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Partidas" sheetId="2" state="visible" r:id="rId4"/>
    <sheet name="Ayuda" sheetId="3" state="visible" r:id="rId5"/>
    <sheet name="Pagos" sheetId="4" state="visible" r:id="rId6"/>
    <sheet name="Imprimir" sheetId="5" state="visible" r:id="rId7"/>
  </sheets>
  <definedNames>
    <definedName function="false" hidden="true" localSheetId="1" name="_xlnm._FilterDatabase" vbProcedure="false">Partidas!$A$7:$O$507</definedName>
    <definedName name="_xlnm.Print_Area" localSheetId="0">'Resumen'!$A$1:$F$44</definedName>
    <definedName name="_xlnm.Print_Area" localSheetId="1">'Partidas'!$A$1:$O$14</definedName>
    <definedName name="_xlnm.Print_Area" localSheetId="2">'Ayuda'!$A$1:$B$18</definedName>
    <definedName name="_xlnm.Print_Area" localSheetId="3">'Pagos'!$A$1:$F$23</definedName>
    <definedName name="_xlnm.Print_Area" localSheetId="4">'Imprimir'!$A$1:$O$32</definedName>
    <definedName name="_xlnm.Print_Titles" localSheetId="1">'Partidas'!$7:$7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<sst xmlns="http://schemas.openxmlformats.org/spreadsheetml/2006/main" count="79" uniqueCount="70">
  <si>
    <t xml:space="preserve">Viaje: coste y pagos pendientes</t>
  </si>
  <si>
    <t xml:space="preserve">Moneda</t>
  </si>
  <si>
    <t xml:space="preserve">EUR</t>
  </si>
  <si>
    <t xml:space="preserve">Ejemplo ficticio. Sustituye las entradas azules por tus datos.</t>
  </si>
  <si>
    <t xml:space="preserve">Viajeros</t>
  </si>
  <si>
    <t xml:space="preserve">Presupuesto máximo</t>
  </si>
  <si>
    <t xml:space="preserve">Días</t>
  </si>
  <si>
    <t xml:space="preserve">Coste actual estimado</t>
  </si>
  <si>
    <t xml:space="preserve">Margen del viaje</t>
  </si>
  <si>
    <t xml:space="preserve">Por pagar</t>
  </si>
  <si>
    <t xml:space="preserve">Por persona y día</t>
  </si>
  <si>
    <t xml:space="preserve">A recuperar</t>
  </si>
  <si>
    <t xml:space="preserve">Filas que revisar</t>
  </si>
  <si>
    <t xml:space="preserve">Pendiente comprometido</t>
  </si>
  <si>
    <t xml:space="preserve">Categoría editable</t>
  </si>
  <si>
    <t xml:space="preserve">Importe</t>
  </si>
  <si>
    <t xml:space="preserve">Transporte</t>
  </si>
  <si>
    <t xml:space="preserve">Alojamiento</t>
  </si>
  <si>
    <t xml:space="preserve">Comidas</t>
  </si>
  <si>
    <t xml:space="preserve">Actividades</t>
  </si>
  <si>
    <t xml:space="preserve">Otros</t>
  </si>
  <si>
    <t xml:space="preserve">Seguros</t>
  </si>
  <si>
    <t xml:space="preserve">Compras</t>
  </si>
  <si>
    <t xml:space="preserve">Personal</t>
  </si>
  <si>
    <t xml:space="preserve">Sin clasificar / duplicado</t>
  </si>
  <si>
    <t xml:space="preserve">Costes de viaje en moneda de origen</t>
  </si>
  <si>
    <t xml:space="preserve">500 filas editables. Para imprimir los movimientos, usa la hoja Imprimir y su selector de página.</t>
  </si>
  <si>
    <t xml:space="preserve">Concepto</t>
  </si>
  <si>
    <t xml:space="preserve">Categoría</t>
  </si>
  <si>
    <t xml:space="preserve">Divisa</t>
  </si>
  <si>
    <t xml:space="preserve">Cambio a EUR</t>
  </si>
  <si>
    <t xml:space="preserve">Previsto</t>
  </si>
  <si>
    <t xml:space="preserve">Reservado</t>
  </si>
  <si>
    <t xml:space="preserve">Pagado EUR</t>
  </si>
  <si>
    <t xml:space="preserve">Real final</t>
  </si>
  <si>
    <t xml:space="preserve">Coste actual EUR</t>
  </si>
  <si>
    <t xml:space="preserve">Pendiente EUR</t>
  </si>
  <si>
    <t xml:space="preserve">Control</t>
  </si>
  <si>
    <t xml:space="preserve">Clasificación</t>
  </si>
  <si>
    <t xml:space="preserve">Vencimiento</t>
  </si>
  <si>
    <t xml:space="preserve">Tipo pendiente</t>
  </si>
  <si>
    <t xml:space="preserve">Por pagar positivo</t>
  </si>
  <si>
    <t xml:space="preserve">Última fila usada</t>
  </si>
  <si>
    <t xml:space="preserve">Tren</t>
  </si>
  <si>
    <t xml:space="preserve">Hotel</t>
  </si>
  <si>
    <t xml:space="preserve">Actividad</t>
  </si>
  <si>
    <t xml:space="preserve">USD</t>
  </si>
  <si>
    <t xml:space="preserve">Cómo usar esta herramienta</t>
  </si>
  <si>
    <t xml:space="preserve">Previsto, Reservado y Real final usan la divisa original. El cambio indica euros por una unidad de esa divisa.</t>
  </si>
  <si>
    <t xml:space="preserve">Pagado EUR se copia del cargo real en euros de tu extracto, incluidas comisiones si forman parte del pago. No vuelvas a convertirlo.</t>
  </si>
  <si>
    <t xml:space="preserve">Coste actual usa Real final, después Reservado y después Previsto. Cero real cierra el coste en cero.</t>
  </si>
  <si>
    <t xml:space="preserve">Por pagar suma solo pendientes positivos. A recuperar conserva aparte los pagos que superan el coste; no anticipa el ingreso.</t>
  </si>
  <si>
    <t xml:space="preserve">Añade vencimiento en Partidas y consulta Pagos. Sin fecha queda visible y no se asigna arbitrariamente a los próximos 30 días.</t>
  </si>
  <si>
    <t xml:space="preserve">Configura tus categorías en el resumen. La fila Sin clasificar mantiene visibles las partidas con nombres distintos.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</si>
  <si>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</si>
  <si>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</si>
  <si>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</si>
  <si>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</si>
  <si>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</si>
  <si>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Viaje: pagos y fechas</t>
  </si>
  <si>
    <t xml:space="preserve">Revisado el</t>
  </si>
  <si>
    <t xml:space="preserve">Comprometido sin pagar</t>
  </si>
  <si>
    <t xml:space="preserve">Estimado sin contratar</t>
  </si>
  <si>
    <t xml:space="preserve">Vencido sin pagar</t>
  </si>
  <si>
    <t xml:space="preserve">Por pagar en 30 días</t>
  </si>
  <si>
    <t xml:space="preserve">Pendiente sin fecha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</si>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</sst>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;[RED]\-#,##0.00;0.00"/>
    <numFmt numFmtId="166" formatCode="0"/>
    <numFmt numFmtId="167" formatCode="#,##0.00"/>
    <numFmt numFmtId="168" formatCode="0.0000"/>
    <numFmt numFmtId="169" formatCode="dd/mm/yyyy"/>
  </numFmts>
  <fonts count="1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20252B"/>
      <name val="Arial"/>
      <family val="0"/>
      <charset val="1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  <font>
      <sz val="11"/>
      <color rgb="FF0000CC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AF3FF"/>
      </patternFill>
    </fill>
    <fill>
      <patternFill patternType="solid">
        <fgColor rgb="FFEAF3FF"/>
        <bgColor rgb="FFFFFF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3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4" borderId="0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4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4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3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8" fillId="3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8" fillId="3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16" fillId="3" borderId="0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2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8" fillId="3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4" fillId="4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3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8" fillId="3" borderId="0" xfId="20" applyFont="true" applyBorder="true" applyAlignment="true" applyProtection="1">
      <alignment horizontal="general" vertical="bottom" textRotation="0" wrapText="false" indent="0" shrinkToFit="false"/>
      <protection locked="0" hidden="false"/>
    </xf>
    <xf numFmtId="164" fontId="8" fillId="3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8" fontId="8" fillId="3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5" fontId="8" fillId="3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9" fontId="16" fillId="3" borderId="0" xfId="20" applyFont="true" applyBorder="true" applyAlignment="true" applyProtection="1">
      <alignment horizontal="general" vertical="bottom" textRotation="0" wrapText="true" indent="0" shrinkToFit="false"/>
      <protection locked="0" hidden="false"/>
    </xf>
    <xf numFmtId="169" fontId="8" fillId="3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8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  <dxf>
      <font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Importes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"Importe"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Resumen!$A$18:$A$26</c:f>
              <c:strCache>
                <c:ptCount val="9"/>
                <c:pt idx="0">
                  <c:v>Transporte</c:v>
                </c:pt>
                <c:pt idx="1">
                  <c:v>Alojamiento</c:v>
                </c:pt>
                <c:pt idx="2">
                  <c:v>Comidas</c:v>
                </c:pt>
                <c:pt idx="3">
                  <c:v>Actividades</c:v>
                </c:pt>
                <c:pt idx="4">
                  <c:v>Otros</c:v>
                </c:pt>
                <c:pt idx="5">
                  <c:v>Seguros</c:v>
                </c:pt>
                <c:pt idx="6">
                  <c:v>Compras</c:v>
                </c:pt>
                <c:pt idx="7">
                  <c:v>Personal</c:v>
                </c:pt>
                <c:pt idx="8">
                  <c:v>Sin clasificar / duplicado</c:v>
                </c:pt>
              </c:strCache>
            </c:strRef>
          </c:cat>
          <c:val>
            <c:numRef>
              <c:f>Resumen!$B$18:$B$26</c:f>
              <c:numCache>
                <c:formatCode>#,##0.00;[RED]\-#,##0.00;0.00</c:formatCode>
                <c:ptCount val="9"/>
                <c:pt idx="0">
                  <c:v>220</c:v>
                </c:pt>
                <c:pt idx="1">
                  <c:v>480</c:v>
                </c:pt>
                <c:pt idx="2">
                  <c:v>250</c:v>
                </c:pt>
                <c:pt idx="3">
                  <c:v>90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gapWidth val="150"/>
        <c:overlap val="0"/>
        <c:axId val="18284444"/>
        <c:axId val="96140274"/>
      </c:barChart>
      <c:catAx>
        <c:axId val="18284444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96140274"/>
        <c:crosses val="autoZero"/>
        <c:auto val="1"/>
        <c:lblAlgn val="ctr"/>
        <c:lblOffset val="100"/>
        <c:noMultiLvlLbl val="0"/>
      </c:catAx>
      <c:valAx>
        <c:axId val="96140274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18284444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28</xdr:row>
      <xdr:rowOff>0</xdr:rowOff>
    </xdr:from>
    <xdr:to>
      <xdr:col>5</xdr:col>
      <xdr:colOff>280440</xdr:colOff>
      <xdr:row>42</xdr:row>
      <xdr:rowOff>226800</xdr:rowOff>
    </xdr:to>
    <xdr:graphicFrame>
      <xdr:nvGraphicFramePr>
        <xdr:cNvPr id="1" name="Chart"/>
        <xdr:cNvGraphicFramePr/>
      </xdr:nvGraphicFramePr>
      <xdr:xfrm>
        <a:off x="0" y="6603840"/>
        <a:ext cx="6905880" cy="3427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22"/>
    <col collapsed="false" customWidth="true" hidden="false" outlineLevel="0" max="5" min="5" style="1" width="17"/>
    <col collapsed="false" customWidth="true" hidden="false" outlineLevel="0" max="6" min="6" style="1" width="4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0</v>
      </c>
      <c r="B2" s="4"/>
      <c r="C2" s="4"/>
      <c r="D2" s="4"/>
      <c r="E2" s="4"/>
      <c r="F2" s="4"/>
    </row>
    <row r="3" customFormat="false" ht="18" hidden="false" customHeight="true" outlineLevel="0" collapsed="false">
      <c r="A3" s="5"/>
      <c r="B3" s="5"/>
      <c r="C3" s="5"/>
      <c r="D3" s="5"/>
      <c r="E3" s="5"/>
      <c r="F3" s="5"/>
    </row>
    <row r="4" customFormat="false" ht="18" hidden="false" customHeight="true" outlineLevel="0" collapsed="false">
      <c r="A4" s="2" t="s">
        <v>1</v>
      </c>
      <c r="B4" s="6" t="s">
        <v>2</v>
      </c>
      <c r="C4" s="2"/>
      <c r="D4" s="2"/>
      <c r="E4" s="2"/>
      <c r="F4" s="2"/>
    </row>
    <row r="5" customFormat="false" ht="18" hidden="false" customHeight="true" outlineLevel="0" collapsed="false">
      <c r="A5" s="2"/>
      <c r="B5" s="2"/>
      <c r="C5" s="2"/>
      <c r="D5" s="2"/>
      <c r="E5" s="2"/>
      <c r="F5" s="2"/>
    </row>
    <row r="6" customFormat="false" ht="18" hidden="false" customHeight="true" outlineLevel="0" collapsed="false">
      <c r="A6" s="2" t="s">
        <v>3</v>
      </c>
      <c r="B6" s="2"/>
      <c r="C6" s="2"/>
      <c r="D6" s="2"/>
      <c r="E6" s="2"/>
      <c r="F6" s="2"/>
    </row>
    <row r="7" customFormat="false" ht="18" hidden="false" customHeight="true" outlineLevel="0" collapsed="false">
      <c r="A7" s="2"/>
      <c r="B7" s="2"/>
      <c r="C7" s="2"/>
      <c r="D7" s="2"/>
      <c r="E7" s="2"/>
      <c r="F7" s="2"/>
    </row>
    <row r="8" customFormat="false" ht="18" hidden="false" customHeight="true" outlineLevel="0" collapsed="false">
      <c r="A8" s="2" t="s">
        <v>4</v>
      </c>
      <c r="B8" s="30" t="n">
        <v>2</v>
      </c>
      <c r="C8" s="2"/>
      <c r="D8" s="8" t="s">
        <v>5</v>
      </c>
      <c r="E8" s="31" t="n">
        <v>1200</v>
      </c>
      <c r="F8" s="2"/>
    </row>
    <row r="9" customFormat="false" ht="18" hidden="false" customHeight="true" outlineLevel="0" collapsed="false">
      <c r="A9" s="2" t="s">
        <v>6</v>
      </c>
      <c r="B9" s="30" t="n">
        <v>5</v>
      </c>
      <c r="C9" s="2"/>
      <c r="D9" s="8"/>
      <c r="E9" s="2"/>
      <c r="F9" s="2"/>
    </row>
    <row r="10" customFormat="false" ht="18" hidden="false" customHeight="true" outlineLevel="0" collapsed="false">
      <c r="A10" s="2" t="s">
        <v>7</v>
      </c>
      <c r="B10" s="10" t="n">
        <f aca="false">SUM(Partidas!I8:I507)</f>
        <v>1040</v>
      </c>
      <c r="C10" s="2"/>
      <c r="D10" s="8" t="s">
        <v>8</v>
      </c>
      <c r="E10" s="10" t="n">
        <f aca="false">IF(ISNUMBER(E8),E8-B10,"n.a.")</f>
        <v>160</v>
      </c>
      <c r="F10" s="2"/>
    </row>
    <row r="11" customFormat="false" ht="18" hidden="false" customHeight="true" outlineLevel="0" collapsed="false">
      <c r="A11" s="2" t="s">
        <v>9</v>
      </c>
      <c r="B11" s="10" t="n">
        <f aca="false">SUMIFS(Partidas!J8:J507,Partidas!J8:J507,"&gt;0")</f>
        <v>720</v>
      </c>
      <c r="C11" s="2"/>
      <c r="D11" s="8"/>
      <c r="E11" s="2"/>
      <c r="F11" s="2"/>
    </row>
    <row r="12" customFormat="false" ht="18" hidden="false" customHeight="true" outlineLevel="0" collapsed="false">
      <c r="A12" s="2" t="s">
        <v>10</v>
      </c>
      <c r="B12" s="10" t="n">
        <f aca="false">IF(AND(ISNUMBER(B8),B8&gt;0,ISNUMBER(B9),B9&gt;0),B10/B8/B9,"n.a.")</f>
        <v>104</v>
      </c>
      <c r="C12" s="2"/>
      <c r="D12" s="8" t="s">
        <v>11</v>
      </c>
      <c r="E12" s="10" t="n">
        <f aca="false">-SUMIFS(Partidas!J8:J507,Partidas!J8:J507,"&lt;0")</f>
        <v>-0</v>
      </c>
      <c r="F12" s="2"/>
    </row>
    <row r="13" customFormat="false" ht="18" hidden="false" customHeight="true" outlineLevel="0" collapsed="false">
      <c r="A13" s="2" t="s">
        <v>12</v>
      </c>
      <c r="B13" s="11" t="n">
        <f aca="false">COUNTIFS(Partidas!K8:K507,"REVISAR*")+COUNTIFS(Partidas!L8:L507,"REVISAR*")</f>
        <v>0</v>
      </c>
      <c r="C13" s="2"/>
      <c r="D13" s="8"/>
      <c r="E13" s="2"/>
      <c r="F13" s="2"/>
    </row>
    <row r="14" customFormat="false" ht="18" hidden="false" customHeight="true" outlineLevel="0" collapsed="false">
      <c r="A14" s="2"/>
      <c r="B14" s="2"/>
      <c r="C14" s="2"/>
      <c r="D14" s="8" t="s">
        <v>13</v>
      </c>
      <c r="E14" s="10" t="n">
        <f aca="false">SUMIFS(Partidas!O8:O507,Partidas!N8:N507,"Comprometido")</f>
        <v>470</v>
      </c>
      <c r="F14" s="2"/>
    </row>
    <row r="15" customFormat="false" ht="18" hidden="false" customHeight="true" outlineLevel="0" collapsed="false">
      <c r="A15" s="2"/>
      <c r="B15" s="2"/>
      <c r="C15" s="2"/>
      <c r="D15" s="2"/>
      <c r="E15" s="2"/>
      <c r="F15" s="2"/>
    </row>
    <row r="16" customFormat="false" ht="18" hidden="false" customHeight="true" outlineLevel="0" collapsed="false">
      <c r="A16" s="2"/>
      <c r="B16" s="2"/>
      <c r="C16" s="2"/>
      <c r="D16" s="2"/>
      <c r="E16" s="2"/>
      <c r="F16" s="2"/>
    </row>
    <row r="17" customFormat="false" ht="34" hidden="false" customHeight="true" outlineLevel="0" collapsed="false">
      <c r="A17" s="12" t="s">
        <v>14</v>
      </c>
      <c r="B17" s="12" t="s">
        <v>15</v>
      </c>
      <c r="C17" s="13"/>
      <c r="D17" s="13"/>
      <c r="E17" s="13"/>
      <c r="F17" s="13"/>
    </row>
    <row r="18" customFormat="false" ht="18" hidden="false" customHeight="true" outlineLevel="0" collapsed="false">
      <c r="A18" s="32" t="s">
        <v>16</v>
      </c>
      <c r="B18" s="15" t="n">
        <f aca="false">IF(AND(A18&lt;&gt;"",COUNTIFS(A$18:A$25,A18)=1),SUMIFS(Partidas!I8:I507,Partidas!B8:B507,A18),0)</f>
        <v>220</v>
      </c>
      <c r="C18" s="13"/>
      <c r="D18" s="13"/>
      <c r="E18" s="13"/>
      <c r="F18" s="13"/>
    </row>
    <row r="19" customFormat="false" ht="18" hidden="false" customHeight="true" outlineLevel="0" collapsed="false">
      <c r="A19" s="32" t="s">
        <v>17</v>
      </c>
      <c r="B19" s="15" t="n">
        <f aca="false">IF(AND(A19&lt;&gt;"",COUNTIFS(A$18:A$25,A19)=1),SUMIFS(Partidas!I8:I507,Partidas!B8:B507,A19),0)</f>
        <v>480</v>
      </c>
      <c r="C19" s="13"/>
      <c r="D19" s="13"/>
      <c r="E19" s="13"/>
      <c r="F19" s="13"/>
    </row>
    <row r="20" customFormat="false" ht="18" hidden="false" customHeight="true" outlineLevel="0" collapsed="false">
      <c r="A20" s="32" t="s">
        <v>18</v>
      </c>
      <c r="B20" s="15" t="n">
        <f aca="false">IF(AND(A20&lt;&gt;"",COUNTIFS(A$18:A$25,A20)=1),SUMIFS(Partidas!I8:I507,Partidas!B8:B507,A20),0)</f>
        <v>250</v>
      </c>
      <c r="C20" s="13"/>
      <c r="D20" s="13"/>
      <c r="E20" s="13"/>
      <c r="F20" s="13"/>
    </row>
    <row r="21" customFormat="false" ht="18" hidden="false" customHeight="true" outlineLevel="0" collapsed="false">
      <c r="A21" s="32" t="s">
        <v>19</v>
      </c>
      <c r="B21" s="15" t="n">
        <f aca="false">IF(AND(A21&lt;&gt;"",COUNTIFS(A$18:A$25,A21)=1),SUMIFS(Partidas!I8:I507,Partidas!B8:B507,A21),0)</f>
        <v>90</v>
      </c>
      <c r="C21" s="13"/>
      <c r="D21" s="13"/>
      <c r="E21" s="13"/>
      <c r="F21" s="13"/>
    </row>
    <row r="22" customFormat="false" ht="18" hidden="false" customHeight="true" outlineLevel="0" collapsed="false">
      <c r="A22" s="32" t="s">
        <v>20</v>
      </c>
      <c r="B22" s="15" t="n">
        <f aca="false">IF(AND(A22&lt;&gt;"",COUNTIFS(A$18:A$25,A22)=1),SUMIFS(Partidas!I8:I507,Partidas!B8:B507,A22),0)</f>
        <v>0</v>
      </c>
      <c r="C22" s="13"/>
      <c r="D22" s="13"/>
      <c r="E22" s="13"/>
      <c r="F22" s="13"/>
    </row>
    <row r="23" customFormat="false" ht="18" hidden="false" customHeight="true" outlineLevel="0" collapsed="false">
      <c r="A23" s="32" t="s">
        <v>21</v>
      </c>
      <c r="B23" s="15" t="n">
        <f aca="false">IF(AND(A23&lt;&gt;"",COUNTIFS(A$18:A$25,A23)=1),SUMIFS(Partidas!I8:I507,Partidas!B8:B507,A23),0)</f>
        <v>0</v>
      </c>
      <c r="C23" s="13"/>
      <c r="D23" s="13"/>
      <c r="E23" s="13"/>
      <c r="F23" s="13"/>
    </row>
    <row r="24" customFormat="false" ht="18" hidden="false" customHeight="true" outlineLevel="0" collapsed="false">
      <c r="A24" s="32" t="s">
        <v>22</v>
      </c>
      <c r="B24" s="15" t="n">
        <f aca="false">IF(AND(A24&lt;&gt;"",COUNTIFS(A$18:A$25,A24)=1),SUMIFS(Partidas!I8:I507,Partidas!B8:B507,A24),0)</f>
        <v>0</v>
      </c>
      <c r="C24" s="13"/>
      <c r="D24" s="13"/>
      <c r="E24" s="13"/>
      <c r="F24" s="13"/>
    </row>
    <row r="25" customFormat="false" ht="18" hidden="false" customHeight="true" outlineLevel="0" collapsed="false">
      <c r="A25" s="32" t="s">
        <v>23</v>
      </c>
      <c r="B25" s="15" t="n">
        <f aca="false">IF(AND(A25&lt;&gt;"",COUNTIFS(A$18:A$25,A25)=1),SUMIFS(Partidas!I8:I507,Partidas!B8:B507,A25),0)</f>
        <v>0</v>
      </c>
      <c r="C25" s="13"/>
      <c r="D25" s="13"/>
      <c r="E25" s="13"/>
      <c r="F25" s="13"/>
    </row>
    <row r="26" customFormat="false" ht="18" hidden="false" customHeight="true" outlineLevel="0" collapsed="false">
      <c r="A26" s="13" t="s">
        <v>24</v>
      </c>
      <c r="B26" s="15" t="n">
        <f aca="false">B10-SUM(B18:B25)</f>
        <v>0</v>
      </c>
      <c r="C26" s="13"/>
      <c r="D26" s="13"/>
      <c r="E26" s="13"/>
      <c r="F26" s="13"/>
    </row>
    <row r="27" customFormat="false" ht="18" hidden="false" customHeight="true" outlineLevel="0" collapsed="false">
      <c r="A27" s="13"/>
      <c r="B27" s="13"/>
      <c r="C27" s="13"/>
      <c r="D27" s="13"/>
      <c r="E27" s="13"/>
      <c r="F27" s="13"/>
    </row>
    <row r="28" customFormat="false" ht="18" hidden="false" customHeight="true" outlineLevel="0" collapsed="false">
      <c r="A28" s="13"/>
      <c r="B28" s="13"/>
      <c r="C28" s="13"/>
      <c r="D28" s="13"/>
      <c r="E28" s="13"/>
      <c r="F28" s="13"/>
    </row>
    <row r="29" customFormat="false" ht="18" hidden="false" customHeight="true" outlineLevel="0" collapsed="false">
      <c r="A29" s="13"/>
      <c r="B29" s="13"/>
      <c r="C29" s="13"/>
      <c r="D29" s="13"/>
      <c r="E29" s="13"/>
      <c r="F29" s="13"/>
    </row>
    <row r="30" customFormat="false" ht="18" hidden="false" customHeight="true" outlineLevel="0" collapsed="false">
      <c r="A30" s="13"/>
      <c r="B30" s="13"/>
      <c r="C30" s="13"/>
      <c r="D30" s="13"/>
      <c r="E30" s="13"/>
      <c r="F30" s="13"/>
    </row>
    <row r="31" customFormat="false" ht="18" hidden="false" customHeight="true" outlineLevel="0" collapsed="false">
      <c r="A31" s="13"/>
      <c r="B31" s="13"/>
      <c r="C31" s="13"/>
      <c r="D31" s="13"/>
      <c r="E31" s="13"/>
      <c r="F31" s="13"/>
    </row>
    <row r="32" customFormat="false" ht="18" hidden="false" customHeight="true" outlineLevel="0" collapsed="false">
      <c r="A32" s="13"/>
      <c r="B32" s="13"/>
      <c r="C32" s="13"/>
      <c r="D32" s="13"/>
      <c r="E32" s="13"/>
      <c r="F32" s="13"/>
    </row>
    <row r="33" customFormat="false" ht="18" hidden="false" customHeight="true" outlineLevel="0" collapsed="false">
      <c r="A33" s="13"/>
      <c r="B33" s="13"/>
      <c r="C33" s="13"/>
      <c r="D33" s="13"/>
      <c r="E33" s="13"/>
      <c r="F33" s="13"/>
    </row>
    <row r="34" customFormat="false" ht="18" hidden="false" customHeight="true" outlineLevel="0" collapsed="false">
      <c r="A34" s="13"/>
      <c r="B34" s="13"/>
      <c r="C34" s="13"/>
      <c r="D34" s="13"/>
      <c r="E34" s="13"/>
      <c r="F34" s="13"/>
    </row>
    <row r="35" customFormat="false" ht="18" hidden="false" customHeight="true" outlineLevel="0" collapsed="false">
      <c r="A35" s="13"/>
      <c r="B35" s="13"/>
      <c r="C35" s="13"/>
      <c r="D35" s="13"/>
      <c r="E35" s="13"/>
      <c r="F35" s="13"/>
    </row>
    <row r="36" customFormat="false" ht="18" hidden="false" customHeight="true" outlineLevel="0" collapsed="false">
      <c r="A36" s="13"/>
      <c r="B36" s="13"/>
      <c r="C36" s="13"/>
      <c r="D36" s="13"/>
      <c r="E36" s="13"/>
      <c r="F36" s="13"/>
    </row>
    <row r="37" customFormat="false" ht="18" hidden="false" customHeight="true" outlineLevel="0" collapsed="false">
      <c r="A37" s="13"/>
      <c r="B37" s="13"/>
      <c r="C37" s="13"/>
      <c r="D37" s="13"/>
      <c r="E37" s="13"/>
      <c r="F37" s="13"/>
    </row>
    <row r="38" customFormat="false" ht="18" hidden="false" customHeight="true" outlineLevel="0" collapsed="false">
      <c r="A38" s="13"/>
      <c r="B38" s="13"/>
      <c r="C38" s="13"/>
      <c r="D38" s="13"/>
      <c r="E38" s="13"/>
      <c r="F38" s="13"/>
    </row>
    <row r="39" customFormat="false" ht="18" hidden="false" customHeight="true" outlineLevel="0" collapsed="false">
      <c r="A39" s="13"/>
      <c r="B39" s="13"/>
      <c r="C39" s="13"/>
      <c r="D39" s="13"/>
      <c r="E39" s="13"/>
      <c r="F39" s="13"/>
    </row>
    <row r="40" customFormat="false" ht="18" hidden="false" customHeight="true" outlineLevel="0" collapsed="false">
      <c r="A40" s="13"/>
      <c r="B40" s="13"/>
      <c r="C40" s="13"/>
      <c r="D40" s="13"/>
      <c r="E40" s="13"/>
      <c r="F40" s="13"/>
    </row>
    <row r="41" customFormat="false" ht="18" hidden="false" customHeight="true" outlineLevel="0" collapsed="false">
      <c r="A41" s="13"/>
      <c r="B41" s="13"/>
      <c r="C41" s="13"/>
      <c r="D41" s="13"/>
      <c r="E41" s="13"/>
      <c r="F41" s="13"/>
    </row>
    <row r="42" customFormat="false" ht="18" hidden="false" customHeight="true" outlineLevel="0" collapsed="false">
      <c r="A42" s="13"/>
      <c r="B42" s="13"/>
      <c r="C42" s="13"/>
      <c r="D42" s="13"/>
      <c r="E42" s="13"/>
      <c r="F42" s="13"/>
    </row>
    <row r="43" customFormat="false" ht="18" hidden="false" customHeight="true" outlineLevel="0" collapsed="false">
      <c r="A43" s="13"/>
      <c r="B43" s="13"/>
      <c r="C43" s="13"/>
      <c r="D43" s="13"/>
      <c r="E43" s="13"/>
      <c r="F43" s="13"/>
    </row>
    <row r="44" customFormat="false" ht="18" hidden="false" customHeight="true" outlineLevel="0" collapsed="false">
      <c r="A44" s="13"/>
      <c r="B44" s="13"/>
      <c r="C44" s="13"/>
      <c r="D44" s="13"/>
      <c r="E44" s="13"/>
      <c r="F44" s="13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P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10" min="2" style="1" width="13"/>
    <col collapsed="false" customWidth="true" hidden="false" outlineLevel="0" max="11" min="11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4" hidden="false" customHeight="true" outlineLevel="0" collapsed="false">
      <c r="A2" s="3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24" hidden="false" customHeight="true" outlineLevel="0" collapsed="false">
      <c r="A5" s="16" t="s">
        <v>26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7"/>
      <c r="M5" s="17"/>
      <c r="N5" s="17"/>
      <c r="O5" s="17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customFormat="false" ht="42" hidden="false" customHeight="true" outlineLevel="0" collapsed="false">
      <c r="A7" s="18" t="s">
        <v>27</v>
      </c>
      <c r="B7" s="18" t="s">
        <v>28</v>
      </c>
      <c r="C7" s="18" t="s">
        <v>29</v>
      </c>
      <c r="D7" s="18" t="s">
        <v>30</v>
      </c>
      <c r="E7" s="18" t="s">
        <v>31</v>
      </c>
      <c r="F7" s="18" t="s">
        <v>32</v>
      </c>
      <c r="G7" s="18" t="s">
        <v>33</v>
      </c>
      <c r="H7" s="18" t="s">
        <v>34</v>
      </c>
      <c r="I7" s="18" t="s">
        <v>35</v>
      </c>
      <c r="J7" s="18" t="s">
        <v>36</v>
      </c>
      <c r="K7" s="18" t="s">
        <v>37</v>
      </c>
      <c r="L7" s="19" t="s">
        <v>38</v>
      </c>
      <c r="M7" s="19" t="s">
        <v>39</v>
      </c>
      <c r="N7" s="19" t="s">
        <v>40</v>
      </c>
      <c r="O7" s="19" t="s">
        <v>41</v>
      </c>
      <c r="P7" s="1" t="s">
        <v>42</v>
      </c>
    </row>
    <row r="8" customFormat="false" ht="30" hidden="false" customHeight="true" outlineLevel="0" collapsed="false">
      <c r="A8" s="33" t="s">
        <v>43</v>
      </c>
      <c r="B8" s="33" t="s">
        <v>16</v>
      </c>
      <c r="C8" s="33" t="s">
        <v>2</v>
      </c>
      <c r="D8" s="34" t="n">
        <v>1</v>
      </c>
      <c r="E8" s="35" t="n">
        <v>200</v>
      </c>
      <c r="F8" s="35" t="n">
        <v>220</v>
      </c>
      <c r="G8" s="35" t="n">
        <v>220</v>
      </c>
      <c r="H8" s="35" t="n">
        <v>220</v>
      </c>
      <c r="I8" s="23" t="n">
        <f aca="false">IF(K8="Correcto",IF(ISNUMBER(H8),H8,IF(ISNUMBER(F8),F8,N(E8)))*D8,0)</f>
        <v>220</v>
      </c>
      <c r="J8" s="23" t="n">
        <f aca="false">IF(K8="Correcto",I8-N(G8),0)</f>
        <v>0</v>
      </c>
      <c r="K8" s="8" t="str">
        <f aca="false">IF(COUNTA(A8:H8)=0,"",IF(OR(A8="",B8="",C8="",NOT(ISNUMBER(D8)),D8&lt;=0,AND(E8&lt;&gt;"",NOT(ISNUMBER(E8))),AND(F8&lt;&gt;"",NOT(ISNUMBER(F8))),AND(G8&lt;&gt;"",NOT(ISNUMBER(G8))),AND(H8&lt;&gt;"",NOT(ISNUMBER(H8))),COUNT(E8:H8)=0),"REVISAR datos","Correcto"))</f>
        <v>Correcto</v>
      </c>
      <c r="L8" s="24" t="str">
        <f aca="false">IF(COUNTA(A8:B8)=0,"",IF(COUNTIFS(Resumen!$A$18:$A$25,B8)=1,"Clasificado","REVISAR categoría"))</f>
        <v>Clasificado</v>
      </c>
      <c r="M8" s="36"/>
      <c r="N8" s="24" t="str">
        <f aca="false">IF(K8&lt;&gt;"Correcto","",IF(OR(ISNUMBER(F8),ISNUMBER(H8)),"Comprometido","Estimado"))</f>
        <v>Comprometido</v>
      </c>
      <c r="O8" s="24" t="n">
        <f aca="false">MAX(0,J8)</f>
        <v>0</v>
      </c>
      <c r="P8" s="1" t="n">
        <f aca="false">IF(COUNTA(A8:H8,M8)&gt;0,ROW(),0)</f>
        <v>8</v>
      </c>
    </row>
    <row r="9" customFormat="false" ht="30" hidden="false" customHeight="true" outlineLevel="0" collapsed="false">
      <c r="A9" s="33" t="s">
        <v>44</v>
      </c>
      <c r="B9" s="33" t="s">
        <v>17</v>
      </c>
      <c r="C9" s="33" t="s">
        <v>2</v>
      </c>
      <c r="D9" s="34" t="n">
        <v>1</v>
      </c>
      <c r="E9" s="35" t="n">
        <v>500</v>
      </c>
      <c r="F9" s="35" t="n">
        <v>480</v>
      </c>
      <c r="G9" s="35" t="n">
        <v>100</v>
      </c>
      <c r="H9" s="35"/>
      <c r="I9" s="23" t="n">
        <f aca="false">IF(K9="Correcto",IF(ISNUMBER(H9),H9,IF(ISNUMBER(F9),F9,N(E9)))*D9,0)</f>
        <v>480</v>
      </c>
      <c r="J9" s="23" t="n">
        <f aca="false">IF(K9="Correcto",I9-N(G9),0)</f>
        <v>380</v>
      </c>
      <c r="K9" s="8" t="str">
        <f aca="false">IF(COUNTA(A9:H9)=0,"",IF(OR(A9="",B9="",C9="",NOT(ISNUMBER(D9)),D9&lt;=0,AND(E9&lt;&gt;"",NOT(ISNUMBER(E9))),AND(F9&lt;&gt;"",NOT(ISNUMBER(F9))),AND(G9&lt;&gt;"",NOT(ISNUMBER(G9))),AND(H9&lt;&gt;"",NOT(ISNUMBER(H9))),COUNT(E9:H9)=0),"REVISAR datos","Correcto"))</f>
        <v>Correcto</v>
      </c>
      <c r="L9" s="24" t="str">
        <f aca="false">IF(COUNTA(A9:B9)=0,"",IF(COUNTIFS(Resumen!$A$18:$A$25,B9)=1,"Clasificado","REVISAR categoría"))</f>
        <v>Clasificado</v>
      </c>
      <c r="M9" s="36"/>
      <c r="N9" s="24" t="str">
        <f aca="false">IF(K9&lt;&gt;"Correcto","",IF(OR(ISNUMBER(F9),ISNUMBER(H9)),"Comprometido","Estimado"))</f>
        <v>Comprometido</v>
      </c>
      <c r="O9" s="24" t="n">
        <f aca="false">MAX(0,J9)</f>
        <v>380</v>
      </c>
      <c r="P9" s="1" t="n">
        <f aca="false">IF(COUNTA(A9:H9,M9)&gt;0,ROW(),0)</f>
        <v>9</v>
      </c>
    </row>
    <row r="10" customFormat="false" ht="30" hidden="false" customHeight="true" outlineLevel="0" collapsed="false">
      <c r="A10" s="33" t="s">
        <v>18</v>
      </c>
      <c r="B10" s="33" t="s">
        <v>18</v>
      </c>
      <c r="C10" s="33" t="s">
        <v>2</v>
      </c>
      <c r="D10" s="34" t="n">
        <v>1</v>
      </c>
      <c r="E10" s="35" t="n">
        <v>250</v>
      </c>
      <c r="F10" s="35"/>
      <c r="G10" s="35" t="n">
        <v>0</v>
      </c>
      <c r="H10" s="35"/>
      <c r="I10" s="23" t="n">
        <f aca="false">IF(K10="Correcto",IF(ISNUMBER(H10),H10,IF(ISNUMBER(F10),F10,N(E10)))*D10,0)</f>
        <v>250</v>
      </c>
      <c r="J10" s="23" t="n">
        <f aca="false">IF(K10="Correcto",I10-N(G10),0)</f>
        <v>250</v>
      </c>
      <c r="K10" s="8" t="str">
        <f aca="false">IF(COUNTA(A10:H10)=0,"",IF(OR(A10="",B10="",C10="",NOT(ISNUMBER(D10)),D10&lt;=0,AND(E10&lt;&gt;"",NOT(ISNUMBER(E10))),AND(F10&lt;&gt;"",NOT(ISNUMBER(F10))),AND(G10&lt;&gt;"",NOT(ISNUMBER(G10))),AND(H10&lt;&gt;"",NOT(ISNUMBER(H10))),COUNT(E10:H10)=0),"REVISAR datos","Correcto"))</f>
        <v>Correcto</v>
      </c>
      <c r="L10" s="24" t="str">
        <f aca="false">IF(COUNTA(A10:B10)=0,"",IF(COUNTIFS(Resumen!$A$18:$A$25,B10)=1,"Clasificado","REVISAR categoría"))</f>
        <v>Clasificado</v>
      </c>
      <c r="M10" s="36"/>
      <c r="N10" s="24" t="str">
        <f aca="false">IF(K10&lt;&gt;"Correcto","",IF(OR(ISNUMBER(F10),ISNUMBER(H10)),"Comprometido","Estimado"))</f>
        <v>Estimado</v>
      </c>
      <c r="O10" s="24" t="n">
        <f aca="false">MAX(0,J10)</f>
        <v>250</v>
      </c>
      <c r="P10" s="1" t="n">
        <f aca="false">IF(COUNTA(A10:H10,M10)&gt;0,ROW(),0)</f>
        <v>10</v>
      </c>
    </row>
    <row r="11" customFormat="false" ht="30" hidden="false" customHeight="true" outlineLevel="0" collapsed="false">
      <c r="A11" s="33" t="s">
        <v>45</v>
      </c>
      <c r="B11" s="33" t="s">
        <v>19</v>
      </c>
      <c r="C11" s="33" t="s">
        <v>46</v>
      </c>
      <c r="D11" s="34" t="n">
        <v>0.9</v>
      </c>
      <c r="E11" s="35" t="n">
        <v>100</v>
      </c>
      <c r="F11" s="35" t="n">
        <v>100</v>
      </c>
      <c r="G11" s="35" t="n">
        <v>0</v>
      </c>
      <c r="H11" s="35"/>
      <c r="I11" s="23" t="n">
        <f aca="false">IF(K11="Correcto",IF(ISNUMBER(H11),H11,IF(ISNUMBER(F11),F11,N(E11)))*D11,0)</f>
        <v>90</v>
      </c>
      <c r="J11" s="23" t="n">
        <f aca="false">IF(K11="Correcto",I11-N(G11),0)</f>
        <v>90</v>
      </c>
      <c r="K11" s="8" t="str">
        <f aca="false">IF(COUNTA(A11:H11)=0,"",IF(OR(A11="",B11="",C11="",NOT(ISNUMBER(D11)),D11&lt;=0,AND(E11&lt;&gt;"",NOT(ISNUMBER(E11))),AND(F11&lt;&gt;"",NOT(ISNUMBER(F11))),AND(G11&lt;&gt;"",NOT(ISNUMBER(G11))),AND(H11&lt;&gt;"",NOT(ISNUMBER(H11))),COUNT(E11:H11)=0),"REVISAR datos","Correcto"))</f>
        <v>Correcto</v>
      </c>
      <c r="L11" s="24" t="str">
        <f aca="false">IF(COUNTA(A11:B11)=0,"",IF(COUNTIFS(Resumen!$A$18:$A$25,B11)=1,"Clasificado","REVISAR categoría"))</f>
        <v>Clasificado</v>
      </c>
      <c r="M11" s="36"/>
      <c r="N11" s="24" t="str">
        <f aca="false">IF(K11&lt;&gt;"Correcto","",IF(OR(ISNUMBER(F11),ISNUMBER(H11)),"Comprometido","Estimado"))</f>
        <v>Comprometido</v>
      </c>
      <c r="O11" s="24" t="n">
        <f aca="false">MAX(0,J11)</f>
        <v>90</v>
      </c>
      <c r="P11" s="1" t="n">
        <f aca="false">IF(COUNTA(A11:H11,M11)&gt;0,ROW(),0)</f>
        <v>11</v>
      </c>
    </row>
    <row r="12" customFormat="false" ht="30" hidden="false" customHeight="true" outlineLevel="0" collapsed="false">
      <c r="A12" s="33"/>
      <c r="B12" s="33"/>
      <c r="C12" s="33"/>
      <c r="D12" s="34"/>
      <c r="E12" s="35"/>
      <c r="F12" s="35"/>
      <c r="G12" s="35"/>
      <c r="H12" s="35"/>
      <c r="I12" s="23" t="n">
        <f aca="false">IF(K12="Correcto",IF(ISNUMBER(H12),H12,IF(ISNUMBER(F12),F12,N(E12)))*D12,0)</f>
        <v>0</v>
      </c>
      <c r="J12" s="23" t="n">
        <f aca="false">IF(K12="Correcto",I12-N(G12),0)</f>
        <v>0</v>
      </c>
      <c r="K12" s="8" t="str">
        <f aca="false">IF(COUNTA(A12:H12)=0,"",IF(OR(A12="",B12="",C12="",NOT(ISNUMBER(D12)),D12&lt;=0,AND(E12&lt;&gt;"",NOT(ISNUMBER(E12))),AND(F12&lt;&gt;"",NOT(ISNUMBER(F12))),AND(G12&lt;&gt;"",NOT(ISNUMBER(G12))),AND(H12&lt;&gt;"",NOT(ISNUMBER(H12))),COUNT(E12:H12)=0),"REVISAR datos","Correcto"))</f>
        <v/>
      </c>
      <c r="L12" s="24" t="str">
        <f aca="false">IF(COUNTA(A12:B12)=0,"",IF(COUNTIFS(Resumen!$A$18:$A$25,B12)=1,"Clasificado","REVISAR categoría"))</f>
        <v/>
      </c>
      <c r="M12" s="36"/>
      <c r="N12" s="24" t="str">
        <f aca="false">IF(K12&lt;&gt;"Correcto","",IF(OR(ISNUMBER(F12),ISNUMBER(H12)),"Comprometido","Estimado"))</f>
        <v/>
      </c>
      <c r="O12" s="24" t="n">
        <f aca="false">MAX(0,J12)</f>
        <v>0</v>
      </c>
      <c r="P12" s="1" t="n">
        <f aca="false">IF(COUNTA(A12:H12,M12)&gt;0,ROW(),0)</f>
        <v>0</v>
      </c>
    </row>
    <row r="13" customFormat="false" ht="30" hidden="false" customHeight="true" outlineLevel="0" collapsed="false">
      <c r="A13" s="33"/>
      <c r="B13" s="33"/>
      <c r="C13" s="33"/>
      <c r="D13" s="34"/>
      <c r="E13" s="35"/>
      <c r="F13" s="35"/>
      <c r="G13" s="35"/>
      <c r="H13" s="35"/>
      <c r="I13" s="23" t="n">
        <f aca="false">IF(K13="Correcto",IF(ISNUMBER(H13),H13,IF(ISNUMBER(F13),F13,N(E13)))*D13,0)</f>
        <v>0</v>
      </c>
      <c r="J13" s="23" t="n">
        <f aca="false">IF(K13="Correcto",I13-N(G13),0)</f>
        <v>0</v>
      </c>
      <c r="K13" s="8" t="str">
        <f aca="false">IF(COUNTA(A13:H13)=0,"",IF(OR(A13="",B13="",C13="",NOT(ISNUMBER(D13)),D13&lt;=0,AND(E13&lt;&gt;"",NOT(ISNUMBER(E13))),AND(F13&lt;&gt;"",NOT(ISNUMBER(F13))),AND(G13&lt;&gt;"",NOT(ISNUMBER(G13))),AND(H13&lt;&gt;"",NOT(ISNUMBER(H13))),COUNT(E13:H13)=0),"REVISAR datos","Correcto"))</f>
        <v/>
      </c>
      <c r="L13" s="24" t="str">
        <f aca="false">IF(COUNTA(A13:B13)=0,"",IF(COUNTIFS(Resumen!$A$18:$A$25,B13)=1,"Clasificado","REVISAR categoría"))</f>
        <v/>
      </c>
      <c r="M13" s="36"/>
      <c r="N13" s="24" t="str">
        <f aca="false">IF(K13&lt;&gt;"Correcto","",IF(OR(ISNUMBER(F13),ISNUMBER(H13)),"Comprometido","Estimado"))</f>
        <v/>
      </c>
      <c r="O13" s="24" t="n">
        <f aca="false">MAX(0,J13)</f>
        <v>0</v>
      </c>
      <c r="P13" s="1" t="n">
        <f aca="false">IF(COUNTA(A13:H13,M13)&gt;0,ROW(),0)</f>
        <v>0</v>
      </c>
    </row>
    <row r="14" customFormat="false" ht="30" hidden="false" customHeight="true" outlineLevel="0" collapsed="false">
      <c r="A14" s="33"/>
      <c r="B14" s="33"/>
      <c r="C14" s="33"/>
      <c r="D14" s="34"/>
      <c r="E14" s="35"/>
      <c r="F14" s="35"/>
      <c r="G14" s="35"/>
      <c r="H14" s="35"/>
      <c r="I14" s="23" t="n">
        <f aca="false">IF(K14="Correcto",IF(ISNUMBER(H14),H14,IF(ISNUMBER(F14),F14,N(E14)))*D14,0)</f>
        <v>0</v>
      </c>
      <c r="J14" s="23" t="n">
        <f aca="false">IF(K14="Correcto",I14-N(G14),0)</f>
        <v>0</v>
      </c>
      <c r="K14" s="8" t="str">
        <f aca="false">IF(COUNTA(A14:H14)=0,"",IF(OR(A14="",B14="",C14="",NOT(ISNUMBER(D14)),D14&lt;=0,AND(E14&lt;&gt;"",NOT(ISNUMBER(E14))),AND(F14&lt;&gt;"",NOT(ISNUMBER(F14))),AND(G14&lt;&gt;"",NOT(ISNUMBER(G14))),AND(H14&lt;&gt;"",NOT(ISNUMBER(H14))),COUNT(E14:H14)=0),"REVISAR datos","Correcto"))</f>
        <v/>
      </c>
      <c r="L14" s="24" t="str">
        <f aca="false">IF(COUNTA(A14:B14)=0,"",IF(COUNTIFS(Resumen!$A$18:$A$25,B14)=1,"Clasificado","REVISAR categoría"))</f>
        <v/>
      </c>
      <c r="M14" s="36"/>
      <c r="N14" s="24" t="str">
        <f aca="false">IF(K14&lt;&gt;"Correcto","",IF(OR(ISNUMBER(F14),ISNUMBER(H14)),"Comprometido","Estimado"))</f>
        <v/>
      </c>
      <c r="O14" s="24" t="n">
        <f aca="false">MAX(0,J14)</f>
        <v>0</v>
      </c>
      <c r="P14" s="1" t="n">
        <f aca="false">IF(COUNTA(A14:H14,M14)&gt;0,ROW(),0)</f>
        <v>0</v>
      </c>
    </row>
    <row r="15" customFormat="false" ht="30" hidden="false" customHeight="true" outlineLevel="0" collapsed="false">
      <c r="A15" s="33"/>
      <c r="B15" s="33"/>
      <c r="C15" s="33"/>
      <c r="D15" s="34"/>
      <c r="E15" s="35"/>
      <c r="F15" s="35"/>
      <c r="G15" s="35"/>
      <c r="H15" s="35"/>
      <c r="I15" s="23" t="n">
        <f aca="false">IF(K15="Correcto",IF(ISNUMBER(H15),H15,IF(ISNUMBER(F15),F15,N(E15)))*D15,0)</f>
        <v>0</v>
      </c>
      <c r="J15" s="23" t="n">
        <f aca="false">IF(K15="Correcto",I15-N(G15),0)</f>
        <v>0</v>
      </c>
      <c r="K15" s="8" t="str">
        <f aca="false">IF(COUNTA(A15:H15)=0,"",IF(OR(A15="",B15="",C15="",NOT(ISNUMBER(D15)),D15&lt;=0,AND(E15&lt;&gt;"",NOT(ISNUMBER(E15))),AND(F15&lt;&gt;"",NOT(ISNUMBER(F15))),AND(G15&lt;&gt;"",NOT(ISNUMBER(G15))),AND(H15&lt;&gt;"",NOT(ISNUMBER(H15))),COUNT(E15:H15)=0),"REVISAR datos","Correcto"))</f>
        <v/>
      </c>
      <c r="L15" s="24" t="str">
        <f aca="false">IF(COUNTA(A15:B15)=0,"",IF(COUNTIFS(Resumen!$A$18:$A$25,B15)=1,"Clasificado","REVISAR categoría"))</f>
        <v/>
      </c>
      <c r="M15" s="36"/>
      <c r="N15" s="24" t="str">
        <f aca="false">IF(K15&lt;&gt;"Correcto","",IF(OR(ISNUMBER(F15),ISNUMBER(H15)),"Comprometido","Estimado"))</f>
        <v/>
      </c>
      <c r="O15" s="24" t="n">
        <f aca="false">MAX(0,J15)</f>
        <v>0</v>
      </c>
      <c r="P15" s="1" t="n">
        <f aca="false">IF(COUNTA(A15:H15,M15)&gt;0,ROW(),0)</f>
        <v>0</v>
      </c>
    </row>
    <row r="16" customFormat="false" ht="30" hidden="false" customHeight="true" outlineLevel="0" collapsed="false">
      <c r="A16" s="33"/>
      <c r="B16" s="33"/>
      <c r="C16" s="33"/>
      <c r="D16" s="34"/>
      <c r="E16" s="35"/>
      <c r="F16" s="35"/>
      <c r="G16" s="35"/>
      <c r="H16" s="35"/>
      <c r="I16" s="23" t="n">
        <f aca="false">IF(K16="Correcto",IF(ISNUMBER(H16),H16,IF(ISNUMBER(F16),F16,N(E16)))*D16,0)</f>
        <v>0</v>
      </c>
      <c r="J16" s="23" t="n">
        <f aca="false">IF(K16="Correcto",I16-N(G16),0)</f>
        <v>0</v>
      </c>
      <c r="K16" s="8" t="str">
        <f aca="false">IF(COUNTA(A16:H16)=0,"",IF(OR(A16="",B16="",C16="",NOT(ISNUMBER(D16)),D16&lt;=0,AND(E16&lt;&gt;"",NOT(ISNUMBER(E16))),AND(F16&lt;&gt;"",NOT(ISNUMBER(F16))),AND(G16&lt;&gt;"",NOT(ISNUMBER(G16))),AND(H16&lt;&gt;"",NOT(ISNUMBER(H16))),COUNT(E16:H16)=0),"REVISAR datos","Correcto"))</f>
        <v/>
      </c>
      <c r="L16" s="24" t="str">
        <f aca="false">IF(COUNTA(A16:B16)=0,"",IF(COUNTIFS(Resumen!$A$18:$A$25,B16)=1,"Clasificado","REVISAR categoría"))</f>
        <v/>
      </c>
      <c r="M16" s="36"/>
      <c r="N16" s="24" t="str">
        <f aca="false">IF(K16&lt;&gt;"Correcto","",IF(OR(ISNUMBER(F16),ISNUMBER(H16)),"Comprometido","Estimado"))</f>
        <v/>
      </c>
      <c r="O16" s="24" t="n">
        <f aca="false">MAX(0,J16)</f>
        <v>0</v>
      </c>
      <c r="P16" s="1" t="n">
        <f aca="false">IF(COUNTA(A16:H16,M16)&gt;0,ROW(),0)</f>
        <v>0</v>
      </c>
    </row>
    <row r="17" customFormat="false" ht="30" hidden="false" customHeight="true" outlineLevel="0" collapsed="false">
      <c r="A17" s="33"/>
      <c r="B17" s="33"/>
      <c r="C17" s="33"/>
      <c r="D17" s="34"/>
      <c r="E17" s="35"/>
      <c r="F17" s="35"/>
      <c r="G17" s="35"/>
      <c r="H17" s="35"/>
      <c r="I17" s="23" t="n">
        <f aca="false">IF(K17="Correcto",IF(ISNUMBER(H17),H17,IF(ISNUMBER(F17),F17,N(E17)))*D17,0)</f>
        <v>0</v>
      </c>
      <c r="J17" s="23" t="n">
        <f aca="false">IF(K17="Correcto",I17-N(G17),0)</f>
        <v>0</v>
      </c>
      <c r="K17" s="8" t="str">
        <f aca="false">IF(COUNTA(A17:H17)=0,"",IF(OR(A17="",B17="",C17="",NOT(ISNUMBER(D17)),D17&lt;=0,AND(E17&lt;&gt;"",NOT(ISNUMBER(E17))),AND(F17&lt;&gt;"",NOT(ISNUMBER(F17))),AND(G17&lt;&gt;"",NOT(ISNUMBER(G17))),AND(H17&lt;&gt;"",NOT(ISNUMBER(H17))),COUNT(E17:H17)=0),"REVISAR datos","Correcto"))</f>
        <v/>
      </c>
      <c r="L17" s="24" t="str">
        <f aca="false">IF(COUNTA(A17:B17)=0,"",IF(COUNTIFS(Resumen!$A$18:$A$25,B17)=1,"Clasificado","REVISAR categoría"))</f>
        <v/>
      </c>
      <c r="M17" s="36"/>
      <c r="N17" s="24" t="str">
        <f aca="false">IF(K17&lt;&gt;"Correcto","",IF(OR(ISNUMBER(F17),ISNUMBER(H17)),"Comprometido","Estimado"))</f>
        <v/>
      </c>
      <c r="O17" s="24" t="n">
        <f aca="false">MAX(0,J17)</f>
        <v>0</v>
      </c>
      <c r="P17" s="1" t="n">
        <f aca="false">IF(COUNTA(A17:H17,M17)&gt;0,ROW(),0)</f>
        <v>0</v>
      </c>
    </row>
    <row r="18" customFormat="false" ht="30" hidden="false" customHeight="true" outlineLevel="0" collapsed="false">
      <c r="A18" s="33"/>
      <c r="B18" s="33"/>
      <c r="C18" s="33"/>
      <c r="D18" s="34"/>
      <c r="E18" s="35"/>
      <c r="F18" s="35"/>
      <c r="G18" s="35"/>
      <c r="H18" s="35"/>
      <c r="I18" s="23" t="n">
        <f aca="false">IF(K18="Correcto",IF(ISNUMBER(H18),H18,IF(ISNUMBER(F18),F18,N(E18)))*D18,0)</f>
        <v>0</v>
      </c>
      <c r="J18" s="23" t="n">
        <f aca="false">IF(K18="Correcto",I18-N(G18),0)</f>
        <v>0</v>
      </c>
      <c r="K18" s="8" t="str">
        <f aca="false">IF(COUNTA(A18:H18)=0,"",IF(OR(A18="",B18="",C18="",NOT(ISNUMBER(D18)),D18&lt;=0,AND(E18&lt;&gt;"",NOT(ISNUMBER(E18))),AND(F18&lt;&gt;"",NOT(ISNUMBER(F18))),AND(G18&lt;&gt;"",NOT(ISNUMBER(G18))),AND(H18&lt;&gt;"",NOT(ISNUMBER(H18))),COUNT(E18:H18)=0),"REVISAR datos","Correcto"))</f>
        <v/>
      </c>
      <c r="L18" s="24" t="str">
        <f aca="false">IF(COUNTA(A18:B18)=0,"",IF(COUNTIFS(Resumen!$A$18:$A$25,B18)=1,"Clasificado","REVISAR categoría"))</f>
        <v/>
      </c>
      <c r="M18" s="36"/>
      <c r="N18" s="24" t="str">
        <f aca="false">IF(K18&lt;&gt;"Correcto","",IF(OR(ISNUMBER(F18),ISNUMBER(H18)),"Comprometido","Estimado"))</f>
        <v/>
      </c>
      <c r="O18" s="24" t="n">
        <f aca="false">MAX(0,J18)</f>
        <v>0</v>
      </c>
      <c r="P18" s="1" t="n">
        <f aca="false">IF(COUNTA(A18:H18,M18)&gt;0,ROW(),0)</f>
        <v>0</v>
      </c>
    </row>
    <row r="19" customFormat="false" ht="30" hidden="false" customHeight="true" outlineLevel="0" collapsed="false">
      <c r="A19" s="33"/>
      <c r="B19" s="33"/>
      <c r="C19" s="33"/>
      <c r="D19" s="34"/>
      <c r="E19" s="35"/>
      <c r="F19" s="35"/>
      <c r="G19" s="35"/>
      <c r="H19" s="35"/>
      <c r="I19" s="23" t="n">
        <f aca="false">IF(K19="Correcto",IF(ISNUMBER(H19),H19,IF(ISNUMBER(F19),F19,N(E19)))*D19,0)</f>
        <v>0</v>
      </c>
      <c r="J19" s="23" t="n">
        <f aca="false">IF(K19="Correcto",I19-N(G19),0)</f>
        <v>0</v>
      </c>
      <c r="K19" s="8" t="str">
        <f aca="false">IF(COUNTA(A19:H19)=0,"",IF(OR(A19="",B19="",C19="",NOT(ISNUMBER(D19)),D19&lt;=0,AND(E19&lt;&gt;"",NOT(ISNUMBER(E19))),AND(F19&lt;&gt;"",NOT(ISNUMBER(F19))),AND(G19&lt;&gt;"",NOT(ISNUMBER(G19))),AND(H19&lt;&gt;"",NOT(ISNUMBER(H19))),COUNT(E19:H19)=0),"REVISAR datos","Correcto"))</f>
        <v/>
      </c>
      <c r="L19" s="24" t="str">
        <f aca="false">IF(COUNTA(A19:B19)=0,"",IF(COUNTIFS(Resumen!$A$18:$A$25,B19)=1,"Clasificado","REVISAR categoría"))</f>
        <v/>
      </c>
      <c r="M19" s="36"/>
      <c r="N19" s="24" t="str">
        <f aca="false">IF(K19&lt;&gt;"Correcto","",IF(OR(ISNUMBER(F19),ISNUMBER(H19)),"Comprometido","Estimado"))</f>
        <v/>
      </c>
      <c r="O19" s="24" t="n">
        <f aca="false">MAX(0,J19)</f>
        <v>0</v>
      </c>
      <c r="P19" s="1" t="n">
        <f aca="false">IF(COUNTA(A19:H19,M19)&gt;0,ROW(),0)</f>
        <v>0</v>
      </c>
    </row>
    <row r="20" customFormat="false" ht="30" hidden="false" customHeight="true" outlineLevel="0" collapsed="false">
      <c r="A20" s="33"/>
      <c r="B20" s="33"/>
      <c r="C20" s="33"/>
      <c r="D20" s="34"/>
      <c r="E20" s="35"/>
      <c r="F20" s="35"/>
      <c r="G20" s="35"/>
      <c r="H20" s="35"/>
      <c r="I20" s="23" t="n">
        <f aca="false">IF(K20="Correcto",IF(ISNUMBER(H20),H20,IF(ISNUMBER(F20),F20,N(E20)))*D20,0)</f>
        <v>0</v>
      </c>
      <c r="J20" s="23" t="n">
        <f aca="false">IF(K20="Correcto",I20-N(G20),0)</f>
        <v>0</v>
      </c>
      <c r="K20" s="8" t="str">
        <f aca="false">IF(COUNTA(A20:H20)=0,"",IF(OR(A20="",B20="",C20="",NOT(ISNUMBER(D20)),D20&lt;=0,AND(E20&lt;&gt;"",NOT(ISNUMBER(E20))),AND(F20&lt;&gt;"",NOT(ISNUMBER(F20))),AND(G20&lt;&gt;"",NOT(ISNUMBER(G20))),AND(H20&lt;&gt;"",NOT(ISNUMBER(H20))),COUNT(E20:H20)=0),"REVISAR datos","Correcto"))</f>
        <v/>
      </c>
      <c r="L20" s="24" t="str">
        <f aca="false">IF(COUNTA(A20:B20)=0,"",IF(COUNTIFS(Resumen!$A$18:$A$25,B20)=1,"Clasificado","REVISAR categoría"))</f>
        <v/>
      </c>
      <c r="M20" s="36"/>
      <c r="N20" s="24" t="str">
        <f aca="false">IF(K20&lt;&gt;"Correcto","",IF(OR(ISNUMBER(F20),ISNUMBER(H20)),"Comprometido","Estimado"))</f>
        <v/>
      </c>
      <c r="O20" s="24" t="n">
        <f aca="false">MAX(0,J20)</f>
        <v>0</v>
      </c>
      <c r="P20" s="1" t="n">
        <f aca="false">IF(COUNTA(A20:H20,M20)&gt;0,ROW(),0)</f>
        <v>0</v>
      </c>
    </row>
    <row r="21" customFormat="false" ht="30" hidden="false" customHeight="true" outlineLevel="0" collapsed="false">
      <c r="A21" s="33"/>
      <c r="B21" s="33"/>
      <c r="C21" s="33"/>
      <c r="D21" s="34"/>
      <c r="E21" s="35"/>
      <c r="F21" s="35"/>
      <c r="G21" s="35"/>
      <c r="H21" s="35"/>
      <c r="I21" s="23" t="n">
        <f aca="false">IF(K21="Correcto",IF(ISNUMBER(H21),H21,IF(ISNUMBER(F21),F21,N(E21)))*D21,0)</f>
        <v>0</v>
      </c>
      <c r="J21" s="23" t="n">
        <f aca="false">IF(K21="Correcto",I21-N(G21),0)</f>
        <v>0</v>
      </c>
      <c r="K21" s="8" t="str">
        <f aca="false">IF(COUNTA(A21:H21)=0,"",IF(OR(A21="",B21="",C21="",NOT(ISNUMBER(D21)),D21&lt;=0,AND(E21&lt;&gt;"",NOT(ISNUMBER(E21))),AND(F21&lt;&gt;"",NOT(ISNUMBER(F21))),AND(G21&lt;&gt;"",NOT(ISNUMBER(G21))),AND(H21&lt;&gt;"",NOT(ISNUMBER(H21))),COUNT(E21:H21)=0),"REVISAR datos","Correcto"))</f>
        <v/>
      </c>
      <c r="L21" s="24" t="str">
        <f aca="false">IF(COUNTA(A21:B21)=0,"",IF(COUNTIFS(Resumen!$A$18:$A$25,B21)=1,"Clasificado","REVISAR categoría"))</f>
        <v/>
      </c>
      <c r="M21" s="36"/>
      <c r="N21" s="24" t="str">
        <f aca="false">IF(K21&lt;&gt;"Correcto","",IF(OR(ISNUMBER(F21),ISNUMBER(H21)),"Comprometido","Estimado"))</f>
        <v/>
      </c>
      <c r="O21" s="24" t="n">
        <f aca="false">MAX(0,J21)</f>
        <v>0</v>
      </c>
      <c r="P21" s="1" t="n">
        <f aca="false">IF(COUNTA(A21:H21,M21)&gt;0,ROW(),0)</f>
        <v>0</v>
      </c>
    </row>
    <row r="22" customFormat="false" ht="30" hidden="false" customHeight="true" outlineLevel="0" collapsed="false">
      <c r="A22" s="33"/>
      <c r="B22" s="33"/>
      <c r="C22" s="33"/>
      <c r="D22" s="34"/>
      <c r="E22" s="35"/>
      <c r="F22" s="35"/>
      <c r="G22" s="35"/>
      <c r="H22" s="35"/>
      <c r="I22" s="23" t="n">
        <f aca="false">IF(K22="Correcto",IF(ISNUMBER(H22),H22,IF(ISNUMBER(F22),F22,N(E22)))*D22,0)</f>
        <v>0</v>
      </c>
      <c r="J22" s="23" t="n">
        <f aca="false">IF(K22="Correcto",I22-N(G22),0)</f>
        <v>0</v>
      </c>
      <c r="K22" s="8" t="str">
        <f aca="false">IF(COUNTA(A22:H22)=0,"",IF(OR(A22="",B22="",C22="",NOT(ISNUMBER(D22)),D22&lt;=0,AND(E22&lt;&gt;"",NOT(ISNUMBER(E22))),AND(F22&lt;&gt;"",NOT(ISNUMBER(F22))),AND(G22&lt;&gt;"",NOT(ISNUMBER(G22))),AND(H22&lt;&gt;"",NOT(ISNUMBER(H22))),COUNT(E22:H22)=0),"REVISAR datos","Correcto"))</f>
        <v/>
      </c>
      <c r="L22" s="24" t="str">
        <f aca="false">IF(COUNTA(A22:B22)=0,"",IF(COUNTIFS(Resumen!$A$18:$A$25,B22)=1,"Clasificado","REVISAR categoría"))</f>
        <v/>
      </c>
      <c r="M22" s="36"/>
      <c r="N22" s="24" t="str">
        <f aca="false">IF(K22&lt;&gt;"Correcto","",IF(OR(ISNUMBER(F22),ISNUMBER(H22)),"Comprometido","Estimado"))</f>
        <v/>
      </c>
      <c r="O22" s="24" t="n">
        <f aca="false">MAX(0,J22)</f>
        <v>0</v>
      </c>
      <c r="P22" s="1" t="n">
        <f aca="false">IF(COUNTA(A22:H22,M22)&gt;0,ROW(),0)</f>
        <v>0</v>
      </c>
    </row>
    <row r="23" customFormat="false" ht="30" hidden="false" customHeight="true" outlineLevel="0" collapsed="false">
      <c r="A23" s="33"/>
      <c r="B23" s="33"/>
      <c r="C23" s="33"/>
      <c r="D23" s="34"/>
      <c r="E23" s="35"/>
      <c r="F23" s="35"/>
      <c r="G23" s="35"/>
      <c r="H23" s="35"/>
      <c r="I23" s="23" t="n">
        <f aca="false">IF(K23="Correcto",IF(ISNUMBER(H23),H23,IF(ISNUMBER(F23),F23,N(E23)))*D23,0)</f>
        <v>0</v>
      </c>
      <c r="J23" s="23" t="n">
        <f aca="false">IF(K23="Correcto",I23-N(G23),0)</f>
        <v>0</v>
      </c>
      <c r="K23" s="8" t="str">
        <f aca="false">IF(COUNTA(A23:H23)=0,"",IF(OR(A23="",B23="",C23="",NOT(ISNUMBER(D23)),D23&lt;=0,AND(E23&lt;&gt;"",NOT(ISNUMBER(E23))),AND(F23&lt;&gt;"",NOT(ISNUMBER(F23))),AND(G23&lt;&gt;"",NOT(ISNUMBER(G23))),AND(H23&lt;&gt;"",NOT(ISNUMBER(H23))),COUNT(E23:H23)=0),"REVISAR datos","Correcto"))</f>
        <v/>
      </c>
      <c r="L23" s="24" t="str">
        <f aca="false">IF(COUNTA(A23:B23)=0,"",IF(COUNTIFS(Resumen!$A$18:$A$25,B23)=1,"Clasificado","REVISAR categoría"))</f>
        <v/>
      </c>
      <c r="M23" s="36"/>
      <c r="N23" s="24" t="str">
        <f aca="false">IF(K23&lt;&gt;"Correcto","",IF(OR(ISNUMBER(F23),ISNUMBER(H23)),"Comprometido","Estimado"))</f>
        <v/>
      </c>
      <c r="O23" s="24" t="n">
        <f aca="false">MAX(0,J23)</f>
        <v>0</v>
      </c>
      <c r="P23" s="1" t="n">
        <f aca="false">IF(COUNTA(A23:H23,M23)&gt;0,ROW(),0)</f>
        <v>0</v>
      </c>
    </row>
    <row r="24" customFormat="false" ht="30" hidden="false" customHeight="true" outlineLevel="0" collapsed="false">
      <c r="A24" s="33"/>
      <c r="B24" s="33"/>
      <c r="C24" s="33"/>
      <c r="D24" s="34"/>
      <c r="E24" s="35"/>
      <c r="F24" s="35"/>
      <c r="G24" s="35"/>
      <c r="H24" s="35"/>
      <c r="I24" s="23" t="n">
        <f aca="false">IF(K24="Correcto",IF(ISNUMBER(H24),H24,IF(ISNUMBER(F24),F24,N(E24)))*D24,0)</f>
        <v>0</v>
      </c>
      <c r="J24" s="23" t="n">
        <f aca="false">IF(K24="Correcto",I24-N(G24),0)</f>
        <v>0</v>
      </c>
      <c r="K24" s="8" t="str">
        <f aca="false">IF(COUNTA(A24:H24)=0,"",IF(OR(A24="",B24="",C24="",NOT(ISNUMBER(D24)),D24&lt;=0,AND(E24&lt;&gt;"",NOT(ISNUMBER(E24))),AND(F24&lt;&gt;"",NOT(ISNUMBER(F24))),AND(G24&lt;&gt;"",NOT(ISNUMBER(G24))),AND(H24&lt;&gt;"",NOT(ISNUMBER(H24))),COUNT(E24:H24)=0),"REVISAR datos","Correcto"))</f>
        <v/>
      </c>
      <c r="L24" s="24" t="str">
        <f aca="false">IF(COUNTA(A24:B24)=0,"",IF(COUNTIFS(Resumen!$A$18:$A$25,B24)=1,"Clasificado","REVISAR categoría"))</f>
        <v/>
      </c>
      <c r="M24" s="36"/>
      <c r="N24" s="24" t="str">
        <f aca="false">IF(K24&lt;&gt;"Correcto","",IF(OR(ISNUMBER(F24),ISNUMBER(H24)),"Comprometido","Estimado"))</f>
        <v/>
      </c>
      <c r="O24" s="24" t="n">
        <f aca="false">MAX(0,J24)</f>
        <v>0</v>
      </c>
      <c r="P24" s="1" t="n">
        <f aca="false">IF(COUNTA(A24:H24,M24)&gt;0,ROW(),0)</f>
        <v>0</v>
      </c>
    </row>
    <row r="25" customFormat="false" ht="30" hidden="false" customHeight="true" outlineLevel="0" collapsed="false">
      <c r="A25" s="33"/>
      <c r="B25" s="33"/>
      <c r="C25" s="33"/>
      <c r="D25" s="34"/>
      <c r="E25" s="35"/>
      <c r="F25" s="35"/>
      <c r="G25" s="35"/>
      <c r="H25" s="35"/>
      <c r="I25" s="23" t="n">
        <f aca="false">IF(K25="Correcto",IF(ISNUMBER(H25),H25,IF(ISNUMBER(F25),F25,N(E25)))*D25,0)</f>
        <v>0</v>
      </c>
      <c r="J25" s="23" t="n">
        <f aca="false">IF(K25="Correcto",I25-N(G25),0)</f>
        <v>0</v>
      </c>
      <c r="K25" s="8" t="str">
        <f aca="false">IF(COUNTA(A25:H25)=0,"",IF(OR(A25="",B25="",C25="",NOT(ISNUMBER(D25)),D25&lt;=0,AND(E25&lt;&gt;"",NOT(ISNUMBER(E25))),AND(F25&lt;&gt;"",NOT(ISNUMBER(F25))),AND(G25&lt;&gt;"",NOT(ISNUMBER(G25))),AND(H25&lt;&gt;"",NOT(ISNUMBER(H25))),COUNT(E25:H25)=0),"REVISAR datos","Correcto"))</f>
        <v/>
      </c>
      <c r="L25" s="24" t="str">
        <f aca="false">IF(COUNTA(A25:B25)=0,"",IF(COUNTIFS(Resumen!$A$18:$A$25,B25)=1,"Clasificado","REVISAR categoría"))</f>
        <v/>
      </c>
      <c r="M25" s="36"/>
      <c r="N25" s="24" t="str">
        <f aca="false">IF(K25&lt;&gt;"Correcto","",IF(OR(ISNUMBER(F25),ISNUMBER(H25)),"Comprometido","Estimado"))</f>
        <v/>
      </c>
      <c r="O25" s="24" t="n">
        <f aca="false">MAX(0,J25)</f>
        <v>0</v>
      </c>
      <c r="P25" s="1" t="n">
        <f aca="false">IF(COUNTA(A25:H25,M25)&gt;0,ROW(),0)</f>
        <v>0</v>
      </c>
    </row>
    <row r="26" customFormat="false" ht="30" hidden="false" customHeight="true" outlineLevel="0" collapsed="false">
      <c r="A26" s="33"/>
      <c r="B26" s="33"/>
      <c r="C26" s="33"/>
      <c r="D26" s="34"/>
      <c r="E26" s="35"/>
      <c r="F26" s="35"/>
      <c r="G26" s="35"/>
      <c r="H26" s="35"/>
      <c r="I26" s="23" t="n">
        <f aca="false">IF(K26="Correcto",IF(ISNUMBER(H26),H26,IF(ISNUMBER(F26),F26,N(E26)))*D26,0)</f>
        <v>0</v>
      </c>
      <c r="J26" s="23" t="n">
        <f aca="false">IF(K26="Correcto",I26-N(G26),0)</f>
        <v>0</v>
      </c>
      <c r="K26" s="8" t="str">
        <f aca="false">IF(COUNTA(A26:H26)=0,"",IF(OR(A26="",B26="",C26="",NOT(ISNUMBER(D26)),D26&lt;=0,AND(E26&lt;&gt;"",NOT(ISNUMBER(E26))),AND(F26&lt;&gt;"",NOT(ISNUMBER(F26))),AND(G26&lt;&gt;"",NOT(ISNUMBER(G26))),AND(H26&lt;&gt;"",NOT(ISNUMBER(H26))),COUNT(E26:H26)=0),"REVISAR datos","Correcto"))</f>
        <v/>
      </c>
      <c r="L26" s="24" t="str">
        <f aca="false">IF(COUNTA(A26:B26)=0,"",IF(COUNTIFS(Resumen!$A$18:$A$25,B26)=1,"Clasificado","REVISAR categoría"))</f>
        <v/>
      </c>
      <c r="M26" s="36"/>
      <c r="N26" s="24" t="str">
        <f aca="false">IF(K26&lt;&gt;"Correcto","",IF(OR(ISNUMBER(F26),ISNUMBER(H26)),"Comprometido","Estimado"))</f>
        <v/>
      </c>
      <c r="O26" s="24" t="n">
        <f aca="false">MAX(0,J26)</f>
        <v>0</v>
      </c>
      <c r="P26" s="1" t="n">
        <f aca="false">IF(COUNTA(A26:H26,M26)&gt;0,ROW(),0)</f>
        <v>0</v>
      </c>
    </row>
    <row r="27" customFormat="false" ht="30" hidden="false" customHeight="true" outlineLevel="0" collapsed="false">
      <c r="A27" s="33"/>
      <c r="B27" s="33"/>
      <c r="C27" s="33"/>
      <c r="D27" s="34"/>
      <c r="E27" s="35"/>
      <c r="F27" s="35"/>
      <c r="G27" s="35"/>
      <c r="H27" s="35"/>
      <c r="I27" s="23" t="n">
        <f aca="false">IF(K27="Correcto",IF(ISNUMBER(H27),H27,IF(ISNUMBER(F27),F27,N(E27)))*D27,0)</f>
        <v>0</v>
      </c>
      <c r="J27" s="23" t="n">
        <f aca="false">IF(K27="Correcto",I27-N(G27),0)</f>
        <v>0</v>
      </c>
      <c r="K27" s="8" t="str">
        <f aca="false">IF(COUNTA(A27:H27)=0,"",IF(OR(A27="",B27="",C27="",NOT(ISNUMBER(D27)),D27&lt;=0,AND(E27&lt;&gt;"",NOT(ISNUMBER(E27))),AND(F27&lt;&gt;"",NOT(ISNUMBER(F27))),AND(G27&lt;&gt;"",NOT(ISNUMBER(G27))),AND(H27&lt;&gt;"",NOT(ISNUMBER(H27))),COUNT(E27:H27)=0),"REVISAR datos","Correcto"))</f>
        <v/>
      </c>
      <c r="L27" s="24" t="str">
        <f aca="false">IF(COUNTA(A27:B27)=0,"",IF(COUNTIFS(Resumen!$A$18:$A$25,B27)=1,"Clasificado","REVISAR categoría"))</f>
        <v/>
      </c>
      <c r="M27" s="36"/>
      <c r="N27" s="24" t="str">
        <f aca="false">IF(K27&lt;&gt;"Correcto","",IF(OR(ISNUMBER(F27),ISNUMBER(H27)),"Comprometido","Estimado"))</f>
        <v/>
      </c>
      <c r="O27" s="24" t="n">
        <f aca="false">MAX(0,J27)</f>
        <v>0</v>
      </c>
      <c r="P27" s="1" t="n">
        <f aca="false">IF(COUNTA(A27:H27,M27)&gt;0,ROW(),0)</f>
        <v>0</v>
      </c>
    </row>
    <row r="28" customFormat="false" ht="30" hidden="false" customHeight="true" outlineLevel="0" collapsed="false">
      <c r="A28" s="33"/>
      <c r="B28" s="33"/>
      <c r="C28" s="33"/>
      <c r="D28" s="34"/>
      <c r="E28" s="35"/>
      <c r="F28" s="35"/>
      <c r="G28" s="35"/>
      <c r="H28" s="35"/>
      <c r="I28" s="23" t="n">
        <f aca="false">IF(K28="Correcto",IF(ISNUMBER(H28),H28,IF(ISNUMBER(F28),F28,N(E28)))*D28,0)</f>
        <v>0</v>
      </c>
      <c r="J28" s="23" t="n">
        <f aca="false">IF(K28="Correcto",I28-N(G28),0)</f>
        <v>0</v>
      </c>
      <c r="K28" s="8" t="str">
        <f aca="false">IF(COUNTA(A28:H28)=0,"",IF(OR(A28="",B28="",C28="",NOT(ISNUMBER(D28)),D28&lt;=0,AND(E28&lt;&gt;"",NOT(ISNUMBER(E28))),AND(F28&lt;&gt;"",NOT(ISNUMBER(F28))),AND(G28&lt;&gt;"",NOT(ISNUMBER(G28))),AND(H28&lt;&gt;"",NOT(ISNUMBER(H28))),COUNT(E28:H28)=0),"REVISAR datos","Correcto"))</f>
        <v/>
      </c>
      <c r="L28" s="24" t="str">
        <f aca="false">IF(COUNTA(A28:B28)=0,"",IF(COUNTIFS(Resumen!$A$18:$A$25,B28)=1,"Clasificado","REVISAR categoría"))</f>
        <v/>
      </c>
      <c r="M28" s="36"/>
      <c r="N28" s="24" t="str">
        <f aca="false">IF(K28&lt;&gt;"Correcto","",IF(OR(ISNUMBER(F28),ISNUMBER(H28)),"Comprometido","Estimado"))</f>
        <v/>
      </c>
      <c r="O28" s="24" t="n">
        <f aca="false">MAX(0,J28)</f>
        <v>0</v>
      </c>
      <c r="P28" s="1" t="n">
        <f aca="false">IF(COUNTA(A28:H28,M28)&gt;0,ROW(),0)</f>
        <v>0</v>
      </c>
    </row>
    <row r="29" customFormat="false" ht="30" hidden="false" customHeight="true" outlineLevel="0" collapsed="false">
      <c r="A29" s="33"/>
      <c r="B29" s="33"/>
      <c r="C29" s="33"/>
      <c r="D29" s="34"/>
      <c r="E29" s="35"/>
      <c r="F29" s="35"/>
      <c r="G29" s="35"/>
      <c r="H29" s="35"/>
      <c r="I29" s="23" t="n">
        <f aca="false">IF(K29="Correcto",IF(ISNUMBER(H29),H29,IF(ISNUMBER(F29),F29,N(E29)))*D29,0)</f>
        <v>0</v>
      </c>
      <c r="J29" s="23" t="n">
        <f aca="false">IF(K29="Correcto",I29-N(G29),0)</f>
        <v>0</v>
      </c>
      <c r="K29" s="8" t="str">
        <f aca="false">IF(COUNTA(A29:H29)=0,"",IF(OR(A29="",B29="",C29="",NOT(ISNUMBER(D29)),D29&lt;=0,AND(E29&lt;&gt;"",NOT(ISNUMBER(E29))),AND(F29&lt;&gt;"",NOT(ISNUMBER(F29))),AND(G29&lt;&gt;"",NOT(ISNUMBER(G29))),AND(H29&lt;&gt;"",NOT(ISNUMBER(H29))),COUNT(E29:H29)=0),"REVISAR datos","Correcto"))</f>
        <v/>
      </c>
      <c r="L29" s="24" t="str">
        <f aca="false">IF(COUNTA(A29:B29)=0,"",IF(COUNTIFS(Resumen!$A$18:$A$25,B29)=1,"Clasificado","REVISAR categoría"))</f>
        <v/>
      </c>
      <c r="M29" s="36"/>
      <c r="N29" s="24" t="str">
        <f aca="false">IF(K29&lt;&gt;"Correcto","",IF(OR(ISNUMBER(F29),ISNUMBER(H29)),"Comprometido","Estimado"))</f>
        <v/>
      </c>
      <c r="O29" s="24" t="n">
        <f aca="false">MAX(0,J29)</f>
        <v>0</v>
      </c>
      <c r="P29" s="1" t="n">
        <f aca="false">IF(COUNTA(A29:H29,M29)&gt;0,ROW(),0)</f>
        <v>0</v>
      </c>
    </row>
    <row r="30" customFormat="false" ht="30" hidden="false" customHeight="true" outlineLevel="0" collapsed="false">
      <c r="A30" s="33"/>
      <c r="B30" s="33"/>
      <c r="C30" s="33"/>
      <c r="D30" s="34"/>
      <c r="E30" s="35"/>
      <c r="F30" s="35"/>
      <c r="G30" s="35"/>
      <c r="H30" s="35"/>
      <c r="I30" s="23" t="n">
        <f aca="false">IF(K30="Correcto",IF(ISNUMBER(H30),H30,IF(ISNUMBER(F30),F30,N(E30)))*D30,0)</f>
        <v>0</v>
      </c>
      <c r="J30" s="23" t="n">
        <f aca="false">IF(K30="Correcto",I30-N(G30),0)</f>
        <v>0</v>
      </c>
      <c r="K30" s="8" t="str">
        <f aca="false">IF(COUNTA(A30:H30)=0,"",IF(OR(A30="",B30="",C30="",NOT(ISNUMBER(D30)),D30&lt;=0,AND(E30&lt;&gt;"",NOT(ISNUMBER(E30))),AND(F30&lt;&gt;"",NOT(ISNUMBER(F30))),AND(G30&lt;&gt;"",NOT(ISNUMBER(G30))),AND(H30&lt;&gt;"",NOT(ISNUMBER(H30))),COUNT(E30:H30)=0),"REVISAR datos","Correcto"))</f>
        <v/>
      </c>
      <c r="L30" s="24" t="str">
        <f aca="false">IF(COUNTA(A30:B30)=0,"",IF(COUNTIFS(Resumen!$A$18:$A$25,B30)=1,"Clasificado","REVISAR categoría"))</f>
        <v/>
      </c>
      <c r="M30" s="36"/>
      <c r="N30" s="24" t="str">
        <f aca="false">IF(K30&lt;&gt;"Correcto","",IF(OR(ISNUMBER(F30),ISNUMBER(H30)),"Comprometido","Estimado"))</f>
        <v/>
      </c>
      <c r="O30" s="24" t="n">
        <f aca="false">MAX(0,J30)</f>
        <v>0</v>
      </c>
      <c r="P30" s="1" t="n">
        <f aca="false">IF(COUNTA(A30:H30,M30)&gt;0,ROW(),0)</f>
        <v>0</v>
      </c>
    </row>
    <row r="31" customFormat="false" ht="30" hidden="false" customHeight="true" outlineLevel="0" collapsed="false">
      <c r="A31" s="33"/>
      <c r="B31" s="33"/>
      <c r="C31" s="33"/>
      <c r="D31" s="34"/>
      <c r="E31" s="35"/>
      <c r="F31" s="35"/>
      <c r="G31" s="35"/>
      <c r="H31" s="35"/>
      <c r="I31" s="23" t="n">
        <f aca="false">IF(K31="Correcto",IF(ISNUMBER(H31),H31,IF(ISNUMBER(F31),F31,N(E31)))*D31,0)</f>
        <v>0</v>
      </c>
      <c r="J31" s="23" t="n">
        <f aca="false">IF(K31="Correcto",I31-N(G31),0)</f>
        <v>0</v>
      </c>
      <c r="K31" s="8" t="str">
        <f aca="false">IF(COUNTA(A31:H31)=0,"",IF(OR(A31="",B31="",C31="",NOT(ISNUMBER(D31)),D31&lt;=0,AND(E31&lt;&gt;"",NOT(ISNUMBER(E31))),AND(F31&lt;&gt;"",NOT(ISNUMBER(F31))),AND(G31&lt;&gt;"",NOT(ISNUMBER(G31))),AND(H31&lt;&gt;"",NOT(ISNUMBER(H31))),COUNT(E31:H31)=0),"REVISAR datos","Correcto"))</f>
        <v/>
      </c>
      <c r="L31" s="24" t="str">
        <f aca="false">IF(COUNTA(A31:B31)=0,"",IF(COUNTIFS(Resumen!$A$18:$A$25,B31)=1,"Clasificado","REVISAR categoría"))</f>
        <v/>
      </c>
      <c r="M31" s="36"/>
      <c r="N31" s="24" t="str">
        <f aca="false">IF(K31&lt;&gt;"Correcto","",IF(OR(ISNUMBER(F31),ISNUMBER(H31)),"Comprometido","Estimado"))</f>
        <v/>
      </c>
      <c r="O31" s="24" t="n">
        <f aca="false">MAX(0,J31)</f>
        <v>0</v>
      </c>
      <c r="P31" s="1" t="n">
        <f aca="false">IF(COUNTA(A31:H31,M31)&gt;0,ROW(),0)</f>
        <v>0</v>
      </c>
    </row>
    <row r="32" customFormat="false" ht="30" hidden="false" customHeight="true" outlineLevel="0" collapsed="false">
      <c r="A32" s="33"/>
      <c r="B32" s="33"/>
      <c r="C32" s="33"/>
      <c r="D32" s="34"/>
      <c r="E32" s="35"/>
      <c r="F32" s="35"/>
      <c r="G32" s="35"/>
      <c r="H32" s="35"/>
      <c r="I32" s="23" t="n">
        <f aca="false">IF(K32="Correcto",IF(ISNUMBER(H32),H32,IF(ISNUMBER(F32),F32,N(E32)))*D32,0)</f>
        <v>0</v>
      </c>
      <c r="J32" s="23" t="n">
        <f aca="false">IF(K32="Correcto",I32-N(G32),0)</f>
        <v>0</v>
      </c>
      <c r="K32" s="8" t="str">
        <f aca="false">IF(COUNTA(A32:H32)=0,"",IF(OR(A32="",B32="",C32="",NOT(ISNUMBER(D32)),D32&lt;=0,AND(E32&lt;&gt;"",NOT(ISNUMBER(E32))),AND(F32&lt;&gt;"",NOT(ISNUMBER(F32))),AND(G32&lt;&gt;"",NOT(ISNUMBER(G32))),AND(H32&lt;&gt;"",NOT(ISNUMBER(H32))),COUNT(E32:H32)=0),"REVISAR datos","Correcto"))</f>
        <v/>
      </c>
      <c r="L32" s="24" t="str">
        <f aca="false">IF(COUNTA(A32:B32)=0,"",IF(COUNTIFS(Resumen!$A$18:$A$25,B32)=1,"Clasificado","REVISAR categoría"))</f>
        <v/>
      </c>
      <c r="M32" s="36"/>
      <c r="N32" s="24" t="str">
        <f aca="false">IF(K32&lt;&gt;"Correcto","",IF(OR(ISNUMBER(F32),ISNUMBER(H32)),"Comprometido","Estimado"))</f>
        <v/>
      </c>
      <c r="O32" s="24" t="n">
        <f aca="false">MAX(0,J32)</f>
        <v>0</v>
      </c>
      <c r="P32" s="1" t="n">
        <f aca="false">IF(COUNTA(A32:H32,M32)&gt;0,ROW(),0)</f>
        <v>0</v>
      </c>
    </row>
    <row r="33" customFormat="false" ht="30" hidden="false" customHeight="true" outlineLevel="0" collapsed="false">
      <c r="A33" s="33"/>
      <c r="B33" s="33"/>
      <c r="C33" s="33"/>
      <c r="D33" s="34"/>
      <c r="E33" s="35"/>
      <c r="F33" s="35"/>
      <c r="G33" s="35"/>
      <c r="H33" s="35"/>
      <c r="I33" s="23" t="n">
        <f aca="false">IF(K33="Correcto",IF(ISNUMBER(H33),H33,IF(ISNUMBER(F33),F33,N(E33)))*D33,0)</f>
        <v>0</v>
      </c>
      <c r="J33" s="23" t="n">
        <f aca="false">IF(K33="Correcto",I33-N(G33),0)</f>
        <v>0</v>
      </c>
      <c r="K33" s="8" t="str">
        <f aca="false">IF(COUNTA(A33:H33)=0,"",IF(OR(A33="",B33="",C33="",NOT(ISNUMBER(D33)),D33&lt;=0,AND(E33&lt;&gt;"",NOT(ISNUMBER(E33))),AND(F33&lt;&gt;"",NOT(ISNUMBER(F33))),AND(G33&lt;&gt;"",NOT(ISNUMBER(G33))),AND(H33&lt;&gt;"",NOT(ISNUMBER(H33))),COUNT(E33:H33)=0),"REVISAR datos","Correcto"))</f>
        <v/>
      </c>
      <c r="L33" s="24" t="str">
        <f aca="false">IF(COUNTA(A33:B33)=0,"",IF(COUNTIFS(Resumen!$A$18:$A$25,B33)=1,"Clasificado","REVISAR categoría"))</f>
        <v/>
      </c>
      <c r="M33" s="36"/>
      <c r="N33" s="24" t="str">
        <f aca="false">IF(K33&lt;&gt;"Correcto","",IF(OR(ISNUMBER(F33),ISNUMBER(H33)),"Comprometido","Estimado"))</f>
        <v/>
      </c>
      <c r="O33" s="24" t="n">
        <f aca="false">MAX(0,J33)</f>
        <v>0</v>
      </c>
      <c r="P33" s="1" t="n">
        <f aca="false">IF(COUNTA(A33:H33,M33)&gt;0,ROW(),0)</f>
        <v>0</v>
      </c>
    </row>
    <row r="34" customFormat="false" ht="30" hidden="false" customHeight="true" outlineLevel="0" collapsed="false">
      <c r="A34" s="33"/>
      <c r="B34" s="33"/>
      <c r="C34" s="33"/>
      <c r="D34" s="34"/>
      <c r="E34" s="35"/>
      <c r="F34" s="35"/>
      <c r="G34" s="35"/>
      <c r="H34" s="35"/>
      <c r="I34" s="23" t="n">
        <f aca="false">IF(K34="Correcto",IF(ISNUMBER(H34),H34,IF(ISNUMBER(F34),F34,N(E34)))*D34,0)</f>
        <v>0</v>
      </c>
      <c r="J34" s="23" t="n">
        <f aca="false">IF(K34="Correcto",I34-N(G34),0)</f>
        <v>0</v>
      </c>
      <c r="K34" s="8" t="str">
        <f aca="false">IF(COUNTA(A34:H34)=0,"",IF(OR(A34="",B34="",C34="",NOT(ISNUMBER(D34)),D34&lt;=0,AND(E34&lt;&gt;"",NOT(ISNUMBER(E34))),AND(F34&lt;&gt;"",NOT(ISNUMBER(F34))),AND(G34&lt;&gt;"",NOT(ISNUMBER(G34))),AND(H34&lt;&gt;"",NOT(ISNUMBER(H34))),COUNT(E34:H34)=0),"REVISAR datos","Correcto"))</f>
        <v/>
      </c>
      <c r="L34" s="24" t="str">
        <f aca="false">IF(COUNTA(A34:B34)=0,"",IF(COUNTIFS(Resumen!$A$18:$A$25,B34)=1,"Clasificado","REVISAR categoría"))</f>
        <v/>
      </c>
      <c r="M34" s="36"/>
      <c r="N34" s="24" t="str">
        <f aca="false">IF(K34&lt;&gt;"Correcto","",IF(OR(ISNUMBER(F34),ISNUMBER(H34)),"Comprometido","Estimado"))</f>
        <v/>
      </c>
      <c r="O34" s="24" t="n">
        <f aca="false">MAX(0,J34)</f>
        <v>0</v>
      </c>
      <c r="P34" s="1" t="n">
        <f aca="false">IF(COUNTA(A34:H34,M34)&gt;0,ROW(),0)</f>
        <v>0</v>
      </c>
    </row>
    <row r="35" customFormat="false" ht="30" hidden="false" customHeight="true" outlineLevel="0" collapsed="false">
      <c r="A35" s="33"/>
      <c r="B35" s="33"/>
      <c r="C35" s="33"/>
      <c r="D35" s="34"/>
      <c r="E35" s="35"/>
      <c r="F35" s="35"/>
      <c r="G35" s="35"/>
      <c r="H35" s="35"/>
      <c r="I35" s="23" t="n">
        <f aca="false">IF(K35="Correcto",IF(ISNUMBER(H35),H35,IF(ISNUMBER(F35),F35,N(E35)))*D35,0)</f>
        <v>0</v>
      </c>
      <c r="J35" s="23" t="n">
        <f aca="false">IF(K35="Correcto",I35-N(G35),0)</f>
        <v>0</v>
      </c>
      <c r="K35" s="8" t="str">
        <f aca="false">IF(COUNTA(A35:H35)=0,"",IF(OR(A35="",B35="",C35="",NOT(ISNUMBER(D35)),D35&lt;=0,AND(E35&lt;&gt;"",NOT(ISNUMBER(E35))),AND(F35&lt;&gt;"",NOT(ISNUMBER(F35))),AND(G35&lt;&gt;"",NOT(ISNUMBER(G35))),AND(H35&lt;&gt;"",NOT(ISNUMBER(H35))),COUNT(E35:H35)=0),"REVISAR datos","Correcto"))</f>
        <v/>
      </c>
      <c r="L35" s="24" t="str">
        <f aca="false">IF(COUNTA(A35:B35)=0,"",IF(COUNTIFS(Resumen!$A$18:$A$25,B35)=1,"Clasificado","REVISAR categoría"))</f>
        <v/>
      </c>
      <c r="M35" s="36"/>
      <c r="N35" s="24" t="str">
        <f aca="false">IF(K35&lt;&gt;"Correcto","",IF(OR(ISNUMBER(F35),ISNUMBER(H35)),"Comprometido","Estimado"))</f>
        <v/>
      </c>
      <c r="O35" s="24" t="n">
        <f aca="false">MAX(0,J35)</f>
        <v>0</v>
      </c>
      <c r="P35" s="1" t="n">
        <f aca="false">IF(COUNTA(A35:H35,M35)&gt;0,ROW(),0)</f>
        <v>0</v>
      </c>
    </row>
    <row r="36" customFormat="false" ht="30" hidden="false" customHeight="true" outlineLevel="0" collapsed="false">
      <c r="A36" s="33"/>
      <c r="B36" s="33"/>
      <c r="C36" s="33"/>
      <c r="D36" s="34"/>
      <c r="E36" s="35"/>
      <c r="F36" s="35"/>
      <c r="G36" s="35"/>
      <c r="H36" s="35"/>
      <c r="I36" s="23" t="n">
        <f aca="false">IF(K36="Correcto",IF(ISNUMBER(H36),H36,IF(ISNUMBER(F36),F36,N(E36)))*D36,0)</f>
        <v>0</v>
      </c>
      <c r="J36" s="23" t="n">
        <f aca="false">IF(K36="Correcto",I36-N(G36),0)</f>
        <v>0</v>
      </c>
      <c r="K36" s="8" t="str">
        <f aca="false">IF(COUNTA(A36:H36)=0,"",IF(OR(A36="",B36="",C36="",NOT(ISNUMBER(D36)),D36&lt;=0,AND(E36&lt;&gt;"",NOT(ISNUMBER(E36))),AND(F36&lt;&gt;"",NOT(ISNUMBER(F36))),AND(G36&lt;&gt;"",NOT(ISNUMBER(G36))),AND(H36&lt;&gt;"",NOT(ISNUMBER(H36))),COUNT(E36:H36)=0),"REVISAR datos","Correcto"))</f>
        <v/>
      </c>
      <c r="L36" s="24" t="str">
        <f aca="false">IF(COUNTA(A36:B36)=0,"",IF(COUNTIFS(Resumen!$A$18:$A$25,B36)=1,"Clasificado","REVISAR categoría"))</f>
        <v/>
      </c>
      <c r="M36" s="36"/>
      <c r="N36" s="24" t="str">
        <f aca="false">IF(K36&lt;&gt;"Correcto","",IF(OR(ISNUMBER(F36),ISNUMBER(H36)),"Comprometido","Estimado"))</f>
        <v/>
      </c>
      <c r="O36" s="24" t="n">
        <f aca="false">MAX(0,J36)</f>
        <v>0</v>
      </c>
      <c r="P36" s="1" t="n">
        <f aca="false">IF(COUNTA(A36:H36,M36)&gt;0,ROW(),0)</f>
        <v>0</v>
      </c>
    </row>
    <row r="37" customFormat="false" ht="30" hidden="false" customHeight="true" outlineLevel="0" collapsed="false">
      <c r="A37" s="33"/>
      <c r="B37" s="33"/>
      <c r="C37" s="33"/>
      <c r="D37" s="34"/>
      <c r="E37" s="35"/>
      <c r="F37" s="35"/>
      <c r="G37" s="35"/>
      <c r="H37" s="35"/>
      <c r="I37" s="23" t="n">
        <f aca="false">IF(K37="Correcto",IF(ISNUMBER(H37),H37,IF(ISNUMBER(F37),F37,N(E37)))*D37,0)</f>
        <v>0</v>
      </c>
      <c r="J37" s="23" t="n">
        <f aca="false">IF(K37="Correcto",I37-N(G37),0)</f>
        <v>0</v>
      </c>
      <c r="K37" s="8" t="str">
        <f aca="false">IF(COUNTA(A37:H37)=0,"",IF(OR(A37="",B37="",C37="",NOT(ISNUMBER(D37)),D37&lt;=0,AND(E37&lt;&gt;"",NOT(ISNUMBER(E37))),AND(F37&lt;&gt;"",NOT(ISNUMBER(F37))),AND(G37&lt;&gt;"",NOT(ISNUMBER(G37))),AND(H37&lt;&gt;"",NOT(ISNUMBER(H37))),COUNT(E37:H37)=0),"REVISAR datos","Correcto"))</f>
        <v/>
      </c>
      <c r="L37" s="24" t="str">
        <f aca="false">IF(COUNTA(A37:B37)=0,"",IF(COUNTIFS(Resumen!$A$18:$A$25,B37)=1,"Clasificado","REVISAR categoría"))</f>
        <v/>
      </c>
      <c r="M37" s="36"/>
      <c r="N37" s="24" t="str">
        <f aca="false">IF(K37&lt;&gt;"Correcto","",IF(OR(ISNUMBER(F37),ISNUMBER(H37)),"Comprometido","Estimado"))</f>
        <v/>
      </c>
      <c r="O37" s="24" t="n">
        <f aca="false">MAX(0,J37)</f>
        <v>0</v>
      </c>
      <c r="P37" s="1" t="n">
        <f aca="false">IF(COUNTA(A37:H37,M37)&gt;0,ROW(),0)</f>
        <v>0</v>
      </c>
    </row>
    <row r="38" customFormat="false" ht="30" hidden="false" customHeight="true" outlineLevel="0" collapsed="false">
      <c r="A38" s="33"/>
      <c r="B38" s="33"/>
      <c r="C38" s="33"/>
      <c r="D38" s="34"/>
      <c r="E38" s="35"/>
      <c r="F38" s="35"/>
      <c r="G38" s="35"/>
      <c r="H38" s="35"/>
      <c r="I38" s="23" t="n">
        <f aca="false">IF(K38="Correcto",IF(ISNUMBER(H38),H38,IF(ISNUMBER(F38),F38,N(E38)))*D38,0)</f>
        <v>0</v>
      </c>
      <c r="J38" s="23" t="n">
        <f aca="false">IF(K38="Correcto",I38-N(G38),0)</f>
        <v>0</v>
      </c>
      <c r="K38" s="8" t="str">
        <f aca="false">IF(COUNTA(A38:H38)=0,"",IF(OR(A38="",B38="",C38="",NOT(ISNUMBER(D38)),D38&lt;=0,AND(E38&lt;&gt;"",NOT(ISNUMBER(E38))),AND(F38&lt;&gt;"",NOT(ISNUMBER(F38))),AND(G38&lt;&gt;"",NOT(ISNUMBER(G38))),AND(H38&lt;&gt;"",NOT(ISNUMBER(H38))),COUNT(E38:H38)=0),"REVISAR datos","Correcto"))</f>
        <v/>
      </c>
      <c r="L38" s="24" t="str">
        <f aca="false">IF(COUNTA(A38:B38)=0,"",IF(COUNTIFS(Resumen!$A$18:$A$25,B38)=1,"Clasificado","REVISAR categoría"))</f>
        <v/>
      </c>
      <c r="M38" s="36"/>
      <c r="N38" s="24" t="str">
        <f aca="false">IF(K38&lt;&gt;"Correcto","",IF(OR(ISNUMBER(F38),ISNUMBER(H38)),"Comprometido","Estimado"))</f>
        <v/>
      </c>
      <c r="O38" s="24" t="n">
        <f aca="false">MAX(0,J38)</f>
        <v>0</v>
      </c>
      <c r="P38" s="1" t="n">
        <f aca="false">IF(COUNTA(A38:H38,M38)&gt;0,ROW(),0)</f>
        <v>0</v>
      </c>
    </row>
    <row r="39" customFormat="false" ht="30" hidden="false" customHeight="true" outlineLevel="0" collapsed="false">
      <c r="A39" s="33"/>
      <c r="B39" s="33"/>
      <c r="C39" s="33"/>
      <c r="D39" s="34"/>
      <c r="E39" s="35"/>
      <c r="F39" s="35"/>
      <c r="G39" s="35"/>
      <c r="H39" s="35"/>
      <c r="I39" s="23" t="n">
        <f aca="false">IF(K39="Correcto",IF(ISNUMBER(H39),H39,IF(ISNUMBER(F39),F39,N(E39)))*D39,0)</f>
        <v>0</v>
      </c>
      <c r="J39" s="23" t="n">
        <f aca="false">IF(K39="Correcto",I39-N(G39),0)</f>
        <v>0</v>
      </c>
      <c r="K39" s="8" t="str">
        <f aca="false">IF(COUNTA(A39:H39)=0,"",IF(OR(A39="",B39="",C39="",NOT(ISNUMBER(D39)),D39&lt;=0,AND(E39&lt;&gt;"",NOT(ISNUMBER(E39))),AND(F39&lt;&gt;"",NOT(ISNUMBER(F39))),AND(G39&lt;&gt;"",NOT(ISNUMBER(G39))),AND(H39&lt;&gt;"",NOT(ISNUMBER(H39))),COUNT(E39:H39)=0),"REVISAR datos","Correcto"))</f>
        <v/>
      </c>
      <c r="L39" s="24" t="str">
        <f aca="false">IF(COUNTA(A39:B39)=0,"",IF(COUNTIFS(Resumen!$A$18:$A$25,B39)=1,"Clasificado","REVISAR categoría"))</f>
        <v/>
      </c>
      <c r="M39" s="36"/>
      <c r="N39" s="24" t="str">
        <f aca="false">IF(K39&lt;&gt;"Correcto","",IF(OR(ISNUMBER(F39),ISNUMBER(H39)),"Comprometido","Estimado"))</f>
        <v/>
      </c>
      <c r="O39" s="24" t="n">
        <f aca="false">MAX(0,J39)</f>
        <v>0</v>
      </c>
      <c r="P39" s="1" t="n">
        <f aca="false">IF(COUNTA(A39:H39,M39)&gt;0,ROW(),0)</f>
        <v>0</v>
      </c>
    </row>
    <row r="40" customFormat="false" ht="30" hidden="false" customHeight="true" outlineLevel="0" collapsed="false">
      <c r="A40" s="33"/>
      <c r="B40" s="33"/>
      <c r="C40" s="33"/>
      <c r="D40" s="34"/>
      <c r="E40" s="35"/>
      <c r="F40" s="35"/>
      <c r="G40" s="35"/>
      <c r="H40" s="35"/>
      <c r="I40" s="23" t="n">
        <f aca="false">IF(K40="Correcto",IF(ISNUMBER(H40),H40,IF(ISNUMBER(F40),F40,N(E40)))*D40,0)</f>
        <v>0</v>
      </c>
      <c r="J40" s="23" t="n">
        <f aca="false">IF(K40="Correcto",I40-N(G40),0)</f>
        <v>0</v>
      </c>
      <c r="K40" s="8" t="str">
        <f aca="false">IF(COUNTA(A40:H40)=0,"",IF(OR(A40="",B40="",C40="",NOT(ISNUMBER(D40)),D40&lt;=0,AND(E40&lt;&gt;"",NOT(ISNUMBER(E40))),AND(F40&lt;&gt;"",NOT(ISNUMBER(F40))),AND(G40&lt;&gt;"",NOT(ISNUMBER(G40))),AND(H40&lt;&gt;"",NOT(ISNUMBER(H40))),COUNT(E40:H40)=0),"REVISAR datos","Correcto"))</f>
        <v/>
      </c>
      <c r="L40" s="24" t="str">
        <f aca="false">IF(COUNTA(A40:B40)=0,"",IF(COUNTIFS(Resumen!$A$18:$A$25,B40)=1,"Clasificado","REVISAR categoría"))</f>
        <v/>
      </c>
      <c r="M40" s="36"/>
      <c r="N40" s="24" t="str">
        <f aca="false">IF(K40&lt;&gt;"Correcto","",IF(OR(ISNUMBER(F40),ISNUMBER(H40)),"Comprometido","Estimado"))</f>
        <v/>
      </c>
      <c r="O40" s="24" t="n">
        <f aca="false">MAX(0,J40)</f>
        <v>0</v>
      </c>
      <c r="P40" s="1" t="n">
        <f aca="false">IF(COUNTA(A40:H40,M40)&gt;0,ROW(),0)</f>
        <v>0</v>
      </c>
    </row>
    <row r="41" customFormat="false" ht="30" hidden="false" customHeight="true" outlineLevel="0" collapsed="false">
      <c r="A41" s="33"/>
      <c r="B41" s="33"/>
      <c r="C41" s="33"/>
      <c r="D41" s="34"/>
      <c r="E41" s="35"/>
      <c r="F41" s="35"/>
      <c r="G41" s="35"/>
      <c r="H41" s="35"/>
      <c r="I41" s="23" t="n">
        <f aca="false">IF(K41="Correcto",IF(ISNUMBER(H41),H41,IF(ISNUMBER(F41),F41,N(E41)))*D41,0)</f>
        <v>0</v>
      </c>
      <c r="J41" s="23" t="n">
        <f aca="false">IF(K41="Correcto",I41-N(G41),0)</f>
        <v>0</v>
      </c>
      <c r="K41" s="8" t="str">
        <f aca="false">IF(COUNTA(A41:H41)=0,"",IF(OR(A41="",B41="",C41="",NOT(ISNUMBER(D41)),D41&lt;=0,AND(E41&lt;&gt;"",NOT(ISNUMBER(E41))),AND(F41&lt;&gt;"",NOT(ISNUMBER(F41))),AND(G41&lt;&gt;"",NOT(ISNUMBER(G41))),AND(H41&lt;&gt;"",NOT(ISNUMBER(H41))),COUNT(E41:H41)=0),"REVISAR datos","Correcto"))</f>
        <v/>
      </c>
      <c r="L41" s="24" t="str">
        <f aca="false">IF(COUNTA(A41:B41)=0,"",IF(COUNTIFS(Resumen!$A$18:$A$25,B41)=1,"Clasificado","REVISAR categoría"))</f>
        <v/>
      </c>
      <c r="M41" s="36"/>
      <c r="N41" s="24" t="str">
        <f aca="false">IF(K41&lt;&gt;"Correcto","",IF(OR(ISNUMBER(F41),ISNUMBER(H41)),"Comprometido","Estimado"))</f>
        <v/>
      </c>
      <c r="O41" s="24" t="n">
        <f aca="false">MAX(0,J41)</f>
        <v>0</v>
      </c>
      <c r="P41" s="1" t="n">
        <f aca="false">IF(COUNTA(A41:H41,M41)&gt;0,ROW(),0)</f>
        <v>0</v>
      </c>
    </row>
    <row r="42" customFormat="false" ht="30" hidden="false" customHeight="true" outlineLevel="0" collapsed="false">
      <c r="A42" s="33"/>
      <c r="B42" s="33"/>
      <c r="C42" s="33"/>
      <c r="D42" s="34"/>
      <c r="E42" s="35"/>
      <c r="F42" s="35"/>
      <c r="G42" s="35"/>
      <c r="H42" s="35"/>
      <c r="I42" s="23" t="n">
        <f aca="false">IF(K42="Correcto",IF(ISNUMBER(H42),H42,IF(ISNUMBER(F42),F42,N(E42)))*D42,0)</f>
        <v>0</v>
      </c>
      <c r="J42" s="23" t="n">
        <f aca="false">IF(K42="Correcto",I42-N(G42),0)</f>
        <v>0</v>
      </c>
      <c r="K42" s="8" t="str">
        <f aca="false">IF(COUNTA(A42:H42)=0,"",IF(OR(A42="",B42="",C42="",NOT(ISNUMBER(D42)),D42&lt;=0,AND(E42&lt;&gt;"",NOT(ISNUMBER(E42))),AND(F42&lt;&gt;"",NOT(ISNUMBER(F42))),AND(G42&lt;&gt;"",NOT(ISNUMBER(G42))),AND(H42&lt;&gt;"",NOT(ISNUMBER(H42))),COUNT(E42:H42)=0),"REVISAR datos","Correcto"))</f>
        <v/>
      </c>
      <c r="L42" s="24" t="str">
        <f aca="false">IF(COUNTA(A42:B42)=0,"",IF(COUNTIFS(Resumen!$A$18:$A$25,B42)=1,"Clasificado","REVISAR categoría"))</f>
        <v/>
      </c>
      <c r="M42" s="36"/>
      <c r="N42" s="24" t="str">
        <f aca="false">IF(K42&lt;&gt;"Correcto","",IF(OR(ISNUMBER(F42),ISNUMBER(H42)),"Comprometido","Estimado"))</f>
        <v/>
      </c>
      <c r="O42" s="24" t="n">
        <f aca="false">MAX(0,J42)</f>
        <v>0</v>
      </c>
      <c r="P42" s="1" t="n">
        <f aca="false">IF(COUNTA(A42:H42,M42)&gt;0,ROW(),0)</f>
        <v>0</v>
      </c>
    </row>
    <row r="43" customFormat="false" ht="30" hidden="false" customHeight="true" outlineLevel="0" collapsed="false">
      <c r="A43" s="33"/>
      <c r="B43" s="33"/>
      <c r="C43" s="33"/>
      <c r="D43" s="34"/>
      <c r="E43" s="35"/>
      <c r="F43" s="35"/>
      <c r="G43" s="35"/>
      <c r="H43" s="35"/>
      <c r="I43" s="23" t="n">
        <f aca="false">IF(K43="Correcto",IF(ISNUMBER(H43),H43,IF(ISNUMBER(F43),F43,N(E43)))*D43,0)</f>
        <v>0</v>
      </c>
      <c r="J43" s="23" t="n">
        <f aca="false">IF(K43="Correcto",I43-N(G43),0)</f>
        <v>0</v>
      </c>
      <c r="K43" s="8" t="str">
        <f aca="false">IF(COUNTA(A43:H43)=0,"",IF(OR(A43="",B43="",C43="",NOT(ISNUMBER(D43)),D43&lt;=0,AND(E43&lt;&gt;"",NOT(ISNUMBER(E43))),AND(F43&lt;&gt;"",NOT(ISNUMBER(F43))),AND(G43&lt;&gt;"",NOT(ISNUMBER(G43))),AND(H43&lt;&gt;"",NOT(ISNUMBER(H43))),COUNT(E43:H43)=0),"REVISAR datos","Correcto"))</f>
        <v/>
      </c>
      <c r="L43" s="24" t="str">
        <f aca="false">IF(COUNTA(A43:B43)=0,"",IF(COUNTIFS(Resumen!$A$18:$A$25,B43)=1,"Clasificado","REVISAR categoría"))</f>
        <v/>
      </c>
      <c r="M43" s="36"/>
      <c r="N43" s="24" t="str">
        <f aca="false">IF(K43&lt;&gt;"Correcto","",IF(OR(ISNUMBER(F43),ISNUMBER(H43)),"Comprometido","Estimado"))</f>
        <v/>
      </c>
      <c r="O43" s="24" t="n">
        <f aca="false">MAX(0,J43)</f>
        <v>0</v>
      </c>
      <c r="P43" s="1" t="n">
        <f aca="false">IF(COUNTA(A43:H43,M43)&gt;0,ROW(),0)</f>
        <v>0</v>
      </c>
    </row>
    <row r="44" customFormat="false" ht="30" hidden="false" customHeight="true" outlineLevel="0" collapsed="false">
      <c r="A44" s="33"/>
      <c r="B44" s="33"/>
      <c r="C44" s="33"/>
      <c r="D44" s="34"/>
      <c r="E44" s="35"/>
      <c r="F44" s="35"/>
      <c r="G44" s="35"/>
      <c r="H44" s="35"/>
      <c r="I44" s="23" t="n">
        <f aca="false">IF(K44="Correcto",IF(ISNUMBER(H44),H44,IF(ISNUMBER(F44),F44,N(E44)))*D44,0)</f>
        <v>0</v>
      </c>
      <c r="J44" s="23" t="n">
        <f aca="false">IF(K44="Correcto",I44-N(G44),0)</f>
        <v>0</v>
      </c>
      <c r="K44" s="8" t="str">
        <f aca="false">IF(COUNTA(A44:H44)=0,"",IF(OR(A44="",B44="",C44="",NOT(ISNUMBER(D44)),D44&lt;=0,AND(E44&lt;&gt;"",NOT(ISNUMBER(E44))),AND(F44&lt;&gt;"",NOT(ISNUMBER(F44))),AND(G44&lt;&gt;"",NOT(ISNUMBER(G44))),AND(H44&lt;&gt;"",NOT(ISNUMBER(H44))),COUNT(E44:H44)=0),"REVISAR datos","Correcto"))</f>
        <v/>
      </c>
      <c r="L44" s="24" t="str">
        <f aca="false">IF(COUNTA(A44:B44)=0,"",IF(COUNTIFS(Resumen!$A$18:$A$25,B44)=1,"Clasificado","REVISAR categoría"))</f>
        <v/>
      </c>
      <c r="M44" s="36"/>
      <c r="N44" s="24" t="str">
        <f aca="false">IF(K44&lt;&gt;"Correcto","",IF(OR(ISNUMBER(F44),ISNUMBER(H44)),"Comprometido","Estimado"))</f>
        <v/>
      </c>
      <c r="O44" s="24" t="n">
        <f aca="false">MAX(0,J44)</f>
        <v>0</v>
      </c>
      <c r="P44" s="1" t="n">
        <f aca="false">IF(COUNTA(A44:H44,M44)&gt;0,ROW(),0)</f>
        <v>0</v>
      </c>
    </row>
    <row r="45" customFormat="false" ht="30" hidden="false" customHeight="true" outlineLevel="0" collapsed="false">
      <c r="A45" s="33"/>
      <c r="B45" s="33"/>
      <c r="C45" s="33"/>
      <c r="D45" s="34"/>
      <c r="E45" s="35"/>
      <c r="F45" s="35"/>
      <c r="G45" s="35"/>
      <c r="H45" s="35"/>
      <c r="I45" s="23" t="n">
        <f aca="false">IF(K45="Correcto",IF(ISNUMBER(H45),H45,IF(ISNUMBER(F45),F45,N(E45)))*D45,0)</f>
        <v>0</v>
      </c>
      <c r="J45" s="23" t="n">
        <f aca="false">IF(K45="Correcto",I45-N(G45),0)</f>
        <v>0</v>
      </c>
      <c r="K45" s="8" t="str">
        <f aca="false">IF(COUNTA(A45:H45)=0,"",IF(OR(A45="",B45="",C45="",NOT(ISNUMBER(D45)),D45&lt;=0,AND(E45&lt;&gt;"",NOT(ISNUMBER(E45))),AND(F45&lt;&gt;"",NOT(ISNUMBER(F45))),AND(G45&lt;&gt;"",NOT(ISNUMBER(G45))),AND(H45&lt;&gt;"",NOT(ISNUMBER(H45))),COUNT(E45:H45)=0),"REVISAR datos","Correcto"))</f>
        <v/>
      </c>
      <c r="L45" s="24" t="str">
        <f aca="false">IF(COUNTA(A45:B45)=0,"",IF(COUNTIFS(Resumen!$A$18:$A$25,B45)=1,"Clasificado","REVISAR categoría"))</f>
        <v/>
      </c>
      <c r="M45" s="36"/>
      <c r="N45" s="24" t="str">
        <f aca="false">IF(K45&lt;&gt;"Correcto","",IF(OR(ISNUMBER(F45),ISNUMBER(H45)),"Comprometido","Estimado"))</f>
        <v/>
      </c>
      <c r="O45" s="24" t="n">
        <f aca="false">MAX(0,J45)</f>
        <v>0</v>
      </c>
      <c r="P45" s="1" t="n">
        <f aca="false">IF(COUNTA(A45:H45,M45)&gt;0,ROW(),0)</f>
        <v>0</v>
      </c>
    </row>
    <row r="46" customFormat="false" ht="30" hidden="false" customHeight="true" outlineLevel="0" collapsed="false">
      <c r="A46" s="33"/>
      <c r="B46" s="33"/>
      <c r="C46" s="33"/>
      <c r="D46" s="34"/>
      <c r="E46" s="35"/>
      <c r="F46" s="35"/>
      <c r="G46" s="35"/>
      <c r="H46" s="35"/>
      <c r="I46" s="23" t="n">
        <f aca="false">IF(K46="Correcto",IF(ISNUMBER(H46),H46,IF(ISNUMBER(F46),F46,N(E46)))*D46,0)</f>
        <v>0</v>
      </c>
      <c r="J46" s="23" t="n">
        <f aca="false">IF(K46="Correcto",I46-N(G46),0)</f>
        <v>0</v>
      </c>
      <c r="K46" s="8" t="str">
        <f aca="false">IF(COUNTA(A46:H46)=0,"",IF(OR(A46="",B46="",C46="",NOT(ISNUMBER(D46)),D46&lt;=0,AND(E46&lt;&gt;"",NOT(ISNUMBER(E46))),AND(F46&lt;&gt;"",NOT(ISNUMBER(F46))),AND(G46&lt;&gt;"",NOT(ISNUMBER(G46))),AND(H46&lt;&gt;"",NOT(ISNUMBER(H46))),COUNT(E46:H46)=0),"REVISAR datos","Correcto"))</f>
        <v/>
      </c>
      <c r="L46" s="24" t="str">
        <f aca="false">IF(COUNTA(A46:B46)=0,"",IF(COUNTIFS(Resumen!$A$18:$A$25,B46)=1,"Clasificado","REVISAR categoría"))</f>
        <v/>
      </c>
      <c r="M46" s="36"/>
      <c r="N46" s="24" t="str">
        <f aca="false">IF(K46&lt;&gt;"Correcto","",IF(OR(ISNUMBER(F46),ISNUMBER(H46)),"Comprometido","Estimado"))</f>
        <v/>
      </c>
      <c r="O46" s="24" t="n">
        <f aca="false">MAX(0,J46)</f>
        <v>0</v>
      </c>
      <c r="P46" s="1" t="n">
        <f aca="false">IF(COUNTA(A46:H46,M46)&gt;0,ROW(),0)</f>
        <v>0</v>
      </c>
    </row>
    <row r="47" customFormat="false" ht="30" hidden="false" customHeight="true" outlineLevel="0" collapsed="false">
      <c r="A47" s="33"/>
      <c r="B47" s="33"/>
      <c r="C47" s="33"/>
      <c r="D47" s="34"/>
      <c r="E47" s="35"/>
      <c r="F47" s="35"/>
      <c r="G47" s="35"/>
      <c r="H47" s="35"/>
      <c r="I47" s="23" t="n">
        <f aca="false">IF(K47="Correcto",IF(ISNUMBER(H47),H47,IF(ISNUMBER(F47),F47,N(E47)))*D47,0)</f>
        <v>0</v>
      </c>
      <c r="J47" s="23" t="n">
        <f aca="false">IF(K47="Correcto",I47-N(G47),0)</f>
        <v>0</v>
      </c>
      <c r="K47" s="8" t="str">
        <f aca="false">IF(COUNTA(A47:H47)=0,"",IF(OR(A47="",B47="",C47="",NOT(ISNUMBER(D47)),D47&lt;=0,AND(E47&lt;&gt;"",NOT(ISNUMBER(E47))),AND(F47&lt;&gt;"",NOT(ISNUMBER(F47))),AND(G47&lt;&gt;"",NOT(ISNUMBER(G47))),AND(H47&lt;&gt;"",NOT(ISNUMBER(H47))),COUNT(E47:H47)=0),"REVISAR datos","Correcto"))</f>
        <v/>
      </c>
      <c r="L47" s="24" t="str">
        <f aca="false">IF(COUNTA(A47:B47)=0,"",IF(COUNTIFS(Resumen!$A$18:$A$25,B47)=1,"Clasificado","REVISAR categoría"))</f>
        <v/>
      </c>
      <c r="M47" s="36"/>
      <c r="N47" s="24" t="str">
        <f aca="false">IF(K47&lt;&gt;"Correcto","",IF(OR(ISNUMBER(F47),ISNUMBER(H47)),"Comprometido","Estimado"))</f>
        <v/>
      </c>
      <c r="O47" s="24" t="n">
        <f aca="false">MAX(0,J47)</f>
        <v>0</v>
      </c>
      <c r="P47" s="1" t="n">
        <f aca="false">IF(COUNTA(A47:H47,M47)&gt;0,ROW(),0)</f>
        <v>0</v>
      </c>
    </row>
    <row r="48" customFormat="false" ht="30" hidden="false" customHeight="true" outlineLevel="0" collapsed="false">
      <c r="A48" s="33"/>
      <c r="B48" s="33"/>
      <c r="C48" s="33"/>
      <c r="D48" s="34"/>
      <c r="E48" s="35"/>
      <c r="F48" s="35"/>
      <c r="G48" s="35"/>
      <c r="H48" s="35"/>
      <c r="I48" s="23" t="n">
        <f aca="false">IF(K48="Correcto",IF(ISNUMBER(H48),H48,IF(ISNUMBER(F48),F48,N(E48)))*D48,0)</f>
        <v>0</v>
      </c>
      <c r="J48" s="23" t="n">
        <f aca="false">IF(K48="Correcto",I48-N(G48),0)</f>
        <v>0</v>
      </c>
      <c r="K48" s="8" t="str">
        <f aca="false">IF(COUNTA(A48:H48)=0,"",IF(OR(A48="",B48="",C48="",NOT(ISNUMBER(D48)),D48&lt;=0,AND(E48&lt;&gt;"",NOT(ISNUMBER(E48))),AND(F48&lt;&gt;"",NOT(ISNUMBER(F48))),AND(G48&lt;&gt;"",NOT(ISNUMBER(G48))),AND(H48&lt;&gt;"",NOT(ISNUMBER(H48))),COUNT(E48:H48)=0),"REVISAR datos","Correcto"))</f>
        <v/>
      </c>
      <c r="L48" s="24" t="str">
        <f aca="false">IF(COUNTA(A48:B48)=0,"",IF(COUNTIFS(Resumen!$A$18:$A$25,B48)=1,"Clasificado","REVISAR categoría"))</f>
        <v/>
      </c>
      <c r="M48" s="36"/>
      <c r="N48" s="24" t="str">
        <f aca="false">IF(K48&lt;&gt;"Correcto","",IF(OR(ISNUMBER(F48),ISNUMBER(H48)),"Comprometido","Estimado"))</f>
        <v/>
      </c>
      <c r="O48" s="24" t="n">
        <f aca="false">MAX(0,J48)</f>
        <v>0</v>
      </c>
      <c r="P48" s="1" t="n">
        <f aca="false">IF(COUNTA(A48:H48,M48)&gt;0,ROW(),0)</f>
        <v>0</v>
      </c>
    </row>
    <row r="49" customFormat="false" ht="30" hidden="false" customHeight="true" outlineLevel="0" collapsed="false">
      <c r="A49" s="33"/>
      <c r="B49" s="33"/>
      <c r="C49" s="33"/>
      <c r="D49" s="34"/>
      <c r="E49" s="35"/>
      <c r="F49" s="35"/>
      <c r="G49" s="35"/>
      <c r="H49" s="35"/>
      <c r="I49" s="23" t="n">
        <f aca="false">IF(K49="Correcto",IF(ISNUMBER(H49),H49,IF(ISNUMBER(F49),F49,N(E49)))*D49,0)</f>
        <v>0</v>
      </c>
      <c r="J49" s="23" t="n">
        <f aca="false">IF(K49="Correcto",I49-N(G49),0)</f>
        <v>0</v>
      </c>
      <c r="K49" s="8" t="str">
        <f aca="false">IF(COUNTA(A49:H49)=0,"",IF(OR(A49="",B49="",C49="",NOT(ISNUMBER(D49)),D49&lt;=0,AND(E49&lt;&gt;"",NOT(ISNUMBER(E49))),AND(F49&lt;&gt;"",NOT(ISNUMBER(F49))),AND(G49&lt;&gt;"",NOT(ISNUMBER(G49))),AND(H49&lt;&gt;"",NOT(ISNUMBER(H49))),COUNT(E49:H49)=0),"REVISAR datos","Correcto"))</f>
        <v/>
      </c>
      <c r="L49" s="24" t="str">
        <f aca="false">IF(COUNTA(A49:B49)=0,"",IF(COUNTIFS(Resumen!$A$18:$A$25,B49)=1,"Clasificado","REVISAR categoría"))</f>
        <v/>
      </c>
      <c r="M49" s="36"/>
      <c r="N49" s="24" t="str">
        <f aca="false">IF(K49&lt;&gt;"Correcto","",IF(OR(ISNUMBER(F49),ISNUMBER(H49)),"Comprometido","Estimado"))</f>
        <v/>
      </c>
      <c r="O49" s="24" t="n">
        <f aca="false">MAX(0,J49)</f>
        <v>0</v>
      </c>
      <c r="P49" s="1" t="n">
        <f aca="false">IF(COUNTA(A49:H49,M49)&gt;0,ROW(),0)</f>
        <v>0</v>
      </c>
    </row>
    <row r="50" customFormat="false" ht="30" hidden="false" customHeight="true" outlineLevel="0" collapsed="false">
      <c r="A50" s="33"/>
      <c r="B50" s="33"/>
      <c r="C50" s="33"/>
      <c r="D50" s="34"/>
      <c r="E50" s="35"/>
      <c r="F50" s="35"/>
      <c r="G50" s="35"/>
      <c r="H50" s="35"/>
      <c r="I50" s="23" t="n">
        <f aca="false">IF(K50="Correcto",IF(ISNUMBER(H50),H50,IF(ISNUMBER(F50),F50,N(E50)))*D50,0)</f>
        <v>0</v>
      </c>
      <c r="J50" s="23" t="n">
        <f aca="false">IF(K50="Correcto",I50-N(G50),0)</f>
        <v>0</v>
      </c>
      <c r="K50" s="8" t="str">
        <f aca="false">IF(COUNTA(A50:H50)=0,"",IF(OR(A50="",B50="",C50="",NOT(ISNUMBER(D50)),D50&lt;=0,AND(E50&lt;&gt;"",NOT(ISNUMBER(E50))),AND(F50&lt;&gt;"",NOT(ISNUMBER(F50))),AND(G50&lt;&gt;"",NOT(ISNUMBER(G50))),AND(H50&lt;&gt;"",NOT(ISNUMBER(H50))),COUNT(E50:H50)=0),"REVISAR datos","Correcto"))</f>
        <v/>
      </c>
      <c r="L50" s="24" t="str">
        <f aca="false">IF(COUNTA(A50:B50)=0,"",IF(COUNTIFS(Resumen!$A$18:$A$25,B50)=1,"Clasificado","REVISAR categoría"))</f>
        <v/>
      </c>
      <c r="M50" s="36"/>
      <c r="N50" s="24" t="str">
        <f aca="false">IF(K50&lt;&gt;"Correcto","",IF(OR(ISNUMBER(F50),ISNUMBER(H50)),"Comprometido","Estimado"))</f>
        <v/>
      </c>
      <c r="O50" s="24" t="n">
        <f aca="false">MAX(0,J50)</f>
        <v>0</v>
      </c>
      <c r="P50" s="1" t="n">
        <f aca="false">IF(COUNTA(A50:H50,M50)&gt;0,ROW(),0)</f>
        <v>0</v>
      </c>
    </row>
    <row r="51" customFormat="false" ht="30" hidden="false" customHeight="true" outlineLevel="0" collapsed="false">
      <c r="A51" s="33"/>
      <c r="B51" s="33"/>
      <c r="C51" s="33"/>
      <c r="D51" s="34"/>
      <c r="E51" s="35"/>
      <c r="F51" s="35"/>
      <c r="G51" s="35"/>
      <c r="H51" s="35"/>
      <c r="I51" s="23" t="n">
        <f aca="false">IF(K51="Correcto",IF(ISNUMBER(H51),H51,IF(ISNUMBER(F51),F51,N(E51)))*D51,0)</f>
        <v>0</v>
      </c>
      <c r="J51" s="23" t="n">
        <f aca="false">IF(K51="Correcto",I51-N(G51),0)</f>
        <v>0</v>
      </c>
      <c r="K51" s="8" t="str">
        <f aca="false">IF(COUNTA(A51:H51)=0,"",IF(OR(A51="",B51="",C51="",NOT(ISNUMBER(D51)),D51&lt;=0,AND(E51&lt;&gt;"",NOT(ISNUMBER(E51))),AND(F51&lt;&gt;"",NOT(ISNUMBER(F51))),AND(G51&lt;&gt;"",NOT(ISNUMBER(G51))),AND(H51&lt;&gt;"",NOT(ISNUMBER(H51))),COUNT(E51:H51)=0),"REVISAR datos","Correcto"))</f>
        <v/>
      </c>
      <c r="L51" s="24" t="str">
        <f aca="false">IF(COUNTA(A51:B51)=0,"",IF(COUNTIFS(Resumen!$A$18:$A$25,B51)=1,"Clasificado","REVISAR categoría"))</f>
        <v/>
      </c>
      <c r="M51" s="36"/>
      <c r="N51" s="24" t="str">
        <f aca="false">IF(K51&lt;&gt;"Correcto","",IF(OR(ISNUMBER(F51),ISNUMBER(H51)),"Comprometido","Estimado"))</f>
        <v/>
      </c>
      <c r="O51" s="24" t="n">
        <f aca="false">MAX(0,J51)</f>
        <v>0</v>
      </c>
      <c r="P51" s="1" t="n">
        <f aca="false">IF(COUNTA(A51:H51,M51)&gt;0,ROW(),0)</f>
        <v>0</v>
      </c>
    </row>
    <row r="52" customFormat="false" ht="30" hidden="false" customHeight="true" outlineLevel="0" collapsed="false">
      <c r="A52" s="33"/>
      <c r="B52" s="33"/>
      <c r="C52" s="33"/>
      <c r="D52" s="34"/>
      <c r="E52" s="35"/>
      <c r="F52" s="35"/>
      <c r="G52" s="35"/>
      <c r="H52" s="35"/>
      <c r="I52" s="23" t="n">
        <f aca="false">IF(K52="Correcto",IF(ISNUMBER(H52),H52,IF(ISNUMBER(F52),F52,N(E52)))*D52,0)</f>
        <v>0</v>
      </c>
      <c r="J52" s="23" t="n">
        <f aca="false">IF(K52="Correcto",I52-N(G52),0)</f>
        <v>0</v>
      </c>
      <c r="K52" s="8" t="str">
        <f aca="false">IF(COUNTA(A52:H52)=0,"",IF(OR(A52="",B52="",C52="",NOT(ISNUMBER(D52)),D52&lt;=0,AND(E52&lt;&gt;"",NOT(ISNUMBER(E52))),AND(F52&lt;&gt;"",NOT(ISNUMBER(F52))),AND(G52&lt;&gt;"",NOT(ISNUMBER(G52))),AND(H52&lt;&gt;"",NOT(ISNUMBER(H52))),COUNT(E52:H52)=0),"REVISAR datos","Correcto"))</f>
        <v/>
      </c>
      <c r="L52" s="24" t="str">
        <f aca="false">IF(COUNTA(A52:B52)=0,"",IF(COUNTIFS(Resumen!$A$18:$A$25,B52)=1,"Clasificado","REVISAR categoría"))</f>
        <v/>
      </c>
      <c r="M52" s="36"/>
      <c r="N52" s="24" t="str">
        <f aca="false">IF(K52&lt;&gt;"Correcto","",IF(OR(ISNUMBER(F52),ISNUMBER(H52)),"Comprometido","Estimado"))</f>
        <v/>
      </c>
      <c r="O52" s="24" t="n">
        <f aca="false">MAX(0,J52)</f>
        <v>0</v>
      </c>
      <c r="P52" s="1" t="n">
        <f aca="false">IF(COUNTA(A52:H52,M52)&gt;0,ROW(),0)</f>
        <v>0</v>
      </c>
    </row>
    <row r="53" customFormat="false" ht="30" hidden="false" customHeight="true" outlineLevel="0" collapsed="false">
      <c r="A53" s="33"/>
      <c r="B53" s="33"/>
      <c r="C53" s="33"/>
      <c r="D53" s="34"/>
      <c r="E53" s="35"/>
      <c r="F53" s="35"/>
      <c r="G53" s="35"/>
      <c r="H53" s="35"/>
      <c r="I53" s="23" t="n">
        <f aca="false">IF(K53="Correcto",IF(ISNUMBER(H53),H53,IF(ISNUMBER(F53),F53,N(E53)))*D53,0)</f>
        <v>0</v>
      </c>
      <c r="J53" s="23" t="n">
        <f aca="false">IF(K53="Correcto",I53-N(G53),0)</f>
        <v>0</v>
      </c>
      <c r="K53" s="8" t="str">
        <f aca="false">IF(COUNTA(A53:H53)=0,"",IF(OR(A53="",B53="",C53="",NOT(ISNUMBER(D53)),D53&lt;=0,AND(E53&lt;&gt;"",NOT(ISNUMBER(E53))),AND(F53&lt;&gt;"",NOT(ISNUMBER(F53))),AND(G53&lt;&gt;"",NOT(ISNUMBER(G53))),AND(H53&lt;&gt;"",NOT(ISNUMBER(H53))),COUNT(E53:H53)=0),"REVISAR datos","Correcto"))</f>
        <v/>
      </c>
      <c r="L53" s="24" t="str">
        <f aca="false">IF(COUNTA(A53:B53)=0,"",IF(COUNTIFS(Resumen!$A$18:$A$25,B53)=1,"Clasificado","REVISAR categoría"))</f>
        <v/>
      </c>
      <c r="M53" s="36"/>
      <c r="N53" s="24" t="str">
        <f aca="false">IF(K53&lt;&gt;"Correcto","",IF(OR(ISNUMBER(F53),ISNUMBER(H53)),"Comprometido","Estimado"))</f>
        <v/>
      </c>
      <c r="O53" s="24" t="n">
        <f aca="false">MAX(0,J53)</f>
        <v>0</v>
      </c>
      <c r="P53" s="1" t="n">
        <f aca="false">IF(COUNTA(A53:H53,M53)&gt;0,ROW(),0)</f>
        <v>0</v>
      </c>
    </row>
    <row r="54" customFormat="false" ht="30" hidden="false" customHeight="true" outlineLevel="0" collapsed="false">
      <c r="A54" s="33"/>
      <c r="B54" s="33"/>
      <c r="C54" s="33"/>
      <c r="D54" s="34"/>
      <c r="E54" s="35"/>
      <c r="F54" s="35"/>
      <c r="G54" s="35"/>
      <c r="H54" s="35"/>
      <c r="I54" s="23" t="n">
        <f aca="false">IF(K54="Correcto",IF(ISNUMBER(H54),H54,IF(ISNUMBER(F54),F54,N(E54)))*D54,0)</f>
        <v>0</v>
      </c>
      <c r="J54" s="23" t="n">
        <f aca="false">IF(K54="Correcto",I54-N(G54),0)</f>
        <v>0</v>
      </c>
      <c r="K54" s="8" t="str">
        <f aca="false">IF(COUNTA(A54:H54)=0,"",IF(OR(A54="",B54="",C54="",NOT(ISNUMBER(D54)),D54&lt;=0,AND(E54&lt;&gt;"",NOT(ISNUMBER(E54))),AND(F54&lt;&gt;"",NOT(ISNUMBER(F54))),AND(G54&lt;&gt;"",NOT(ISNUMBER(G54))),AND(H54&lt;&gt;"",NOT(ISNUMBER(H54))),COUNT(E54:H54)=0),"REVISAR datos","Correcto"))</f>
        <v/>
      </c>
      <c r="L54" s="24" t="str">
        <f aca="false">IF(COUNTA(A54:B54)=0,"",IF(COUNTIFS(Resumen!$A$18:$A$25,B54)=1,"Clasificado","REVISAR categoría"))</f>
        <v/>
      </c>
      <c r="M54" s="36"/>
      <c r="N54" s="24" t="str">
        <f aca="false">IF(K54&lt;&gt;"Correcto","",IF(OR(ISNUMBER(F54),ISNUMBER(H54)),"Comprometido","Estimado"))</f>
        <v/>
      </c>
      <c r="O54" s="24" t="n">
        <f aca="false">MAX(0,J54)</f>
        <v>0</v>
      </c>
      <c r="P54" s="1" t="n">
        <f aca="false">IF(COUNTA(A54:H54,M54)&gt;0,ROW(),0)</f>
        <v>0</v>
      </c>
    </row>
    <row r="55" customFormat="false" ht="30" hidden="false" customHeight="true" outlineLevel="0" collapsed="false">
      <c r="A55" s="33"/>
      <c r="B55" s="33"/>
      <c r="C55" s="33"/>
      <c r="D55" s="34"/>
      <c r="E55" s="35"/>
      <c r="F55" s="35"/>
      <c r="G55" s="35"/>
      <c r="H55" s="35"/>
      <c r="I55" s="23" t="n">
        <f aca="false">IF(K55="Correcto",IF(ISNUMBER(H55),H55,IF(ISNUMBER(F55),F55,N(E55)))*D55,0)</f>
        <v>0</v>
      </c>
      <c r="J55" s="23" t="n">
        <f aca="false">IF(K55="Correcto",I55-N(G55),0)</f>
        <v>0</v>
      </c>
      <c r="K55" s="8" t="str">
        <f aca="false">IF(COUNTA(A55:H55)=0,"",IF(OR(A55="",B55="",C55="",NOT(ISNUMBER(D55)),D55&lt;=0,AND(E55&lt;&gt;"",NOT(ISNUMBER(E55))),AND(F55&lt;&gt;"",NOT(ISNUMBER(F55))),AND(G55&lt;&gt;"",NOT(ISNUMBER(G55))),AND(H55&lt;&gt;"",NOT(ISNUMBER(H55))),COUNT(E55:H55)=0),"REVISAR datos","Correcto"))</f>
        <v/>
      </c>
      <c r="L55" s="24" t="str">
        <f aca="false">IF(COUNTA(A55:B55)=0,"",IF(COUNTIFS(Resumen!$A$18:$A$25,B55)=1,"Clasificado","REVISAR categoría"))</f>
        <v/>
      </c>
      <c r="M55" s="36"/>
      <c r="N55" s="24" t="str">
        <f aca="false">IF(K55&lt;&gt;"Correcto","",IF(OR(ISNUMBER(F55),ISNUMBER(H55)),"Comprometido","Estimado"))</f>
        <v/>
      </c>
      <c r="O55" s="24" t="n">
        <f aca="false">MAX(0,J55)</f>
        <v>0</v>
      </c>
      <c r="P55" s="1" t="n">
        <f aca="false">IF(COUNTA(A55:H55,M55)&gt;0,ROW(),0)</f>
        <v>0</v>
      </c>
    </row>
    <row r="56" customFormat="false" ht="30" hidden="false" customHeight="true" outlineLevel="0" collapsed="false">
      <c r="A56" s="33"/>
      <c r="B56" s="33"/>
      <c r="C56" s="33"/>
      <c r="D56" s="34"/>
      <c r="E56" s="35"/>
      <c r="F56" s="35"/>
      <c r="G56" s="35"/>
      <c r="H56" s="35"/>
      <c r="I56" s="23" t="n">
        <f aca="false">IF(K56="Correcto",IF(ISNUMBER(H56),H56,IF(ISNUMBER(F56),F56,N(E56)))*D56,0)</f>
        <v>0</v>
      </c>
      <c r="J56" s="23" t="n">
        <f aca="false">IF(K56="Correcto",I56-N(G56),0)</f>
        <v>0</v>
      </c>
      <c r="K56" s="8" t="str">
        <f aca="false">IF(COUNTA(A56:H56)=0,"",IF(OR(A56="",B56="",C56="",NOT(ISNUMBER(D56)),D56&lt;=0,AND(E56&lt;&gt;"",NOT(ISNUMBER(E56))),AND(F56&lt;&gt;"",NOT(ISNUMBER(F56))),AND(G56&lt;&gt;"",NOT(ISNUMBER(G56))),AND(H56&lt;&gt;"",NOT(ISNUMBER(H56))),COUNT(E56:H56)=0),"REVISAR datos","Correcto"))</f>
        <v/>
      </c>
      <c r="L56" s="24" t="str">
        <f aca="false">IF(COUNTA(A56:B56)=0,"",IF(COUNTIFS(Resumen!$A$18:$A$25,B56)=1,"Clasificado","REVISAR categoría"))</f>
        <v/>
      </c>
      <c r="M56" s="36"/>
      <c r="N56" s="24" t="str">
        <f aca="false">IF(K56&lt;&gt;"Correcto","",IF(OR(ISNUMBER(F56),ISNUMBER(H56)),"Comprometido","Estimado"))</f>
        <v/>
      </c>
      <c r="O56" s="24" t="n">
        <f aca="false">MAX(0,J56)</f>
        <v>0</v>
      </c>
      <c r="P56" s="1" t="n">
        <f aca="false">IF(COUNTA(A56:H56,M56)&gt;0,ROW(),0)</f>
        <v>0</v>
      </c>
    </row>
    <row r="57" customFormat="false" ht="30" hidden="false" customHeight="true" outlineLevel="0" collapsed="false">
      <c r="A57" s="33"/>
      <c r="B57" s="33"/>
      <c r="C57" s="33"/>
      <c r="D57" s="34"/>
      <c r="E57" s="35"/>
      <c r="F57" s="35"/>
      <c r="G57" s="35"/>
      <c r="H57" s="35"/>
      <c r="I57" s="23" t="n">
        <f aca="false">IF(K57="Correcto",IF(ISNUMBER(H57),H57,IF(ISNUMBER(F57),F57,N(E57)))*D57,0)</f>
        <v>0</v>
      </c>
      <c r="J57" s="23" t="n">
        <f aca="false">IF(K57="Correcto",I57-N(G57),0)</f>
        <v>0</v>
      </c>
      <c r="K57" s="8" t="str">
        <f aca="false">IF(COUNTA(A57:H57)=0,"",IF(OR(A57="",B57="",C57="",NOT(ISNUMBER(D57)),D57&lt;=0,AND(E57&lt;&gt;"",NOT(ISNUMBER(E57))),AND(F57&lt;&gt;"",NOT(ISNUMBER(F57))),AND(G57&lt;&gt;"",NOT(ISNUMBER(G57))),AND(H57&lt;&gt;"",NOT(ISNUMBER(H57))),COUNT(E57:H57)=0),"REVISAR datos","Correcto"))</f>
        <v/>
      </c>
      <c r="L57" s="24" t="str">
        <f aca="false">IF(COUNTA(A57:B57)=0,"",IF(COUNTIFS(Resumen!$A$18:$A$25,B57)=1,"Clasificado","REVISAR categoría"))</f>
        <v/>
      </c>
      <c r="M57" s="36"/>
      <c r="N57" s="24" t="str">
        <f aca="false">IF(K57&lt;&gt;"Correcto","",IF(OR(ISNUMBER(F57),ISNUMBER(H57)),"Comprometido","Estimado"))</f>
        <v/>
      </c>
      <c r="O57" s="24" t="n">
        <f aca="false">MAX(0,J57)</f>
        <v>0</v>
      </c>
      <c r="P57" s="1" t="n">
        <f aca="false">IF(COUNTA(A57:H57,M57)&gt;0,ROW(),0)</f>
        <v>0</v>
      </c>
    </row>
    <row r="58" customFormat="false" ht="30" hidden="false" customHeight="true" outlineLevel="0" collapsed="false">
      <c r="A58" s="33"/>
      <c r="B58" s="33"/>
      <c r="C58" s="33"/>
      <c r="D58" s="34"/>
      <c r="E58" s="35"/>
      <c r="F58" s="35"/>
      <c r="G58" s="35"/>
      <c r="H58" s="35"/>
      <c r="I58" s="23" t="n">
        <f aca="false">IF(K58="Correcto",IF(ISNUMBER(H58),H58,IF(ISNUMBER(F58),F58,N(E58)))*D58,0)</f>
        <v>0</v>
      </c>
      <c r="J58" s="23" t="n">
        <f aca="false">IF(K58="Correcto",I58-N(G58),0)</f>
        <v>0</v>
      </c>
      <c r="K58" s="8" t="str">
        <f aca="false">IF(COUNTA(A58:H58)=0,"",IF(OR(A58="",B58="",C58="",NOT(ISNUMBER(D58)),D58&lt;=0,AND(E58&lt;&gt;"",NOT(ISNUMBER(E58))),AND(F58&lt;&gt;"",NOT(ISNUMBER(F58))),AND(G58&lt;&gt;"",NOT(ISNUMBER(G58))),AND(H58&lt;&gt;"",NOT(ISNUMBER(H58))),COUNT(E58:H58)=0),"REVISAR datos","Correcto"))</f>
        <v/>
      </c>
      <c r="L58" s="24" t="str">
        <f aca="false">IF(COUNTA(A58:B58)=0,"",IF(COUNTIFS(Resumen!$A$18:$A$25,B58)=1,"Clasificado","REVISAR categoría"))</f>
        <v/>
      </c>
      <c r="M58" s="36"/>
      <c r="N58" s="24" t="str">
        <f aca="false">IF(K58&lt;&gt;"Correcto","",IF(OR(ISNUMBER(F58),ISNUMBER(H58)),"Comprometido","Estimado"))</f>
        <v/>
      </c>
      <c r="O58" s="24" t="n">
        <f aca="false">MAX(0,J58)</f>
        <v>0</v>
      </c>
      <c r="P58" s="1" t="n">
        <f aca="false">IF(COUNTA(A58:H58,M58)&gt;0,ROW(),0)</f>
        <v>0</v>
      </c>
    </row>
    <row r="59" customFormat="false" ht="30" hidden="false" customHeight="true" outlineLevel="0" collapsed="false">
      <c r="A59" s="33"/>
      <c r="B59" s="33"/>
      <c r="C59" s="33"/>
      <c r="D59" s="34"/>
      <c r="E59" s="35"/>
      <c r="F59" s="35"/>
      <c r="G59" s="35"/>
      <c r="H59" s="35"/>
      <c r="I59" s="23" t="n">
        <f aca="false">IF(K59="Correcto",IF(ISNUMBER(H59),H59,IF(ISNUMBER(F59),F59,N(E59)))*D59,0)</f>
        <v>0</v>
      </c>
      <c r="J59" s="23" t="n">
        <f aca="false">IF(K59="Correcto",I59-N(G59),0)</f>
        <v>0</v>
      </c>
      <c r="K59" s="8" t="str">
        <f aca="false">IF(COUNTA(A59:H59)=0,"",IF(OR(A59="",B59="",C59="",NOT(ISNUMBER(D59)),D59&lt;=0,AND(E59&lt;&gt;"",NOT(ISNUMBER(E59))),AND(F59&lt;&gt;"",NOT(ISNUMBER(F59))),AND(G59&lt;&gt;"",NOT(ISNUMBER(G59))),AND(H59&lt;&gt;"",NOT(ISNUMBER(H59))),COUNT(E59:H59)=0),"REVISAR datos","Correcto"))</f>
        <v/>
      </c>
      <c r="L59" s="24" t="str">
        <f aca="false">IF(COUNTA(A59:B59)=0,"",IF(COUNTIFS(Resumen!$A$18:$A$25,B59)=1,"Clasificado","REVISAR categoría"))</f>
        <v/>
      </c>
      <c r="M59" s="36"/>
      <c r="N59" s="24" t="str">
        <f aca="false">IF(K59&lt;&gt;"Correcto","",IF(OR(ISNUMBER(F59),ISNUMBER(H59)),"Comprometido","Estimado"))</f>
        <v/>
      </c>
      <c r="O59" s="24" t="n">
        <f aca="false">MAX(0,J59)</f>
        <v>0</v>
      </c>
      <c r="P59" s="1" t="n">
        <f aca="false">IF(COUNTA(A59:H59,M59)&gt;0,ROW(),0)</f>
        <v>0</v>
      </c>
    </row>
    <row r="60" customFormat="false" ht="30" hidden="false" customHeight="true" outlineLevel="0" collapsed="false">
      <c r="A60" s="33"/>
      <c r="B60" s="33"/>
      <c r="C60" s="33"/>
      <c r="D60" s="34"/>
      <c r="E60" s="35"/>
      <c r="F60" s="35"/>
      <c r="G60" s="35"/>
      <c r="H60" s="35"/>
      <c r="I60" s="23" t="n">
        <f aca="false">IF(K60="Correcto",IF(ISNUMBER(H60),H60,IF(ISNUMBER(F60),F60,N(E60)))*D60,0)</f>
        <v>0</v>
      </c>
      <c r="J60" s="23" t="n">
        <f aca="false">IF(K60="Correcto",I60-N(G60),0)</f>
        <v>0</v>
      </c>
      <c r="K60" s="8" t="str">
        <f aca="false">IF(COUNTA(A60:H60)=0,"",IF(OR(A60="",B60="",C60="",NOT(ISNUMBER(D60)),D60&lt;=0,AND(E60&lt;&gt;"",NOT(ISNUMBER(E60))),AND(F60&lt;&gt;"",NOT(ISNUMBER(F60))),AND(G60&lt;&gt;"",NOT(ISNUMBER(G60))),AND(H60&lt;&gt;"",NOT(ISNUMBER(H60))),COUNT(E60:H60)=0),"REVISAR datos","Correcto"))</f>
        <v/>
      </c>
      <c r="L60" s="24" t="str">
        <f aca="false">IF(COUNTA(A60:B60)=0,"",IF(COUNTIFS(Resumen!$A$18:$A$25,B60)=1,"Clasificado","REVISAR categoría"))</f>
        <v/>
      </c>
      <c r="M60" s="36"/>
      <c r="N60" s="24" t="str">
        <f aca="false">IF(K60&lt;&gt;"Correcto","",IF(OR(ISNUMBER(F60),ISNUMBER(H60)),"Comprometido","Estimado"))</f>
        <v/>
      </c>
      <c r="O60" s="24" t="n">
        <f aca="false">MAX(0,J60)</f>
        <v>0</v>
      </c>
      <c r="P60" s="1" t="n">
        <f aca="false">IF(COUNTA(A60:H60,M60)&gt;0,ROW(),0)</f>
        <v>0</v>
      </c>
    </row>
    <row r="61" customFormat="false" ht="30" hidden="false" customHeight="true" outlineLevel="0" collapsed="false">
      <c r="A61" s="33"/>
      <c r="B61" s="33"/>
      <c r="C61" s="33"/>
      <c r="D61" s="34"/>
      <c r="E61" s="35"/>
      <c r="F61" s="35"/>
      <c r="G61" s="35"/>
      <c r="H61" s="35"/>
      <c r="I61" s="23" t="n">
        <f aca="false">IF(K61="Correcto",IF(ISNUMBER(H61),H61,IF(ISNUMBER(F61),F61,N(E61)))*D61,0)</f>
        <v>0</v>
      </c>
      <c r="J61" s="23" t="n">
        <f aca="false">IF(K61="Correcto",I61-N(G61),0)</f>
        <v>0</v>
      </c>
      <c r="K61" s="8" t="str">
        <f aca="false">IF(COUNTA(A61:H61)=0,"",IF(OR(A61="",B61="",C61="",NOT(ISNUMBER(D61)),D61&lt;=0,AND(E61&lt;&gt;"",NOT(ISNUMBER(E61))),AND(F61&lt;&gt;"",NOT(ISNUMBER(F61))),AND(G61&lt;&gt;"",NOT(ISNUMBER(G61))),AND(H61&lt;&gt;"",NOT(ISNUMBER(H61))),COUNT(E61:H61)=0),"REVISAR datos","Correcto"))</f>
        <v/>
      </c>
      <c r="L61" s="24" t="str">
        <f aca="false">IF(COUNTA(A61:B61)=0,"",IF(COUNTIFS(Resumen!$A$18:$A$25,B61)=1,"Clasificado","REVISAR categoría"))</f>
        <v/>
      </c>
      <c r="M61" s="36"/>
      <c r="N61" s="24" t="str">
        <f aca="false">IF(K61&lt;&gt;"Correcto","",IF(OR(ISNUMBER(F61),ISNUMBER(H61)),"Comprometido","Estimado"))</f>
        <v/>
      </c>
      <c r="O61" s="24" t="n">
        <f aca="false">MAX(0,J61)</f>
        <v>0</v>
      </c>
      <c r="P61" s="1" t="n">
        <f aca="false">IF(COUNTA(A61:H61,M61)&gt;0,ROW(),0)</f>
        <v>0</v>
      </c>
    </row>
    <row r="62" customFormat="false" ht="30" hidden="false" customHeight="true" outlineLevel="0" collapsed="false">
      <c r="A62" s="33"/>
      <c r="B62" s="33"/>
      <c r="C62" s="33"/>
      <c r="D62" s="34"/>
      <c r="E62" s="35"/>
      <c r="F62" s="35"/>
      <c r="G62" s="35"/>
      <c r="H62" s="35"/>
      <c r="I62" s="23" t="n">
        <f aca="false">IF(K62="Correcto",IF(ISNUMBER(H62),H62,IF(ISNUMBER(F62),F62,N(E62)))*D62,0)</f>
        <v>0</v>
      </c>
      <c r="J62" s="23" t="n">
        <f aca="false">IF(K62="Correcto",I62-N(G62),0)</f>
        <v>0</v>
      </c>
      <c r="K62" s="8" t="str">
        <f aca="false">IF(COUNTA(A62:H62)=0,"",IF(OR(A62="",B62="",C62="",NOT(ISNUMBER(D62)),D62&lt;=0,AND(E62&lt;&gt;"",NOT(ISNUMBER(E62))),AND(F62&lt;&gt;"",NOT(ISNUMBER(F62))),AND(G62&lt;&gt;"",NOT(ISNUMBER(G62))),AND(H62&lt;&gt;"",NOT(ISNUMBER(H62))),COUNT(E62:H62)=0),"REVISAR datos","Correcto"))</f>
        <v/>
      </c>
      <c r="L62" s="24" t="str">
        <f aca="false">IF(COUNTA(A62:B62)=0,"",IF(COUNTIFS(Resumen!$A$18:$A$25,B62)=1,"Clasificado","REVISAR categoría"))</f>
        <v/>
      </c>
      <c r="M62" s="36"/>
      <c r="N62" s="24" t="str">
        <f aca="false">IF(K62&lt;&gt;"Correcto","",IF(OR(ISNUMBER(F62),ISNUMBER(H62)),"Comprometido","Estimado"))</f>
        <v/>
      </c>
      <c r="O62" s="24" t="n">
        <f aca="false">MAX(0,J62)</f>
        <v>0</v>
      </c>
      <c r="P62" s="1" t="n">
        <f aca="false">IF(COUNTA(A62:H62,M62)&gt;0,ROW(),0)</f>
        <v>0</v>
      </c>
    </row>
    <row r="63" customFormat="false" ht="30" hidden="false" customHeight="true" outlineLevel="0" collapsed="false">
      <c r="A63" s="33"/>
      <c r="B63" s="33"/>
      <c r="C63" s="33"/>
      <c r="D63" s="34"/>
      <c r="E63" s="35"/>
      <c r="F63" s="35"/>
      <c r="G63" s="35"/>
      <c r="H63" s="35"/>
      <c r="I63" s="23" t="n">
        <f aca="false">IF(K63="Correcto",IF(ISNUMBER(H63),H63,IF(ISNUMBER(F63),F63,N(E63)))*D63,0)</f>
        <v>0</v>
      </c>
      <c r="J63" s="23" t="n">
        <f aca="false">IF(K63="Correcto",I63-N(G63),0)</f>
        <v>0</v>
      </c>
      <c r="K63" s="8" t="str">
        <f aca="false">IF(COUNTA(A63:H63)=0,"",IF(OR(A63="",B63="",C63="",NOT(ISNUMBER(D63)),D63&lt;=0,AND(E63&lt;&gt;"",NOT(ISNUMBER(E63))),AND(F63&lt;&gt;"",NOT(ISNUMBER(F63))),AND(G63&lt;&gt;"",NOT(ISNUMBER(G63))),AND(H63&lt;&gt;"",NOT(ISNUMBER(H63))),COUNT(E63:H63)=0),"REVISAR datos","Correcto"))</f>
        <v/>
      </c>
      <c r="L63" s="24" t="str">
        <f aca="false">IF(COUNTA(A63:B63)=0,"",IF(COUNTIFS(Resumen!$A$18:$A$25,B63)=1,"Clasificado","REVISAR categoría"))</f>
        <v/>
      </c>
      <c r="M63" s="36"/>
      <c r="N63" s="24" t="str">
        <f aca="false">IF(K63&lt;&gt;"Correcto","",IF(OR(ISNUMBER(F63),ISNUMBER(H63)),"Comprometido","Estimado"))</f>
        <v/>
      </c>
      <c r="O63" s="24" t="n">
        <f aca="false">MAX(0,J63)</f>
        <v>0</v>
      </c>
      <c r="P63" s="1" t="n">
        <f aca="false">IF(COUNTA(A63:H63,M63)&gt;0,ROW(),0)</f>
        <v>0</v>
      </c>
    </row>
    <row r="64" customFormat="false" ht="30" hidden="false" customHeight="true" outlineLevel="0" collapsed="false">
      <c r="A64" s="33"/>
      <c r="B64" s="33"/>
      <c r="C64" s="33"/>
      <c r="D64" s="34"/>
      <c r="E64" s="35"/>
      <c r="F64" s="35"/>
      <c r="G64" s="35"/>
      <c r="H64" s="35"/>
      <c r="I64" s="23" t="n">
        <f aca="false">IF(K64="Correcto",IF(ISNUMBER(H64),H64,IF(ISNUMBER(F64),F64,N(E64)))*D64,0)</f>
        <v>0</v>
      </c>
      <c r="J64" s="23" t="n">
        <f aca="false">IF(K64="Correcto",I64-N(G64),0)</f>
        <v>0</v>
      </c>
      <c r="K64" s="8" t="str">
        <f aca="false">IF(COUNTA(A64:H64)=0,"",IF(OR(A64="",B64="",C64="",NOT(ISNUMBER(D64)),D64&lt;=0,AND(E64&lt;&gt;"",NOT(ISNUMBER(E64))),AND(F64&lt;&gt;"",NOT(ISNUMBER(F64))),AND(G64&lt;&gt;"",NOT(ISNUMBER(G64))),AND(H64&lt;&gt;"",NOT(ISNUMBER(H64))),COUNT(E64:H64)=0),"REVISAR datos","Correcto"))</f>
        <v/>
      </c>
      <c r="L64" s="24" t="str">
        <f aca="false">IF(COUNTA(A64:B64)=0,"",IF(COUNTIFS(Resumen!$A$18:$A$25,B64)=1,"Clasificado","REVISAR categoría"))</f>
        <v/>
      </c>
      <c r="M64" s="36"/>
      <c r="N64" s="24" t="str">
        <f aca="false">IF(K64&lt;&gt;"Correcto","",IF(OR(ISNUMBER(F64),ISNUMBER(H64)),"Comprometido","Estimado"))</f>
        <v/>
      </c>
      <c r="O64" s="24" t="n">
        <f aca="false">MAX(0,J64)</f>
        <v>0</v>
      </c>
      <c r="P64" s="1" t="n">
        <f aca="false">IF(COUNTA(A64:H64,M64)&gt;0,ROW(),0)</f>
        <v>0</v>
      </c>
    </row>
    <row r="65" customFormat="false" ht="30" hidden="false" customHeight="true" outlineLevel="0" collapsed="false">
      <c r="A65" s="33"/>
      <c r="B65" s="33"/>
      <c r="C65" s="33"/>
      <c r="D65" s="34"/>
      <c r="E65" s="35"/>
      <c r="F65" s="35"/>
      <c r="G65" s="35"/>
      <c r="H65" s="35"/>
      <c r="I65" s="23" t="n">
        <f aca="false">IF(K65="Correcto",IF(ISNUMBER(H65),H65,IF(ISNUMBER(F65),F65,N(E65)))*D65,0)</f>
        <v>0</v>
      </c>
      <c r="J65" s="23" t="n">
        <f aca="false">IF(K65="Correcto",I65-N(G65),0)</f>
        <v>0</v>
      </c>
      <c r="K65" s="8" t="str">
        <f aca="false">IF(COUNTA(A65:H65)=0,"",IF(OR(A65="",B65="",C65="",NOT(ISNUMBER(D65)),D65&lt;=0,AND(E65&lt;&gt;"",NOT(ISNUMBER(E65))),AND(F65&lt;&gt;"",NOT(ISNUMBER(F65))),AND(G65&lt;&gt;"",NOT(ISNUMBER(G65))),AND(H65&lt;&gt;"",NOT(ISNUMBER(H65))),COUNT(E65:H65)=0),"REVISAR datos","Correcto"))</f>
        <v/>
      </c>
      <c r="L65" s="24" t="str">
        <f aca="false">IF(COUNTA(A65:B65)=0,"",IF(COUNTIFS(Resumen!$A$18:$A$25,B65)=1,"Clasificado","REVISAR categoría"))</f>
        <v/>
      </c>
      <c r="M65" s="36"/>
      <c r="N65" s="24" t="str">
        <f aca="false">IF(K65&lt;&gt;"Correcto","",IF(OR(ISNUMBER(F65),ISNUMBER(H65)),"Comprometido","Estimado"))</f>
        <v/>
      </c>
      <c r="O65" s="24" t="n">
        <f aca="false">MAX(0,J65)</f>
        <v>0</v>
      </c>
      <c r="P65" s="1" t="n">
        <f aca="false">IF(COUNTA(A65:H65,M65)&gt;0,ROW(),0)</f>
        <v>0</v>
      </c>
    </row>
    <row r="66" customFormat="false" ht="30" hidden="false" customHeight="true" outlineLevel="0" collapsed="false">
      <c r="A66" s="33"/>
      <c r="B66" s="33"/>
      <c r="C66" s="33"/>
      <c r="D66" s="34"/>
      <c r="E66" s="35"/>
      <c r="F66" s="35"/>
      <c r="G66" s="35"/>
      <c r="H66" s="35"/>
      <c r="I66" s="23" t="n">
        <f aca="false">IF(K66="Correcto",IF(ISNUMBER(H66),H66,IF(ISNUMBER(F66),F66,N(E66)))*D66,0)</f>
        <v>0</v>
      </c>
      <c r="J66" s="23" t="n">
        <f aca="false">IF(K66="Correcto",I66-N(G66),0)</f>
        <v>0</v>
      </c>
      <c r="K66" s="8" t="str">
        <f aca="false">IF(COUNTA(A66:H66)=0,"",IF(OR(A66="",B66="",C66="",NOT(ISNUMBER(D66)),D66&lt;=0,AND(E66&lt;&gt;"",NOT(ISNUMBER(E66))),AND(F66&lt;&gt;"",NOT(ISNUMBER(F66))),AND(G66&lt;&gt;"",NOT(ISNUMBER(G66))),AND(H66&lt;&gt;"",NOT(ISNUMBER(H66))),COUNT(E66:H66)=0),"REVISAR datos","Correcto"))</f>
        <v/>
      </c>
      <c r="L66" s="24" t="str">
        <f aca="false">IF(COUNTA(A66:B66)=0,"",IF(COUNTIFS(Resumen!$A$18:$A$25,B66)=1,"Clasificado","REVISAR categoría"))</f>
        <v/>
      </c>
      <c r="M66" s="36"/>
      <c r="N66" s="24" t="str">
        <f aca="false">IF(K66&lt;&gt;"Correcto","",IF(OR(ISNUMBER(F66),ISNUMBER(H66)),"Comprometido","Estimado"))</f>
        <v/>
      </c>
      <c r="O66" s="24" t="n">
        <f aca="false">MAX(0,J66)</f>
        <v>0</v>
      </c>
      <c r="P66" s="1" t="n">
        <f aca="false">IF(COUNTA(A66:H66,M66)&gt;0,ROW(),0)</f>
        <v>0</v>
      </c>
    </row>
    <row r="67" customFormat="false" ht="30" hidden="false" customHeight="true" outlineLevel="0" collapsed="false">
      <c r="A67" s="33"/>
      <c r="B67" s="33"/>
      <c r="C67" s="33"/>
      <c r="D67" s="34"/>
      <c r="E67" s="35"/>
      <c r="F67" s="35"/>
      <c r="G67" s="35"/>
      <c r="H67" s="35"/>
      <c r="I67" s="23" t="n">
        <f aca="false">IF(K67="Correcto",IF(ISNUMBER(H67),H67,IF(ISNUMBER(F67),F67,N(E67)))*D67,0)</f>
        <v>0</v>
      </c>
      <c r="J67" s="23" t="n">
        <f aca="false">IF(K67="Correcto",I67-N(G67),0)</f>
        <v>0</v>
      </c>
      <c r="K67" s="8" t="str">
        <f aca="false">IF(COUNTA(A67:H67)=0,"",IF(OR(A67="",B67="",C67="",NOT(ISNUMBER(D67)),D67&lt;=0,AND(E67&lt;&gt;"",NOT(ISNUMBER(E67))),AND(F67&lt;&gt;"",NOT(ISNUMBER(F67))),AND(G67&lt;&gt;"",NOT(ISNUMBER(G67))),AND(H67&lt;&gt;"",NOT(ISNUMBER(H67))),COUNT(E67:H67)=0),"REVISAR datos","Correcto"))</f>
        <v/>
      </c>
      <c r="L67" s="24" t="str">
        <f aca="false">IF(COUNTA(A67:B67)=0,"",IF(COUNTIFS(Resumen!$A$18:$A$25,B67)=1,"Clasificado","REVISAR categoría"))</f>
        <v/>
      </c>
      <c r="M67" s="36"/>
      <c r="N67" s="24" t="str">
        <f aca="false">IF(K67&lt;&gt;"Correcto","",IF(OR(ISNUMBER(F67),ISNUMBER(H67)),"Comprometido","Estimado"))</f>
        <v/>
      </c>
      <c r="O67" s="24" t="n">
        <f aca="false">MAX(0,J67)</f>
        <v>0</v>
      </c>
      <c r="P67" s="1" t="n">
        <f aca="false">IF(COUNTA(A67:H67,M67)&gt;0,ROW(),0)</f>
        <v>0</v>
      </c>
    </row>
    <row r="68" customFormat="false" ht="30" hidden="false" customHeight="true" outlineLevel="0" collapsed="false">
      <c r="A68" s="33"/>
      <c r="B68" s="33"/>
      <c r="C68" s="33"/>
      <c r="D68" s="34"/>
      <c r="E68" s="35"/>
      <c r="F68" s="35"/>
      <c r="G68" s="35"/>
      <c r="H68" s="35"/>
      <c r="I68" s="23" t="n">
        <f aca="false">IF(K68="Correcto",IF(ISNUMBER(H68),H68,IF(ISNUMBER(F68),F68,N(E68)))*D68,0)</f>
        <v>0</v>
      </c>
      <c r="J68" s="23" t="n">
        <f aca="false">IF(K68="Correcto",I68-N(G68),0)</f>
        <v>0</v>
      </c>
      <c r="K68" s="8" t="str">
        <f aca="false">IF(COUNTA(A68:H68)=0,"",IF(OR(A68="",B68="",C68="",NOT(ISNUMBER(D68)),D68&lt;=0,AND(E68&lt;&gt;"",NOT(ISNUMBER(E68))),AND(F68&lt;&gt;"",NOT(ISNUMBER(F68))),AND(G68&lt;&gt;"",NOT(ISNUMBER(G68))),AND(H68&lt;&gt;"",NOT(ISNUMBER(H68))),COUNT(E68:H68)=0),"REVISAR datos","Correcto"))</f>
        <v/>
      </c>
      <c r="L68" s="24" t="str">
        <f aca="false">IF(COUNTA(A68:B68)=0,"",IF(COUNTIFS(Resumen!$A$18:$A$25,B68)=1,"Clasificado","REVISAR categoría"))</f>
        <v/>
      </c>
      <c r="M68" s="36"/>
      <c r="N68" s="24" t="str">
        <f aca="false">IF(K68&lt;&gt;"Correcto","",IF(OR(ISNUMBER(F68),ISNUMBER(H68)),"Comprometido","Estimado"))</f>
        <v/>
      </c>
      <c r="O68" s="24" t="n">
        <f aca="false">MAX(0,J68)</f>
        <v>0</v>
      </c>
      <c r="P68" s="1" t="n">
        <f aca="false">IF(COUNTA(A68:H68,M68)&gt;0,ROW(),0)</f>
        <v>0</v>
      </c>
    </row>
    <row r="69" customFormat="false" ht="30" hidden="false" customHeight="true" outlineLevel="0" collapsed="false">
      <c r="A69" s="33"/>
      <c r="B69" s="33"/>
      <c r="C69" s="33"/>
      <c r="D69" s="34"/>
      <c r="E69" s="35"/>
      <c r="F69" s="35"/>
      <c r="G69" s="35"/>
      <c r="H69" s="35"/>
      <c r="I69" s="23" t="n">
        <f aca="false">IF(K69="Correcto",IF(ISNUMBER(H69),H69,IF(ISNUMBER(F69),F69,N(E69)))*D69,0)</f>
        <v>0</v>
      </c>
      <c r="J69" s="23" t="n">
        <f aca="false">IF(K69="Correcto",I69-N(G69),0)</f>
        <v>0</v>
      </c>
      <c r="K69" s="8" t="str">
        <f aca="false">IF(COUNTA(A69:H69)=0,"",IF(OR(A69="",B69="",C69="",NOT(ISNUMBER(D69)),D69&lt;=0,AND(E69&lt;&gt;"",NOT(ISNUMBER(E69))),AND(F69&lt;&gt;"",NOT(ISNUMBER(F69))),AND(G69&lt;&gt;"",NOT(ISNUMBER(G69))),AND(H69&lt;&gt;"",NOT(ISNUMBER(H69))),COUNT(E69:H69)=0),"REVISAR datos","Correcto"))</f>
        <v/>
      </c>
      <c r="L69" s="24" t="str">
        <f aca="false">IF(COUNTA(A69:B69)=0,"",IF(COUNTIFS(Resumen!$A$18:$A$25,B69)=1,"Clasificado","REVISAR categoría"))</f>
        <v/>
      </c>
      <c r="M69" s="36"/>
      <c r="N69" s="24" t="str">
        <f aca="false">IF(K69&lt;&gt;"Correcto","",IF(OR(ISNUMBER(F69),ISNUMBER(H69)),"Comprometido","Estimado"))</f>
        <v/>
      </c>
      <c r="O69" s="24" t="n">
        <f aca="false">MAX(0,J69)</f>
        <v>0</v>
      </c>
      <c r="P69" s="1" t="n">
        <f aca="false">IF(COUNTA(A69:H69,M69)&gt;0,ROW(),0)</f>
        <v>0</v>
      </c>
    </row>
    <row r="70" customFormat="false" ht="30" hidden="false" customHeight="true" outlineLevel="0" collapsed="false">
      <c r="A70" s="33"/>
      <c r="B70" s="33"/>
      <c r="C70" s="33"/>
      <c r="D70" s="34"/>
      <c r="E70" s="35"/>
      <c r="F70" s="35"/>
      <c r="G70" s="35"/>
      <c r="H70" s="35"/>
      <c r="I70" s="23" t="n">
        <f aca="false">IF(K70="Correcto",IF(ISNUMBER(H70),H70,IF(ISNUMBER(F70),F70,N(E70)))*D70,0)</f>
        <v>0</v>
      </c>
      <c r="J70" s="23" t="n">
        <f aca="false">IF(K70="Correcto",I70-N(G70),0)</f>
        <v>0</v>
      </c>
      <c r="K70" s="8" t="str">
        <f aca="false">IF(COUNTA(A70:H70)=0,"",IF(OR(A70="",B70="",C70="",NOT(ISNUMBER(D70)),D70&lt;=0,AND(E70&lt;&gt;"",NOT(ISNUMBER(E70))),AND(F70&lt;&gt;"",NOT(ISNUMBER(F70))),AND(G70&lt;&gt;"",NOT(ISNUMBER(G70))),AND(H70&lt;&gt;"",NOT(ISNUMBER(H70))),COUNT(E70:H70)=0),"REVISAR datos","Correcto"))</f>
        <v/>
      </c>
      <c r="L70" s="24" t="str">
        <f aca="false">IF(COUNTA(A70:B70)=0,"",IF(COUNTIFS(Resumen!$A$18:$A$25,B70)=1,"Clasificado","REVISAR categoría"))</f>
        <v/>
      </c>
      <c r="M70" s="36"/>
      <c r="N70" s="24" t="str">
        <f aca="false">IF(K70&lt;&gt;"Correcto","",IF(OR(ISNUMBER(F70),ISNUMBER(H70)),"Comprometido","Estimado"))</f>
        <v/>
      </c>
      <c r="O70" s="24" t="n">
        <f aca="false">MAX(0,J70)</f>
        <v>0</v>
      </c>
      <c r="P70" s="1" t="n">
        <f aca="false">IF(COUNTA(A70:H70,M70)&gt;0,ROW(),0)</f>
        <v>0</v>
      </c>
    </row>
    <row r="71" customFormat="false" ht="30" hidden="false" customHeight="true" outlineLevel="0" collapsed="false">
      <c r="A71" s="33"/>
      <c r="B71" s="33"/>
      <c r="C71" s="33"/>
      <c r="D71" s="34"/>
      <c r="E71" s="35"/>
      <c r="F71" s="35"/>
      <c r="G71" s="35"/>
      <c r="H71" s="35"/>
      <c r="I71" s="23" t="n">
        <f aca="false">IF(K71="Correcto",IF(ISNUMBER(H71),H71,IF(ISNUMBER(F71),F71,N(E71)))*D71,0)</f>
        <v>0</v>
      </c>
      <c r="J71" s="23" t="n">
        <f aca="false">IF(K71="Correcto",I71-N(G71),0)</f>
        <v>0</v>
      </c>
      <c r="K71" s="8" t="str">
        <f aca="false">IF(COUNTA(A71:H71)=0,"",IF(OR(A71="",B71="",C71="",NOT(ISNUMBER(D71)),D71&lt;=0,AND(E71&lt;&gt;"",NOT(ISNUMBER(E71))),AND(F71&lt;&gt;"",NOT(ISNUMBER(F71))),AND(G71&lt;&gt;"",NOT(ISNUMBER(G71))),AND(H71&lt;&gt;"",NOT(ISNUMBER(H71))),COUNT(E71:H71)=0),"REVISAR datos","Correcto"))</f>
        <v/>
      </c>
      <c r="L71" s="24" t="str">
        <f aca="false">IF(COUNTA(A71:B71)=0,"",IF(COUNTIFS(Resumen!$A$18:$A$25,B71)=1,"Clasificado","REVISAR categoría"))</f>
        <v/>
      </c>
      <c r="M71" s="36"/>
      <c r="N71" s="24" t="str">
        <f aca="false">IF(K71&lt;&gt;"Correcto","",IF(OR(ISNUMBER(F71),ISNUMBER(H71)),"Comprometido","Estimado"))</f>
        <v/>
      </c>
      <c r="O71" s="24" t="n">
        <f aca="false">MAX(0,J71)</f>
        <v>0</v>
      </c>
      <c r="P71" s="1" t="n">
        <f aca="false">IF(COUNTA(A71:H71,M71)&gt;0,ROW(),0)</f>
        <v>0</v>
      </c>
    </row>
    <row r="72" customFormat="false" ht="30" hidden="false" customHeight="true" outlineLevel="0" collapsed="false">
      <c r="A72" s="33"/>
      <c r="B72" s="33"/>
      <c r="C72" s="33"/>
      <c r="D72" s="34"/>
      <c r="E72" s="35"/>
      <c r="F72" s="35"/>
      <c r="G72" s="35"/>
      <c r="H72" s="35"/>
      <c r="I72" s="23" t="n">
        <f aca="false">IF(K72="Correcto",IF(ISNUMBER(H72),H72,IF(ISNUMBER(F72),F72,N(E72)))*D72,0)</f>
        <v>0</v>
      </c>
      <c r="J72" s="23" t="n">
        <f aca="false">IF(K72="Correcto",I72-N(G72),0)</f>
        <v>0</v>
      </c>
      <c r="K72" s="8" t="str">
        <f aca="false">IF(COUNTA(A72:H72)=0,"",IF(OR(A72="",B72="",C72="",NOT(ISNUMBER(D72)),D72&lt;=0,AND(E72&lt;&gt;"",NOT(ISNUMBER(E72))),AND(F72&lt;&gt;"",NOT(ISNUMBER(F72))),AND(G72&lt;&gt;"",NOT(ISNUMBER(G72))),AND(H72&lt;&gt;"",NOT(ISNUMBER(H72))),COUNT(E72:H72)=0),"REVISAR datos","Correcto"))</f>
        <v/>
      </c>
      <c r="L72" s="24" t="str">
        <f aca="false">IF(COUNTA(A72:B72)=0,"",IF(COUNTIFS(Resumen!$A$18:$A$25,B72)=1,"Clasificado","REVISAR categoría"))</f>
        <v/>
      </c>
      <c r="M72" s="36"/>
      <c r="N72" s="24" t="str">
        <f aca="false">IF(K72&lt;&gt;"Correcto","",IF(OR(ISNUMBER(F72),ISNUMBER(H72)),"Comprometido","Estimado"))</f>
        <v/>
      </c>
      <c r="O72" s="24" t="n">
        <f aca="false">MAX(0,J72)</f>
        <v>0</v>
      </c>
      <c r="P72" s="1" t="n">
        <f aca="false">IF(COUNTA(A72:H72,M72)&gt;0,ROW(),0)</f>
        <v>0</v>
      </c>
    </row>
    <row r="73" customFormat="false" ht="30" hidden="false" customHeight="true" outlineLevel="0" collapsed="false">
      <c r="A73" s="33"/>
      <c r="B73" s="33"/>
      <c r="C73" s="33"/>
      <c r="D73" s="34"/>
      <c r="E73" s="35"/>
      <c r="F73" s="35"/>
      <c r="G73" s="35"/>
      <c r="H73" s="35"/>
      <c r="I73" s="23" t="n">
        <f aca="false">IF(K73="Correcto",IF(ISNUMBER(H73),H73,IF(ISNUMBER(F73),F73,N(E73)))*D73,0)</f>
        <v>0</v>
      </c>
      <c r="J73" s="23" t="n">
        <f aca="false">IF(K73="Correcto",I73-N(G73),0)</f>
        <v>0</v>
      </c>
      <c r="K73" s="8" t="str">
        <f aca="false">IF(COUNTA(A73:H73)=0,"",IF(OR(A73="",B73="",C73="",NOT(ISNUMBER(D73)),D73&lt;=0,AND(E73&lt;&gt;"",NOT(ISNUMBER(E73))),AND(F73&lt;&gt;"",NOT(ISNUMBER(F73))),AND(G73&lt;&gt;"",NOT(ISNUMBER(G73))),AND(H73&lt;&gt;"",NOT(ISNUMBER(H73))),COUNT(E73:H73)=0),"REVISAR datos","Correcto"))</f>
        <v/>
      </c>
      <c r="L73" s="24" t="str">
        <f aca="false">IF(COUNTA(A73:B73)=0,"",IF(COUNTIFS(Resumen!$A$18:$A$25,B73)=1,"Clasificado","REVISAR categoría"))</f>
        <v/>
      </c>
      <c r="M73" s="36"/>
      <c r="N73" s="24" t="str">
        <f aca="false">IF(K73&lt;&gt;"Correcto","",IF(OR(ISNUMBER(F73),ISNUMBER(H73)),"Comprometido","Estimado"))</f>
        <v/>
      </c>
      <c r="O73" s="24" t="n">
        <f aca="false">MAX(0,J73)</f>
        <v>0</v>
      </c>
      <c r="P73" s="1" t="n">
        <f aca="false">IF(COUNTA(A73:H73,M73)&gt;0,ROW(),0)</f>
        <v>0</v>
      </c>
    </row>
    <row r="74" customFormat="false" ht="30" hidden="false" customHeight="true" outlineLevel="0" collapsed="false">
      <c r="A74" s="33"/>
      <c r="B74" s="33"/>
      <c r="C74" s="33"/>
      <c r="D74" s="34"/>
      <c r="E74" s="35"/>
      <c r="F74" s="35"/>
      <c r="G74" s="35"/>
      <c r="H74" s="35"/>
      <c r="I74" s="23" t="n">
        <f aca="false">IF(K74="Correcto",IF(ISNUMBER(H74),H74,IF(ISNUMBER(F74),F74,N(E74)))*D74,0)</f>
        <v>0</v>
      </c>
      <c r="J74" s="23" t="n">
        <f aca="false">IF(K74="Correcto",I74-N(G74),0)</f>
        <v>0</v>
      </c>
      <c r="K74" s="8" t="str">
        <f aca="false">IF(COUNTA(A74:H74)=0,"",IF(OR(A74="",B74="",C74="",NOT(ISNUMBER(D74)),D74&lt;=0,AND(E74&lt;&gt;"",NOT(ISNUMBER(E74))),AND(F74&lt;&gt;"",NOT(ISNUMBER(F74))),AND(G74&lt;&gt;"",NOT(ISNUMBER(G74))),AND(H74&lt;&gt;"",NOT(ISNUMBER(H74))),COUNT(E74:H74)=0),"REVISAR datos","Correcto"))</f>
        <v/>
      </c>
      <c r="L74" s="24" t="str">
        <f aca="false">IF(COUNTA(A74:B74)=0,"",IF(COUNTIFS(Resumen!$A$18:$A$25,B74)=1,"Clasificado","REVISAR categoría"))</f>
        <v/>
      </c>
      <c r="M74" s="36"/>
      <c r="N74" s="24" t="str">
        <f aca="false">IF(K74&lt;&gt;"Correcto","",IF(OR(ISNUMBER(F74),ISNUMBER(H74)),"Comprometido","Estimado"))</f>
        <v/>
      </c>
      <c r="O74" s="24" t="n">
        <f aca="false">MAX(0,J74)</f>
        <v>0</v>
      </c>
      <c r="P74" s="1" t="n">
        <f aca="false">IF(COUNTA(A74:H74,M74)&gt;0,ROW(),0)</f>
        <v>0</v>
      </c>
    </row>
    <row r="75" customFormat="false" ht="30" hidden="false" customHeight="true" outlineLevel="0" collapsed="false">
      <c r="A75" s="33"/>
      <c r="B75" s="33"/>
      <c r="C75" s="33"/>
      <c r="D75" s="34"/>
      <c r="E75" s="35"/>
      <c r="F75" s="35"/>
      <c r="G75" s="35"/>
      <c r="H75" s="35"/>
      <c r="I75" s="23" t="n">
        <f aca="false">IF(K75="Correcto",IF(ISNUMBER(H75),H75,IF(ISNUMBER(F75),F75,N(E75)))*D75,0)</f>
        <v>0</v>
      </c>
      <c r="J75" s="23" t="n">
        <f aca="false">IF(K75="Correcto",I75-N(G75),0)</f>
        <v>0</v>
      </c>
      <c r="K75" s="8" t="str">
        <f aca="false">IF(COUNTA(A75:H75)=0,"",IF(OR(A75="",B75="",C75="",NOT(ISNUMBER(D75)),D75&lt;=0,AND(E75&lt;&gt;"",NOT(ISNUMBER(E75))),AND(F75&lt;&gt;"",NOT(ISNUMBER(F75))),AND(G75&lt;&gt;"",NOT(ISNUMBER(G75))),AND(H75&lt;&gt;"",NOT(ISNUMBER(H75))),COUNT(E75:H75)=0),"REVISAR datos","Correcto"))</f>
        <v/>
      </c>
      <c r="L75" s="24" t="str">
        <f aca="false">IF(COUNTA(A75:B75)=0,"",IF(COUNTIFS(Resumen!$A$18:$A$25,B75)=1,"Clasificado","REVISAR categoría"))</f>
        <v/>
      </c>
      <c r="M75" s="36"/>
      <c r="N75" s="24" t="str">
        <f aca="false">IF(K75&lt;&gt;"Correcto","",IF(OR(ISNUMBER(F75),ISNUMBER(H75)),"Comprometido","Estimado"))</f>
        <v/>
      </c>
      <c r="O75" s="24" t="n">
        <f aca="false">MAX(0,J75)</f>
        <v>0</v>
      </c>
      <c r="P75" s="1" t="n">
        <f aca="false">IF(COUNTA(A75:H75,M75)&gt;0,ROW(),0)</f>
        <v>0</v>
      </c>
    </row>
    <row r="76" customFormat="false" ht="30" hidden="false" customHeight="true" outlineLevel="0" collapsed="false">
      <c r="A76" s="33"/>
      <c r="B76" s="33"/>
      <c r="C76" s="33"/>
      <c r="D76" s="34"/>
      <c r="E76" s="35"/>
      <c r="F76" s="35"/>
      <c r="G76" s="35"/>
      <c r="H76" s="35"/>
      <c r="I76" s="23" t="n">
        <f aca="false">IF(K76="Correcto",IF(ISNUMBER(H76),H76,IF(ISNUMBER(F76),F76,N(E76)))*D76,0)</f>
        <v>0</v>
      </c>
      <c r="J76" s="23" t="n">
        <f aca="false">IF(K76="Correcto",I76-N(G76),0)</f>
        <v>0</v>
      </c>
      <c r="K76" s="8" t="str">
        <f aca="false">IF(COUNTA(A76:H76)=0,"",IF(OR(A76="",B76="",C76="",NOT(ISNUMBER(D76)),D76&lt;=0,AND(E76&lt;&gt;"",NOT(ISNUMBER(E76))),AND(F76&lt;&gt;"",NOT(ISNUMBER(F76))),AND(G76&lt;&gt;"",NOT(ISNUMBER(G76))),AND(H76&lt;&gt;"",NOT(ISNUMBER(H76))),COUNT(E76:H76)=0),"REVISAR datos","Correcto"))</f>
        <v/>
      </c>
      <c r="L76" s="24" t="str">
        <f aca="false">IF(COUNTA(A76:B76)=0,"",IF(COUNTIFS(Resumen!$A$18:$A$25,B76)=1,"Clasificado","REVISAR categoría"))</f>
        <v/>
      </c>
      <c r="M76" s="36"/>
      <c r="N76" s="24" t="str">
        <f aca="false">IF(K76&lt;&gt;"Correcto","",IF(OR(ISNUMBER(F76),ISNUMBER(H76)),"Comprometido","Estimado"))</f>
        <v/>
      </c>
      <c r="O76" s="24" t="n">
        <f aca="false">MAX(0,J76)</f>
        <v>0</v>
      </c>
      <c r="P76" s="1" t="n">
        <f aca="false">IF(COUNTA(A76:H76,M76)&gt;0,ROW(),0)</f>
        <v>0</v>
      </c>
    </row>
    <row r="77" customFormat="false" ht="30" hidden="false" customHeight="true" outlineLevel="0" collapsed="false">
      <c r="A77" s="33"/>
      <c r="B77" s="33"/>
      <c r="C77" s="33"/>
      <c r="D77" s="34"/>
      <c r="E77" s="35"/>
      <c r="F77" s="35"/>
      <c r="G77" s="35"/>
      <c r="H77" s="35"/>
      <c r="I77" s="23" t="n">
        <f aca="false">IF(K77="Correcto",IF(ISNUMBER(H77),H77,IF(ISNUMBER(F77),F77,N(E77)))*D77,0)</f>
        <v>0</v>
      </c>
      <c r="J77" s="23" t="n">
        <f aca="false">IF(K77="Correcto",I77-N(G77),0)</f>
        <v>0</v>
      </c>
      <c r="K77" s="8" t="str">
        <f aca="false">IF(COUNTA(A77:H77)=0,"",IF(OR(A77="",B77="",C77="",NOT(ISNUMBER(D77)),D77&lt;=0,AND(E77&lt;&gt;"",NOT(ISNUMBER(E77))),AND(F77&lt;&gt;"",NOT(ISNUMBER(F77))),AND(G77&lt;&gt;"",NOT(ISNUMBER(G77))),AND(H77&lt;&gt;"",NOT(ISNUMBER(H77))),COUNT(E77:H77)=0),"REVISAR datos","Correcto"))</f>
        <v/>
      </c>
      <c r="L77" s="24" t="str">
        <f aca="false">IF(COUNTA(A77:B77)=0,"",IF(COUNTIFS(Resumen!$A$18:$A$25,B77)=1,"Clasificado","REVISAR categoría"))</f>
        <v/>
      </c>
      <c r="M77" s="36"/>
      <c r="N77" s="24" t="str">
        <f aca="false">IF(K77&lt;&gt;"Correcto","",IF(OR(ISNUMBER(F77),ISNUMBER(H77)),"Comprometido","Estimado"))</f>
        <v/>
      </c>
      <c r="O77" s="24" t="n">
        <f aca="false">MAX(0,J77)</f>
        <v>0</v>
      </c>
      <c r="P77" s="1" t="n">
        <f aca="false">IF(COUNTA(A77:H77,M77)&gt;0,ROW(),0)</f>
        <v>0</v>
      </c>
    </row>
    <row r="78" customFormat="false" ht="30" hidden="false" customHeight="true" outlineLevel="0" collapsed="false">
      <c r="A78" s="33"/>
      <c r="B78" s="33"/>
      <c r="C78" s="33"/>
      <c r="D78" s="34"/>
      <c r="E78" s="35"/>
      <c r="F78" s="35"/>
      <c r="G78" s="35"/>
      <c r="H78" s="35"/>
      <c r="I78" s="23" t="n">
        <f aca="false">IF(K78="Correcto",IF(ISNUMBER(H78),H78,IF(ISNUMBER(F78),F78,N(E78)))*D78,0)</f>
        <v>0</v>
      </c>
      <c r="J78" s="23" t="n">
        <f aca="false">IF(K78="Correcto",I78-N(G78),0)</f>
        <v>0</v>
      </c>
      <c r="K78" s="8" t="str">
        <f aca="false">IF(COUNTA(A78:H78)=0,"",IF(OR(A78="",B78="",C78="",NOT(ISNUMBER(D78)),D78&lt;=0,AND(E78&lt;&gt;"",NOT(ISNUMBER(E78))),AND(F78&lt;&gt;"",NOT(ISNUMBER(F78))),AND(G78&lt;&gt;"",NOT(ISNUMBER(G78))),AND(H78&lt;&gt;"",NOT(ISNUMBER(H78))),COUNT(E78:H78)=0),"REVISAR datos","Correcto"))</f>
        <v/>
      </c>
      <c r="L78" s="24" t="str">
        <f aca="false">IF(COUNTA(A78:B78)=0,"",IF(COUNTIFS(Resumen!$A$18:$A$25,B78)=1,"Clasificado","REVISAR categoría"))</f>
        <v/>
      </c>
      <c r="M78" s="36"/>
      <c r="N78" s="24" t="str">
        <f aca="false">IF(K78&lt;&gt;"Correcto","",IF(OR(ISNUMBER(F78),ISNUMBER(H78)),"Comprometido","Estimado"))</f>
        <v/>
      </c>
      <c r="O78" s="24" t="n">
        <f aca="false">MAX(0,J78)</f>
        <v>0</v>
      </c>
      <c r="P78" s="1" t="n">
        <f aca="false">IF(COUNTA(A78:H78,M78)&gt;0,ROW(),0)</f>
        <v>0</v>
      </c>
    </row>
    <row r="79" customFormat="false" ht="30" hidden="false" customHeight="true" outlineLevel="0" collapsed="false">
      <c r="A79" s="33"/>
      <c r="B79" s="33"/>
      <c r="C79" s="33"/>
      <c r="D79" s="34"/>
      <c r="E79" s="35"/>
      <c r="F79" s="35"/>
      <c r="G79" s="35"/>
      <c r="H79" s="35"/>
      <c r="I79" s="23" t="n">
        <f aca="false">IF(K79="Correcto",IF(ISNUMBER(H79),H79,IF(ISNUMBER(F79),F79,N(E79)))*D79,0)</f>
        <v>0</v>
      </c>
      <c r="J79" s="23" t="n">
        <f aca="false">IF(K79="Correcto",I79-N(G79),0)</f>
        <v>0</v>
      </c>
      <c r="K79" s="8" t="str">
        <f aca="false">IF(COUNTA(A79:H79)=0,"",IF(OR(A79="",B79="",C79="",NOT(ISNUMBER(D79)),D79&lt;=0,AND(E79&lt;&gt;"",NOT(ISNUMBER(E79))),AND(F79&lt;&gt;"",NOT(ISNUMBER(F79))),AND(G79&lt;&gt;"",NOT(ISNUMBER(G79))),AND(H79&lt;&gt;"",NOT(ISNUMBER(H79))),COUNT(E79:H79)=0),"REVISAR datos","Correcto"))</f>
        <v/>
      </c>
      <c r="L79" s="24" t="str">
        <f aca="false">IF(COUNTA(A79:B79)=0,"",IF(COUNTIFS(Resumen!$A$18:$A$25,B79)=1,"Clasificado","REVISAR categoría"))</f>
        <v/>
      </c>
      <c r="M79" s="36"/>
      <c r="N79" s="24" t="str">
        <f aca="false">IF(K79&lt;&gt;"Correcto","",IF(OR(ISNUMBER(F79),ISNUMBER(H79)),"Comprometido","Estimado"))</f>
        <v/>
      </c>
      <c r="O79" s="24" t="n">
        <f aca="false">MAX(0,J79)</f>
        <v>0</v>
      </c>
      <c r="P79" s="1" t="n">
        <f aca="false">IF(COUNTA(A79:H79,M79)&gt;0,ROW(),0)</f>
        <v>0</v>
      </c>
    </row>
    <row r="80" customFormat="false" ht="30" hidden="false" customHeight="true" outlineLevel="0" collapsed="false">
      <c r="A80" s="33"/>
      <c r="B80" s="33"/>
      <c r="C80" s="33"/>
      <c r="D80" s="34"/>
      <c r="E80" s="35"/>
      <c r="F80" s="35"/>
      <c r="G80" s="35"/>
      <c r="H80" s="35"/>
      <c r="I80" s="23" t="n">
        <f aca="false">IF(K80="Correcto",IF(ISNUMBER(H80),H80,IF(ISNUMBER(F80),F80,N(E80)))*D80,0)</f>
        <v>0</v>
      </c>
      <c r="J80" s="23" t="n">
        <f aca="false">IF(K80="Correcto",I80-N(G80),0)</f>
        <v>0</v>
      </c>
      <c r="K80" s="8" t="str">
        <f aca="false">IF(COUNTA(A80:H80)=0,"",IF(OR(A80="",B80="",C80="",NOT(ISNUMBER(D80)),D80&lt;=0,AND(E80&lt;&gt;"",NOT(ISNUMBER(E80))),AND(F80&lt;&gt;"",NOT(ISNUMBER(F80))),AND(G80&lt;&gt;"",NOT(ISNUMBER(G80))),AND(H80&lt;&gt;"",NOT(ISNUMBER(H80))),COUNT(E80:H80)=0),"REVISAR datos","Correcto"))</f>
        <v/>
      </c>
      <c r="L80" s="24" t="str">
        <f aca="false">IF(COUNTA(A80:B80)=0,"",IF(COUNTIFS(Resumen!$A$18:$A$25,B80)=1,"Clasificado","REVISAR categoría"))</f>
        <v/>
      </c>
      <c r="M80" s="36"/>
      <c r="N80" s="24" t="str">
        <f aca="false">IF(K80&lt;&gt;"Correcto","",IF(OR(ISNUMBER(F80),ISNUMBER(H80)),"Comprometido","Estimado"))</f>
        <v/>
      </c>
      <c r="O80" s="24" t="n">
        <f aca="false">MAX(0,J80)</f>
        <v>0</v>
      </c>
      <c r="P80" s="1" t="n">
        <f aca="false">IF(COUNTA(A80:H80,M80)&gt;0,ROW(),0)</f>
        <v>0</v>
      </c>
    </row>
    <row r="81" customFormat="false" ht="30" hidden="false" customHeight="true" outlineLevel="0" collapsed="false">
      <c r="A81" s="33"/>
      <c r="B81" s="33"/>
      <c r="C81" s="33"/>
      <c r="D81" s="34"/>
      <c r="E81" s="35"/>
      <c r="F81" s="35"/>
      <c r="G81" s="35"/>
      <c r="H81" s="35"/>
      <c r="I81" s="23" t="n">
        <f aca="false">IF(K81="Correcto",IF(ISNUMBER(H81),H81,IF(ISNUMBER(F81),F81,N(E81)))*D81,0)</f>
        <v>0</v>
      </c>
      <c r="J81" s="23" t="n">
        <f aca="false">IF(K81="Correcto",I81-N(G81),0)</f>
        <v>0</v>
      </c>
      <c r="K81" s="8" t="str">
        <f aca="false">IF(COUNTA(A81:H81)=0,"",IF(OR(A81="",B81="",C81="",NOT(ISNUMBER(D81)),D81&lt;=0,AND(E81&lt;&gt;"",NOT(ISNUMBER(E81))),AND(F81&lt;&gt;"",NOT(ISNUMBER(F81))),AND(G81&lt;&gt;"",NOT(ISNUMBER(G81))),AND(H81&lt;&gt;"",NOT(ISNUMBER(H81))),COUNT(E81:H81)=0),"REVISAR datos","Correcto"))</f>
        <v/>
      </c>
      <c r="L81" s="24" t="str">
        <f aca="false">IF(COUNTA(A81:B81)=0,"",IF(COUNTIFS(Resumen!$A$18:$A$25,B81)=1,"Clasificado","REVISAR categoría"))</f>
        <v/>
      </c>
      <c r="M81" s="36"/>
      <c r="N81" s="24" t="str">
        <f aca="false">IF(K81&lt;&gt;"Correcto","",IF(OR(ISNUMBER(F81),ISNUMBER(H81)),"Comprometido","Estimado"))</f>
        <v/>
      </c>
      <c r="O81" s="24" t="n">
        <f aca="false">MAX(0,J81)</f>
        <v>0</v>
      </c>
      <c r="P81" s="1" t="n">
        <f aca="false">IF(COUNTA(A81:H81,M81)&gt;0,ROW(),0)</f>
        <v>0</v>
      </c>
    </row>
    <row r="82" customFormat="false" ht="30" hidden="false" customHeight="true" outlineLevel="0" collapsed="false">
      <c r="A82" s="33"/>
      <c r="B82" s="33"/>
      <c r="C82" s="33"/>
      <c r="D82" s="34"/>
      <c r="E82" s="35"/>
      <c r="F82" s="35"/>
      <c r="G82" s="35"/>
      <c r="H82" s="35"/>
      <c r="I82" s="23" t="n">
        <f aca="false">IF(K82="Correcto",IF(ISNUMBER(H82),H82,IF(ISNUMBER(F82),F82,N(E82)))*D82,0)</f>
        <v>0</v>
      </c>
      <c r="J82" s="23" t="n">
        <f aca="false">IF(K82="Correcto",I82-N(G82),0)</f>
        <v>0</v>
      </c>
      <c r="K82" s="8" t="str">
        <f aca="false">IF(COUNTA(A82:H82)=0,"",IF(OR(A82="",B82="",C82="",NOT(ISNUMBER(D82)),D82&lt;=0,AND(E82&lt;&gt;"",NOT(ISNUMBER(E82))),AND(F82&lt;&gt;"",NOT(ISNUMBER(F82))),AND(G82&lt;&gt;"",NOT(ISNUMBER(G82))),AND(H82&lt;&gt;"",NOT(ISNUMBER(H82))),COUNT(E82:H82)=0),"REVISAR datos","Correcto"))</f>
        <v/>
      </c>
      <c r="L82" s="24" t="str">
        <f aca="false">IF(COUNTA(A82:B82)=0,"",IF(COUNTIFS(Resumen!$A$18:$A$25,B82)=1,"Clasificado","REVISAR categoría"))</f>
        <v/>
      </c>
      <c r="M82" s="36"/>
      <c r="N82" s="24" t="str">
        <f aca="false">IF(K82&lt;&gt;"Correcto","",IF(OR(ISNUMBER(F82),ISNUMBER(H82)),"Comprometido","Estimado"))</f>
        <v/>
      </c>
      <c r="O82" s="24" t="n">
        <f aca="false">MAX(0,J82)</f>
        <v>0</v>
      </c>
      <c r="P82" s="1" t="n">
        <f aca="false">IF(COUNTA(A82:H82,M82)&gt;0,ROW(),0)</f>
        <v>0</v>
      </c>
    </row>
    <row r="83" customFormat="false" ht="30" hidden="false" customHeight="true" outlineLevel="0" collapsed="false">
      <c r="A83" s="33"/>
      <c r="B83" s="33"/>
      <c r="C83" s="33"/>
      <c r="D83" s="34"/>
      <c r="E83" s="35"/>
      <c r="F83" s="35"/>
      <c r="G83" s="35"/>
      <c r="H83" s="35"/>
      <c r="I83" s="23" t="n">
        <f aca="false">IF(K83="Correcto",IF(ISNUMBER(H83),H83,IF(ISNUMBER(F83),F83,N(E83)))*D83,0)</f>
        <v>0</v>
      </c>
      <c r="J83" s="23" t="n">
        <f aca="false">IF(K83="Correcto",I83-N(G83),0)</f>
        <v>0</v>
      </c>
      <c r="K83" s="8" t="str">
        <f aca="false">IF(COUNTA(A83:H83)=0,"",IF(OR(A83="",B83="",C83="",NOT(ISNUMBER(D83)),D83&lt;=0,AND(E83&lt;&gt;"",NOT(ISNUMBER(E83))),AND(F83&lt;&gt;"",NOT(ISNUMBER(F83))),AND(G83&lt;&gt;"",NOT(ISNUMBER(G83))),AND(H83&lt;&gt;"",NOT(ISNUMBER(H83))),COUNT(E83:H83)=0),"REVISAR datos","Correcto"))</f>
        <v/>
      </c>
      <c r="L83" s="24" t="str">
        <f aca="false">IF(COUNTA(A83:B83)=0,"",IF(COUNTIFS(Resumen!$A$18:$A$25,B83)=1,"Clasificado","REVISAR categoría"))</f>
        <v/>
      </c>
      <c r="M83" s="36"/>
      <c r="N83" s="24" t="str">
        <f aca="false">IF(K83&lt;&gt;"Correcto","",IF(OR(ISNUMBER(F83),ISNUMBER(H83)),"Comprometido","Estimado"))</f>
        <v/>
      </c>
      <c r="O83" s="24" t="n">
        <f aca="false">MAX(0,J83)</f>
        <v>0</v>
      </c>
      <c r="P83" s="1" t="n">
        <f aca="false">IF(COUNTA(A83:H83,M83)&gt;0,ROW(),0)</f>
        <v>0</v>
      </c>
    </row>
    <row r="84" customFormat="false" ht="30" hidden="false" customHeight="true" outlineLevel="0" collapsed="false">
      <c r="A84" s="33"/>
      <c r="B84" s="33"/>
      <c r="C84" s="33"/>
      <c r="D84" s="34"/>
      <c r="E84" s="35"/>
      <c r="F84" s="35"/>
      <c r="G84" s="35"/>
      <c r="H84" s="35"/>
      <c r="I84" s="23" t="n">
        <f aca="false">IF(K84="Correcto",IF(ISNUMBER(H84),H84,IF(ISNUMBER(F84),F84,N(E84)))*D84,0)</f>
        <v>0</v>
      </c>
      <c r="J84" s="23" t="n">
        <f aca="false">IF(K84="Correcto",I84-N(G84),0)</f>
        <v>0</v>
      </c>
      <c r="K84" s="8" t="str">
        <f aca="false">IF(COUNTA(A84:H84)=0,"",IF(OR(A84="",B84="",C84="",NOT(ISNUMBER(D84)),D84&lt;=0,AND(E84&lt;&gt;"",NOT(ISNUMBER(E84))),AND(F84&lt;&gt;"",NOT(ISNUMBER(F84))),AND(G84&lt;&gt;"",NOT(ISNUMBER(G84))),AND(H84&lt;&gt;"",NOT(ISNUMBER(H84))),COUNT(E84:H84)=0),"REVISAR datos","Correcto"))</f>
        <v/>
      </c>
      <c r="L84" s="24" t="str">
        <f aca="false">IF(COUNTA(A84:B84)=0,"",IF(COUNTIFS(Resumen!$A$18:$A$25,B84)=1,"Clasificado","REVISAR categoría"))</f>
        <v/>
      </c>
      <c r="M84" s="36"/>
      <c r="N84" s="24" t="str">
        <f aca="false">IF(K84&lt;&gt;"Correcto","",IF(OR(ISNUMBER(F84),ISNUMBER(H84)),"Comprometido","Estimado"))</f>
        <v/>
      </c>
      <c r="O84" s="24" t="n">
        <f aca="false">MAX(0,J84)</f>
        <v>0</v>
      </c>
      <c r="P84" s="1" t="n">
        <f aca="false">IF(COUNTA(A84:H84,M84)&gt;0,ROW(),0)</f>
        <v>0</v>
      </c>
    </row>
    <row r="85" customFormat="false" ht="30" hidden="false" customHeight="true" outlineLevel="0" collapsed="false">
      <c r="A85" s="33"/>
      <c r="B85" s="33"/>
      <c r="C85" s="33"/>
      <c r="D85" s="34"/>
      <c r="E85" s="35"/>
      <c r="F85" s="35"/>
      <c r="G85" s="35"/>
      <c r="H85" s="35"/>
      <c r="I85" s="23" t="n">
        <f aca="false">IF(K85="Correcto",IF(ISNUMBER(H85),H85,IF(ISNUMBER(F85),F85,N(E85)))*D85,0)</f>
        <v>0</v>
      </c>
      <c r="J85" s="23" t="n">
        <f aca="false">IF(K85="Correcto",I85-N(G85),0)</f>
        <v>0</v>
      </c>
      <c r="K85" s="8" t="str">
        <f aca="false">IF(COUNTA(A85:H85)=0,"",IF(OR(A85="",B85="",C85="",NOT(ISNUMBER(D85)),D85&lt;=0,AND(E85&lt;&gt;"",NOT(ISNUMBER(E85))),AND(F85&lt;&gt;"",NOT(ISNUMBER(F85))),AND(G85&lt;&gt;"",NOT(ISNUMBER(G85))),AND(H85&lt;&gt;"",NOT(ISNUMBER(H85))),COUNT(E85:H85)=0),"REVISAR datos","Correcto"))</f>
        <v/>
      </c>
      <c r="L85" s="24" t="str">
        <f aca="false">IF(COUNTA(A85:B85)=0,"",IF(COUNTIFS(Resumen!$A$18:$A$25,B85)=1,"Clasificado","REVISAR categoría"))</f>
        <v/>
      </c>
      <c r="M85" s="36"/>
      <c r="N85" s="24" t="str">
        <f aca="false">IF(K85&lt;&gt;"Correcto","",IF(OR(ISNUMBER(F85),ISNUMBER(H85)),"Comprometido","Estimado"))</f>
        <v/>
      </c>
      <c r="O85" s="24" t="n">
        <f aca="false">MAX(0,J85)</f>
        <v>0</v>
      </c>
      <c r="P85" s="1" t="n">
        <f aca="false">IF(COUNTA(A85:H85,M85)&gt;0,ROW(),0)</f>
        <v>0</v>
      </c>
    </row>
    <row r="86" customFormat="false" ht="30" hidden="false" customHeight="true" outlineLevel="0" collapsed="false">
      <c r="A86" s="33"/>
      <c r="B86" s="33"/>
      <c r="C86" s="33"/>
      <c r="D86" s="34"/>
      <c r="E86" s="35"/>
      <c r="F86" s="35"/>
      <c r="G86" s="35"/>
      <c r="H86" s="35"/>
      <c r="I86" s="23" t="n">
        <f aca="false">IF(K86="Correcto",IF(ISNUMBER(H86),H86,IF(ISNUMBER(F86),F86,N(E86)))*D86,0)</f>
        <v>0</v>
      </c>
      <c r="J86" s="23" t="n">
        <f aca="false">IF(K86="Correcto",I86-N(G86),0)</f>
        <v>0</v>
      </c>
      <c r="K86" s="8" t="str">
        <f aca="false">IF(COUNTA(A86:H86)=0,"",IF(OR(A86="",B86="",C86="",NOT(ISNUMBER(D86)),D86&lt;=0,AND(E86&lt;&gt;"",NOT(ISNUMBER(E86))),AND(F86&lt;&gt;"",NOT(ISNUMBER(F86))),AND(G86&lt;&gt;"",NOT(ISNUMBER(G86))),AND(H86&lt;&gt;"",NOT(ISNUMBER(H86))),COUNT(E86:H86)=0),"REVISAR datos","Correcto"))</f>
        <v/>
      </c>
      <c r="L86" s="24" t="str">
        <f aca="false">IF(COUNTA(A86:B86)=0,"",IF(COUNTIFS(Resumen!$A$18:$A$25,B86)=1,"Clasificado","REVISAR categoría"))</f>
        <v/>
      </c>
      <c r="M86" s="36"/>
      <c r="N86" s="24" t="str">
        <f aca="false">IF(K86&lt;&gt;"Correcto","",IF(OR(ISNUMBER(F86),ISNUMBER(H86)),"Comprometido","Estimado"))</f>
        <v/>
      </c>
      <c r="O86" s="24" t="n">
        <f aca="false">MAX(0,J86)</f>
        <v>0</v>
      </c>
      <c r="P86" s="1" t="n">
        <f aca="false">IF(COUNTA(A86:H86,M86)&gt;0,ROW(),0)</f>
        <v>0</v>
      </c>
    </row>
    <row r="87" customFormat="false" ht="30" hidden="false" customHeight="true" outlineLevel="0" collapsed="false">
      <c r="A87" s="33"/>
      <c r="B87" s="33"/>
      <c r="C87" s="33"/>
      <c r="D87" s="34"/>
      <c r="E87" s="35"/>
      <c r="F87" s="35"/>
      <c r="G87" s="35"/>
      <c r="H87" s="35"/>
      <c r="I87" s="23" t="n">
        <f aca="false">IF(K87="Correcto",IF(ISNUMBER(H87),H87,IF(ISNUMBER(F87),F87,N(E87)))*D87,0)</f>
        <v>0</v>
      </c>
      <c r="J87" s="23" t="n">
        <f aca="false">IF(K87="Correcto",I87-N(G87),0)</f>
        <v>0</v>
      </c>
      <c r="K87" s="8" t="str">
        <f aca="false">IF(COUNTA(A87:H87)=0,"",IF(OR(A87="",B87="",C87="",NOT(ISNUMBER(D87)),D87&lt;=0,AND(E87&lt;&gt;"",NOT(ISNUMBER(E87))),AND(F87&lt;&gt;"",NOT(ISNUMBER(F87))),AND(G87&lt;&gt;"",NOT(ISNUMBER(G87))),AND(H87&lt;&gt;"",NOT(ISNUMBER(H87))),COUNT(E87:H87)=0),"REVISAR datos","Correcto"))</f>
        <v/>
      </c>
      <c r="L87" s="24" t="str">
        <f aca="false">IF(COUNTA(A87:B87)=0,"",IF(COUNTIFS(Resumen!$A$18:$A$25,B87)=1,"Clasificado","REVISAR categoría"))</f>
        <v/>
      </c>
      <c r="M87" s="36"/>
      <c r="N87" s="24" t="str">
        <f aca="false">IF(K87&lt;&gt;"Correcto","",IF(OR(ISNUMBER(F87),ISNUMBER(H87)),"Comprometido","Estimado"))</f>
        <v/>
      </c>
      <c r="O87" s="24" t="n">
        <f aca="false">MAX(0,J87)</f>
        <v>0</v>
      </c>
      <c r="P87" s="1" t="n">
        <f aca="false">IF(COUNTA(A87:H87,M87)&gt;0,ROW(),0)</f>
        <v>0</v>
      </c>
    </row>
    <row r="88" customFormat="false" ht="30" hidden="false" customHeight="true" outlineLevel="0" collapsed="false">
      <c r="A88" s="33"/>
      <c r="B88" s="33"/>
      <c r="C88" s="33"/>
      <c r="D88" s="34"/>
      <c r="E88" s="35"/>
      <c r="F88" s="35"/>
      <c r="G88" s="35"/>
      <c r="H88" s="35"/>
      <c r="I88" s="23" t="n">
        <f aca="false">IF(K88="Correcto",IF(ISNUMBER(H88),H88,IF(ISNUMBER(F88),F88,N(E88)))*D88,0)</f>
        <v>0</v>
      </c>
      <c r="J88" s="23" t="n">
        <f aca="false">IF(K88="Correcto",I88-N(G88),0)</f>
        <v>0</v>
      </c>
      <c r="K88" s="8" t="str">
        <f aca="false">IF(COUNTA(A88:H88)=0,"",IF(OR(A88="",B88="",C88="",NOT(ISNUMBER(D88)),D88&lt;=0,AND(E88&lt;&gt;"",NOT(ISNUMBER(E88))),AND(F88&lt;&gt;"",NOT(ISNUMBER(F88))),AND(G88&lt;&gt;"",NOT(ISNUMBER(G88))),AND(H88&lt;&gt;"",NOT(ISNUMBER(H88))),COUNT(E88:H88)=0),"REVISAR datos","Correcto"))</f>
        <v/>
      </c>
      <c r="L88" s="24" t="str">
        <f aca="false">IF(COUNTA(A88:B88)=0,"",IF(COUNTIFS(Resumen!$A$18:$A$25,B88)=1,"Clasificado","REVISAR categoría"))</f>
        <v/>
      </c>
      <c r="M88" s="36"/>
      <c r="N88" s="24" t="str">
        <f aca="false">IF(K88&lt;&gt;"Correcto","",IF(OR(ISNUMBER(F88),ISNUMBER(H88)),"Comprometido","Estimado"))</f>
        <v/>
      </c>
      <c r="O88" s="24" t="n">
        <f aca="false">MAX(0,J88)</f>
        <v>0</v>
      </c>
      <c r="P88" s="1" t="n">
        <f aca="false">IF(COUNTA(A88:H88,M88)&gt;0,ROW(),0)</f>
        <v>0</v>
      </c>
    </row>
    <row r="89" customFormat="false" ht="30" hidden="false" customHeight="true" outlineLevel="0" collapsed="false">
      <c r="A89" s="33"/>
      <c r="B89" s="33"/>
      <c r="C89" s="33"/>
      <c r="D89" s="34"/>
      <c r="E89" s="35"/>
      <c r="F89" s="35"/>
      <c r="G89" s="35"/>
      <c r="H89" s="35"/>
      <c r="I89" s="23" t="n">
        <f aca="false">IF(K89="Correcto",IF(ISNUMBER(H89),H89,IF(ISNUMBER(F89),F89,N(E89)))*D89,0)</f>
        <v>0</v>
      </c>
      <c r="J89" s="23" t="n">
        <f aca="false">IF(K89="Correcto",I89-N(G89),0)</f>
        <v>0</v>
      </c>
      <c r="K89" s="8" t="str">
        <f aca="false">IF(COUNTA(A89:H89)=0,"",IF(OR(A89="",B89="",C89="",NOT(ISNUMBER(D89)),D89&lt;=0,AND(E89&lt;&gt;"",NOT(ISNUMBER(E89))),AND(F89&lt;&gt;"",NOT(ISNUMBER(F89))),AND(G89&lt;&gt;"",NOT(ISNUMBER(G89))),AND(H89&lt;&gt;"",NOT(ISNUMBER(H89))),COUNT(E89:H89)=0),"REVISAR datos","Correcto"))</f>
        <v/>
      </c>
      <c r="L89" s="24" t="str">
        <f aca="false">IF(COUNTA(A89:B89)=0,"",IF(COUNTIFS(Resumen!$A$18:$A$25,B89)=1,"Clasificado","REVISAR categoría"))</f>
        <v/>
      </c>
      <c r="M89" s="36"/>
      <c r="N89" s="24" t="str">
        <f aca="false">IF(K89&lt;&gt;"Correcto","",IF(OR(ISNUMBER(F89),ISNUMBER(H89)),"Comprometido","Estimado"))</f>
        <v/>
      </c>
      <c r="O89" s="24" t="n">
        <f aca="false">MAX(0,J89)</f>
        <v>0</v>
      </c>
      <c r="P89" s="1" t="n">
        <f aca="false">IF(COUNTA(A89:H89,M89)&gt;0,ROW(),0)</f>
        <v>0</v>
      </c>
    </row>
    <row r="90" customFormat="false" ht="30" hidden="false" customHeight="true" outlineLevel="0" collapsed="false">
      <c r="A90" s="33"/>
      <c r="B90" s="33"/>
      <c r="C90" s="33"/>
      <c r="D90" s="34"/>
      <c r="E90" s="35"/>
      <c r="F90" s="35"/>
      <c r="G90" s="35"/>
      <c r="H90" s="35"/>
      <c r="I90" s="23" t="n">
        <f aca="false">IF(K90="Correcto",IF(ISNUMBER(H90),H90,IF(ISNUMBER(F90),F90,N(E90)))*D90,0)</f>
        <v>0</v>
      </c>
      <c r="J90" s="23" t="n">
        <f aca="false">IF(K90="Correcto",I90-N(G90),0)</f>
        <v>0</v>
      </c>
      <c r="K90" s="8" t="str">
        <f aca="false">IF(COUNTA(A90:H90)=0,"",IF(OR(A90="",B90="",C90="",NOT(ISNUMBER(D90)),D90&lt;=0,AND(E90&lt;&gt;"",NOT(ISNUMBER(E90))),AND(F90&lt;&gt;"",NOT(ISNUMBER(F90))),AND(G90&lt;&gt;"",NOT(ISNUMBER(G90))),AND(H90&lt;&gt;"",NOT(ISNUMBER(H90))),COUNT(E90:H90)=0),"REVISAR datos","Correcto"))</f>
        <v/>
      </c>
      <c r="L90" s="24" t="str">
        <f aca="false">IF(COUNTA(A90:B90)=0,"",IF(COUNTIFS(Resumen!$A$18:$A$25,B90)=1,"Clasificado","REVISAR categoría"))</f>
        <v/>
      </c>
      <c r="M90" s="36"/>
      <c r="N90" s="24" t="str">
        <f aca="false">IF(K90&lt;&gt;"Correcto","",IF(OR(ISNUMBER(F90),ISNUMBER(H90)),"Comprometido","Estimado"))</f>
        <v/>
      </c>
      <c r="O90" s="24" t="n">
        <f aca="false">MAX(0,J90)</f>
        <v>0</v>
      </c>
      <c r="P90" s="1" t="n">
        <f aca="false">IF(COUNTA(A90:H90,M90)&gt;0,ROW(),0)</f>
        <v>0</v>
      </c>
    </row>
    <row r="91" customFormat="false" ht="30" hidden="false" customHeight="true" outlineLevel="0" collapsed="false">
      <c r="A91" s="33"/>
      <c r="B91" s="33"/>
      <c r="C91" s="33"/>
      <c r="D91" s="34"/>
      <c r="E91" s="35"/>
      <c r="F91" s="35"/>
      <c r="G91" s="35"/>
      <c r="H91" s="35"/>
      <c r="I91" s="23" t="n">
        <f aca="false">IF(K91="Correcto",IF(ISNUMBER(H91),H91,IF(ISNUMBER(F91),F91,N(E91)))*D91,0)</f>
        <v>0</v>
      </c>
      <c r="J91" s="23" t="n">
        <f aca="false">IF(K91="Correcto",I91-N(G91),0)</f>
        <v>0</v>
      </c>
      <c r="K91" s="8" t="str">
        <f aca="false">IF(COUNTA(A91:H91)=0,"",IF(OR(A91="",B91="",C91="",NOT(ISNUMBER(D91)),D91&lt;=0,AND(E91&lt;&gt;"",NOT(ISNUMBER(E91))),AND(F91&lt;&gt;"",NOT(ISNUMBER(F91))),AND(G91&lt;&gt;"",NOT(ISNUMBER(G91))),AND(H91&lt;&gt;"",NOT(ISNUMBER(H91))),COUNT(E91:H91)=0),"REVISAR datos","Correcto"))</f>
        <v/>
      </c>
      <c r="L91" s="24" t="str">
        <f aca="false">IF(COUNTA(A91:B91)=0,"",IF(COUNTIFS(Resumen!$A$18:$A$25,B91)=1,"Clasificado","REVISAR categoría"))</f>
        <v/>
      </c>
      <c r="M91" s="36"/>
      <c r="N91" s="24" t="str">
        <f aca="false">IF(K91&lt;&gt;"Correcto","",IF(OR(ISNUMBER(F91),ISNUMBER(H91)),"Comprometido","Estimado"))</f>
        <v/>
      </c>
      <c r="O91" s="24" t="n">
        <f aca="false">MAX(0,J91)</f>
        <v>0</v>
      </c>
      <c r="P91" s="1" t="n">
        <f aca="false">IF(COUNTA(A91:H91,M91)&gt;0,ROW(),0)</f>
        <v>0</v>
      </c>
    </row>
    <row r="92" customFormat="false" ht="30" hidden="false" customHeight="true" outlineLevel="0" collapsed="false">
      <c r="A92" s="33"/>
      <c r="B92" s="33"/>
      <c r="C92" s="33"/>
      <c r="D92" s="34"/>
      <c r="E92" s="35"/>
      <c r="F92" s="35"/>
      <c r="G92" s="35"/>
      <c r="H92" s="35"/>
      <c r="I92" s="23" t="n">
        <f aca="false">IF(K92="Correcto",IF(ISNUMBER(H92),H92,IF(ISNUMBER(F92),F92,N(E92)))*D92,0)</f>
        <v>0</v>
      </c>
      <c r="J92" s="23" t="n">
        <f aca="false">IF(K92="Correcto",I92-N(G92),0)</f>
        <v>0</v>
      </c>
      <c r="K92" s="8" t="str">
        <f aca="false">IF(COUNTA(A92:H92)=0,"",IF(OR(A92="",B92="",C92="",NOT(ISNUMBER(D92)),D92&lt;=0,AND(E92&lt;&gt;"",NOT(ISNUMBER(E92))),AND(F92&lt;&gt;"",NOT(ISNUMBER(F92))),AND(G92&lt;&gt;"",NOT(ISNUMBER(G92))),AND(H92&lt;&gt;"",NOT(ISNUMBER(H92))),COUNT(E92:H92)=0),"REVISAR datos","Correcto"))</f>
        <v/>
      </c>
      <c r="L92" s="24" t="str">
        <f aca="false">IF(COUNTA(A92:B92)=0,"",IF(COUNTIFS(Resumen!$A$18:$A$25,B92)=1,"Clasificado","REVISAR categoría"))</f>
        <v/>
      </c>
      <c r="M92" s="36"/>
      <c r="N92" s="24" t="str">
        <f aca="false">IF(K92&lt;&gt;"Correcto","",IF(OR(ISNUMBER(F92),ISNUMBER(H92)),"Comprometido","Estimado"))</f>
        <v/>
      </c>
      <c r="O92" s="24" t="n">
        <f aca="false">MAX(0,J92)</f>
        <v>0</v>
      </c>
      <c r="P92" s="1" t="n">
        <f aca="false">IF(COUNTA(A92:H92,M92)&gt;0,ROW(),0)</f>
        <v>0</v>
      </c>
    </row>
    <row r="93" customFormat="false" ht="30" hidden="false" customHeight="true" outlineLevel="0" collapsed="false">
      <c r="A93" s="33"/>
      <c r="B93" s="33"/>
      <c r="C93" s="33"/>
      <c r="D93" s="34"/>
      <c r="E93" s="35"/>
      <c r="F93" s="35"/>
      <c r="G93" s="35"/>
      <c r="H93" s="35"/>
      <c r="I93" s="23" t="n">
        <f aca="false">IF(K93="Correcto",IF(ISNUMBER(H93),H93,IF(ISNUMBER(F93),F93,N(E93)))*D93,0)</f>
        <v>0</v>
      </c>
      <c r="J93" s="23" t="n">
        <f aca="false">IF(K93="Correcto",I93-N(G93),0)</f>
        <v>0</v>
      </c>
      <c r="K93" s="8" t="str">
        <f aca="false">IF(COUNTA(A93:H93)=0,"",IF(OR(A93="",B93="",C93="",NOT(ISNUMBER(D93)),D93&lt;=0,AND(E93&lt;&gt;"",NOT(ISNUMBER(E93))),AND(F93&lt;&gt;"",NOT(ISNUMBER(F93))),AND(G93&lt;&gt;"",NOT(ISNUMBER(G93))),AND(H93&lt;&gt;"",NOT(ISNUMBER(H93))),COUNT(E93:H93)=0),"REVISAR datos","Correcto"))</f>
        <v/>
      </c>
      <c r="L93" s="24" t="str">
        <f aca="false">IF(COUNTA(A93:B93)=0,"",IF(COUNTIFS(Resumen!$A$18:$A$25,B93)=1,"Clasificado","REVISAR categoría"))</f>
        <v/>
      </c>
      <c r="M93" s="36"/>
      <c r="N93" s="24" t="str">
        <f aca="false">IF(K93&lt;&gt;"Correcto","",IF(OR(ISNUMBER(F93),ISNUMBER(H93)),"Comprometido","Estimado"))</f>
        <v/>
      </c>
      <c r="O93" s="24" t="n">
        <f aca="false">MAX(0,J93)</f>
        <v>0</v>
      </c>
      <c r="P93" s="1" t="n">
        <f aca="false">IF(COUNTA(A93:H93,M93)&gt;0,ROW(),0)</f>
        <v>0</v>
      </c>
    </row>
    <row r="94" customFormat="false" ht="30" hidden="false" customHeight="true" outlineLevel="0" collapsed="false">
      <c r="A94" s="33"/>
      <c r="B94" s="33"/>
      <c r="C94" s="33"/>
      <c r="D94" s="34"/>
      <c r="E94" s="35"/>
      <c r="F94" s="35"/>
      <c r="G94" s="35"/>
      <c r="H94" s="35"/>
      <c r="I94" s="23" t="n">
        <f aca="false">IF(K94="Correcto",IF(ISNUMBER(H94),H94,IF(ISNUMBER(F94),F94,N(E94)))*D94,0)</f>
        <v>0</v>
      </c>
      <c r="J94" s="23" t="n">
        <f aca="false">IF(K94="Correcto",I94-N(G94),0)</f>
        <v>0</v>
      </c>
      <c r="K94" s="8" t="str">
        <f aca="false">IF(COUNTA(A94:H94)=0,"",IF(OR(A94="",B94="",C94="",NOT(ISNUMBER(D94)),D94&lt;=0,AND(E94&lt;&gt;"",NOT(ISNUMBER(E94))),AND(F94&lt;&gt;"",NOT(ISNUMBER(F94))),AND(G94&lt;&gt;"",NOT(ISNUMBER(G94))),AND(H94&lt;&gt;"",NOT(ISNUMBER(H94))),COUNT(E94:H94)=0),"REVISAR datos","Correcto"))</f>
        <v/>
      </c>
      <c r="L94" s="24" t="str">
        <f aca="false">IF(COUNTA(A94:B94)=0,"",IF(COUNTIFS(Resumen!$A$18:$A$25,B94)=1,"Clasificado","REVISAR categoría"))</f>
        <v/>
      </c>
      <c r="M94" s="36"/>
      <c r="N94" s="24" t="str">
        <f aca="false">IF(K94&lt;&gt;"Correcto","",IF(OR(ISNUMBER(F94),ISNUMBER(H94)),"Comprometido","Estimado"))</f>
        <v/>
      </c>
      <c r="O94" s="24" t="n">
        <f aca="false">MAX(0,J94)</f>
        <v>0</v>
      </c>
      <c r="P94" s="1" t="n">
        <f aca="false">IF(COUNTA(A94:H94,M94)&gt;0,ROW(),0)</f>
        <v>0</v>
      </c>
    </row>
    <row r="95" customFormat="false" ht="30" hidden="false" customHeight="true" outlineLevel="0" collapsed="false">
      <c r="A95" s="33"/>
      <c r="B95" s="33"/>
      <c r="C95" s="33"/>
      <c r="D95" s="34"/>
      <c r="E95" s="35"/>
      <c r="F95" s="35"/>
      <c r="G95" s="35"/>
      <c r="H95" s="35"/>
      <c r="I95" s="23" t="n">
        <f aca="false">IF(K95="Correcto",IF(ISNUMBER(H95),H95,IF(ISNUMBER(F95),F95,N(E95)))*D95,0)</f>
        <v>0</v>
      </c>
      <c r="J95" s="23" t="n">
        <f aca="false">IF(K95="Correcto",I95-N(G95),0)</f>
        <v>0</v>
      </c>
      <c r="K95" s="8" t="str">
        <f aca="false">IF(COUNTA(A95:H95)=0,"",IF(OR(A95="",B95="",C95="",NOT(ISNUMBER(D95)),D95&lt;=0,AND(E95&lt;&gt;"",NOT(ISNUMBER(E95))),AND(F95&lt;&gt;"",NOT(ISNUMBER(F95))),AND(G95&lt;&gt;"",NOT(ISNUMBER(G95))),AND(H95&lt;&gt;"",NOT(ISNUMBER(H95))),COUNT(E95:H95)=0),"REVISAR datos","Correcto"))</f>
        <v/>
      </c>
      <c r="L95" s="24" t="str">
        <f aca="false">IF(COUNTA(A95:B95)=0,"",IF(COUNTIFS(Resumen!$A$18:$A$25,B95)=1,"Clasificado","REVISAR categoría"))</f>
        <v/>
      </c>
      <c r="M95" s="36"/>
      <c r="N95" s="24" t="str">
        <f aca="false">IF(K95&lt;&gt;"Correcto","",IF(OR(ISNUMBER(F95),ISNUMBER(H95)),"Comprometido","Estimado"))</f>
        <v/>
      </c>
      <c r="O95" s="24" t="n">
        <f aca="false">MAX(0,J95)</f>
        <v>0</v>
      </c>
      <c r="P95" s="1" t="n">
        <f aca="false">IF(COUNTA(A95:H95,M95)&gt;0,ROW(),0)</f>
        <v>0</v>
      </c>
    </row>
    <row r="96" customFormat="false" ht="30" hidden="false" customHeight="true" outlineLevel="0" collapsed="false">
      <c r="A96" s="33"/>
      <c r="B96" s="33"/>
      <c r="C96" s="33"/>
      <c r="D96" s="34"/>
      <c r="E96" s="35"/>
      <c r="F96" s="35"/>
      <c r="G96" s="35"/>
      <c r="H96" s="35"/>
      <c r="I96" s="23" t="n">
        <f aca="false">IF(K96="Correcto",IF(ISNUMBER(H96),H96,IF(ISNUMBER(F96),F96,N(E96)))*D96,0)</f>
        <v>0</v>
      </c>
      <c r="J96" s="23" t="n">
        <f aca="false">IF(K96="Correcto",I96-N(G96),0)</f>
        <v>0</v>
      </c>
      <c r="K96" s="8" t="str">
        <f aca="false">IF(COUNTA(A96:H96)=0,"",IF(OR(A96="",B96="",C96="",NOT(ISNUMBER(D96)),D96&lt;=0,AND(E96&lt;&gt;"",NOT(ISNUMBER(E96))),AND(F96&lt;&gt;"",NOT(ISNUMBER(F96))),AND(G96&lt;&gt;"",NOT(ISNUMBER(G96))),AND(H96&lt;&gt;"",NOT(ISNUMBER(H96))),COUNT(E96:H96)=0),"REVISAR datos","Correcto"))</f>
        <v/>
      </c>
      <c r="L96" s="24" t="str">
        <f aca="false">IF(COUNTA(A96:B96)=0,"",IF(COUNTIFS(Resumen!$A$18:$A$25,B96)=1,"Clasificado","REVISAR categoría"))</f>
        <v/>
      </c>
      <c r="M96" s="36"/>
      <c r="N96" s="24" t="str">
        <f aca="false">IF(K96&lt;&gt;"Correcto","",IF(OR(ISNUMBER(F96),ISNUMBER(H96)),"Comprometido","Estimado"))</f>
        <v/>
      </c>
      <c r="O96" s="24" t="n">
        <f aca="false">MAX(0,J96)</f>
        <v>0</v>
      </c>
      <c r="P96" s="1" t="n">
        <f aca="false">IF(COUNTA(A96:H96,M96)&gt;0,ROW(),0)</f>
        <v>0</v>
      </c>
    </row>
    <row r="97" customFormat="false" ht="30" hidden="false" customHeight="true" outlineLevel="0" collapsed="false">
      <c r="A97" s="33"/>
      <c r="B97" s="33"/>
      <c r="C97" s="33"/>
      <c r="D97" s="34"/>
      <c r="E97" s="35"/>
      <c r="F97" s="35"/>
      <c r="G97" s="35"/>
      <c r="H97" s="35"/>
      <c r="I97" s="23" t="n">
        <f aca="false">IF(K97="Correcto",IF(ISNUMBER(H97),H97,IF(ISNUMBER(F97),F97,N(E97)))*D97,0)</f>
        <v>0</v>
      </c>
      <c r="J97" s="23" t="n">
        <f aca="false">IF(K97="Correcto",I97-N(G97),0)</f>
        <v>0</v>
      </c>
      <c r="K97" s="8" t="str">
        <f aca="false">IF(COUNTA(A97:H97)=0,"",IF(OR(A97="",B97="",C97="",NOT(ISNUMBER(D97)),D97&lt;=0,AND(E97&lt;&gt;"",NOT(ISNUMBER(E97))),AND(F97&lt;&gt;"",NOT(ISNUMBER(F97))),AND(G97&lt;&gt;"",NOT(ISNUMBER(G97))),AND(H97&lt;&gt;"",NOT(ISNUMBER(H97))),COUNT(E97:H97)=0),"REVISAR datos","Correcto"))</f>
        <v/>
      </c>
      <c r="L97" s="24" t="str">
        <f aca="false">IF(COUNTA(A97:B97)=0,"",IF(COUNTIFS(Resumen!$A$18:$A$25,B97)=1,"Clasificado","REVISAR categoría"))</f>
        <v/>
      </c>
      <c r="M97" s="36"/>
      <c r="N97" s="24" t="str">
        <f aca="false">IF(K97&lt;&gt;"Correcto","",IF(OR(ISNUMBER(F97),ISNUMBER(H97)),"Comprometido","Estimado"))</f>
        <v/>
      </c>
      <c r="O97" s="24" t="n">
        <f aca="false">MAX(0,J97)</f>
        <v>0</v>
      </c>
      <c r="P97" s="1" t="n">
        <f aca="false">IF(COUNTA(A97:H97,M97)&gt;0,ROW(),0)</f>
        <v>0</v>
      </c>
    </row>
    <row r="98" customFormat="false" ht="30" hidden="false" customHeight="true" outlineLevel="0" collapsed="false">
      <c r="A98" s="33"/>
      <c r="B98" s="33"/>
      <c r="C98" s="33"/>
      <c r="D98" s="34"/>
      <c r="E98" s="35"/>
      <c r="F98" s="35"/>
      <c r="G98" s="35"/>
      <c r="H98" s="35"/>
      <c r="I98" s="23" t="n">
        <f aca="false">IF(K98="Correcto",IF(ISNUMBER(H98),H98,IF(ISNUMBER(F98),F98,N(E98)))*D98,0)</f>
        <v>0</v>
      </c>
      <c r="J98" s="23" t="n">
        <f aca="false">IF(K98="Correcto",I98-N(G98),0)</f>
        <v>0</v>
      </c>
      <c r="K98" s="8" t="str">
        <f aca="false">IF(COUNTA(A98:H98)=0,"",IF(OR(A98="",B98="",C98="",NOT(ISNUMBER(D98)),D98&lt;=0,AND(E98&lt;&gt;"",NOT(ISNUMBER(E98))),AND(F98&lt;&gt;"",NOT(ISNUMBER(F98))),AND(G98&lt;&gt;"",NOT(ISNUMBER(G98))),AND(H98&lt;&gt;"",NOT(ISNUMBER(H98))),COUNT(E98:H98)=0),"REVISAR datos","Correcto"))</f>
        <v/>
      </c>
      <c r="L98" s="24" t="str">
        <f aca="false">IF(COUNTA(A98:B98)=0,"",IF(COUNTIFS(Resumen!$A$18:$A$25,B98)=1,"Clasificado","REVISAR categoría"))</f>
        <v/>
      </c>
      <c r="M98" s="36"/>
      <c r="N98" s="24" t="str">
        <f aca="false">IF(K98&lt;&gt;"Correcto","",IF(OR(ISNUMBER(F98),ISNUMBER(H98)),"Comprometido","Estimado"))</f>
        <v/>
      </c>
      <c r="O98" s="24" t="n">
        <f aca="false">MAX(0,J98)</f>
        <v>0</v>
      </c>
      <c r="P98" s="1" t="n">
        <f aca="false">IF(COUNTA(A98:H98,M98)&gt;0,ROW(),0)</f>
        <v>0</v>
      </c>
    </row>
    <row r="99" customFormat="false" ht="30" hidden="false" customHeight="true" outlineLevel="0" collapsed="false">
      <c r="A99" s="33"/>
      <c r="B99" s="33"/>
      <c r="C99" s="33"/>
      <c r="D99" s="34"/>
      <c r="E99" s="35"/>
      <c r="F99" s="35"/>
      <c r="G99" s="35"/>
      <c r="H99" s="35"/>
      <c r="I99" s="23" t="n">
        <f aca="false">IF(K99="Correcto",IF(ISNUMBER(H99),H99,IF(ISNUMBER(F99),F99,N(E99)))*D99,0)</f>
        <v>0</v>
      </c>
      <c r="J99" s="23" t="n">
        <f aca="false">IF(K99="Correcto",I99-N(G99),0)</f>
        <v>0</v>
      </c>
      <c r="K99" s="8" t="str">
        <f aca="false">IF(COUNTA(A99:H99)=0,"",IF(OR(A99="",B99="",C99="",NOT(ISNUMBER(D99)),D99&lt;=0,AND(E99&lt;&gt;"",NOT(ISNUMBER(E99))),AND(F99&lt;&gt;"",NOT(ISNUMBER(F99))),AND(G99&lt;&gt;"",NOT(ISNUMBER(G99))),AND(H99&lt;&gt;"",NOT(ISNUMBER(H99))),COUNT(E99:H99)=0),"REVISAR datos","Correcto"))</f>
        <v/>
      </c>
      <c r="L99" s="24" t="str">
        <f aca="false">IF(COUNTA(A99:B99)=0,"",IF(COUNTIFS(Resumen!$A$18:$A$25,B99)=1,"Clasificado","REVISAR categoría"))</f>
        <v/>
      </c>
      <c r="M99" s="36"/>
      <c r="N99" s="24" t="str">
        <f aca="false">IF(K99&lt;&gt;"Correcto","",IF(OR(ISNUMBER(F99),ISNUMBER(H99)),"Comprometido","Estimado"))</f>
        <v/>
      </c>
      <c r="O99" s="24" t="n">
        <f aca="false">MAX(0,J99)</f>
        <v>0</v>
      </c>
      <c r="P99" s="1" t="n">
        <f aca="false">IF(COUNTA(A99:H99,M99)&gt;0,ROW(),0)</f>
        <v>0</v>
      </c>
    </row>
    <row r="100" customFormat="false" ht="30" hidden="false" customHeight="true" outlineLevel="0" collapsed="false">
      <c r="A100" s="33"/>
      <c r="B100" s="33"/>
      <c r="C100" s="33"/>
      <c r="D100" s="34"/>
      <c r="E100" s="35"/>
      <c r="F100" s="35"/>
      <c r="G100" s="35"/>
      <c r="H100" s="35"/>
      <c r="I100" s="23" t="n">
        <f aca="false">IF(K100="Correcto",IF(ISNUMBER(H100),H100,IF(ISNUMBER(F100),F100,N(E100)))*D100,0)</f>
        <v>0</v>
      </c>
      <c r="J100" s="23" t="n">
        <f aca="false">IF(K100="Correcto",I100-N(G100),0)</f>
        <v>0</v>
      </c>
      <c r="K100" s="8" t="str">
        <f aca="false">IF(COUNTA(A100:H100)=0,"",IF(OR(A100="",B100="",C100="",NOT(ISNUMBER(D100)),D100&lt;=0,AND(E100&lt;&gt;"",NOT(ISNUMBER(E100))),AND(F100&lt;&gt;"",NOT(ISNUMBER(F100))),AND(G100&lt;&gt;"",NOT(ISNUMBER(G100))),AND(H100&lt;&gt;"",NOT(ISNUMBER(H100))),COUNT(E100:H100)=0),"REVISAR datos","Correcto"))</f>
        <v/>
      </c>
      <c r="L100" s="24" t="str">
        <f aca="false">IF(COUNTA(A100:B100)=0,"",IF(COUNTIFS(Resumen!$A$18:$A$25,B100)=1,"Clasificado","REVISAR categoría"))</f>
        <v/>
      </c>
      <c r="M100" s="36"/>
      <c r="N100" s="24" t="str">
        <f aca="false">IF(K100&lt;&gt;"Correcto","",IF(OR(ISNUMBER(F100),ISNUMBER(H100)),"Comprometido","Estimado"))</f>
        <v/>
      </c>
      <c r="O100" s="24" t="n">
        <f aca="false">MAX(0,J100)</f>
        <v>0</v>
      </c>
      <c r="P100" s="1" t="n">
        <f aca="false">IF(COUNTA(A100:H100,M100)&gt;0,ROW(),0)</f>
        <v>0</v>
      </c>
    </row>
    <row r="101" customFormat="false" ht="30" hidden="false" customHeight="true" outlineLevel="0" collapsed="false">
      <c r="A101" s="33"/>
      <c r="B101" s="33"/>
      <c r="C101" s="33"/>
      <c r="D101" s="34"/>
      <c r="E101" s="35"/>
      <c r="F101" s="35"/>
      <c r="G101" s="35"/>
      <c r="H101" s="35"/>
      <c r="I101" s="23" t="n">
        <f aca="false">IF(K101="Correcto",IF(ISNUMBER(H101),H101,IF(ISNUMBER(F101),F101,N(E101)))*D101,0)</f>
        <v>0</v>
      </c>
      <c r="J101" s="23" t="n">
        <f aca="false">IF(K101="Correcto",I101-N(G101),0)</f>
        <v>0</v>
      </c>
      <c r="K101" s="8" t="str">
        <f aca="false">IF(COUNTA(A101:H101)=0,"",IF(OR(A101="",B101="",C101="",NOT(ISNUMBER(D101)),D101&lt;=0,AND(E101&lt;&gt;"",NOT(ISNUMBER(E101))),AND(F101&lt;&gt;"",NOT(ISNUMBER(F101))),AND(G101&lt;&gt;"",NOT(ISNUMBER(G101))),AND(H101&lt;&gt;"",NOT(ISNUMBER(H101))),COUNT(E101:H101)=0),"REVISAR datos","Correcto"))</f>
        <v/>
      </c>
      <c r="L101" s="24" t="str">
        <f aca="false">IF(COUNTA(A101:B101)=0,"",IF(COUNTIFS(Resumen!$A$18:$A$25,B101)=1,"Clasificado","REVISAR categoría"))</f>
        <v/>
      </c>
      <c r="M101" s="36"/>
      <c r="N101" s="24" t="str">
        <f aca="false">IF(K101&lt;&gt;"Correcto","",IF(OR(ISNUMBER(F101),ISNUMBER(H101)),"Comprometido","Estimado"))</f>
        <v/>
      </c>
      <c r="O101" s="24" t="n">
        <f aca="false">MAX(0,J101)</f>
        <v>0</v>
      </c>
      <c r="P101" s="1" t="n">
        <f aca="false">IF(COUNTA(A101:H101,M101)&gt;0,ROW(),0)</f>
        <v>0</v>
      </c>
    </row>
    <row r="102" customFormat="false" ht="30" hidden="false" customHeight="true" outlineLevel="0" collapsed="false">
      <c r="A102" s="33"/>
      <c r="B102" s="33"/>
      <c r="C102" s="33"/>
      <c r="D102" s="34"/>
      <c r="E102" s="35"/>
      <c r="F102" s="35"/>
      <c r="G102" s="35"/>
      <c r="H102" s="35"/>
      <c r="I102" s="23" t="n">
        <f aca="false">IF(K102="Correcto",IF(ISNUMBER(H102),H102,IF(ISNUMBER(F102),F102,N(E102)))*D102,0)</f>
        <v>0</v>
      </c>
      <c r="J102" s="23" t="n">
        <f aca="false">IF(K102="Correcto",I102-N(G102),0)</f>
        <v>0</v>
      </c>
      <c r="K102" s="8" t="str">
        <f aca="false">IF(COUNTA(A102:H102)=0,"",IF(OR(A102="",B102="",C102="",NOT(ISNUMBER(D102)),D102&lt;=0,AND(E102&lt;&gt;"",NOT(ISNUMBER(E102))),AND(F102&lt;&gt;"",NOT(ISNUMBER(F102))),AND(G102&lt;&gt;"",NOT(ISNUMBER(G102))),AND(H102&lt;&gt;"",NOT(ISNUMBER(H102))),COUNT(E102:H102)=0),"REVISAR datos","Correcto"))</f>
        <v/>
      </c>
      <c r="L102" s="24" t="str">
        <f aca="false">IF(COUNTA(A102:B102)=0,"",IF(COUNTIFS(Resumen!$A$18:$A$25,B102)=1,"Clasificado","REVISAR categoría"))</f>
        <v/>
      </c>
      <c r="M102" s="36"/>
      <c r="N102" s="24" t="str">
        <f aca="false">IF(K102&lt;&gt;"Correcto","",IF(OR(ISNUMBER(F102),ISNUMBER(H102)),"Comprometido","Estimado"))</f>
        <v/>
      </c>
      <c r="O102" s="24" t="n">
        <f aca="false">MAX(0,J102)</f>
        <v>0</v>
      </c>
      <c r="P102" s="1" t="n">
        <f aca="false">IF(COUNTA(A102:H102,M102)&gt;0,ROW(),0)</f>
        <v>0</v>
      </c>
    </row>
    <row r="103" customFormat="false" ht="30" hidden="false" customHeight="true" outlineLevel="0" collapsed="false">
      <c r="A103" s="33"/>
      <c r="B103" s="33"/>
      <c r="C103" s="33"/>
      <c r="D103" s="34"/>
      <c r="E103" s="35"/>
      <c r="F103" s="35"/>
      <c r="G103" s="35"/>
      <c r="H103" s="35"/>
      <c r="I103" s="23" t="n">
        <f aca="false">IF(K103="Correcto",IF(ISNUMBER(H103),H103,IF(ISNUMBER(F103),F103,N(E103)))*D103,0)</f>
        <v>0</v>
      </c>
      <c r="J103" s="23" t="n">
        <f aca="false">IF(K103="Correcto",I103-N(G103),0)</f>
        <v>0</v>
      </c>
      <c r="K103" s="8" t="str">
        <f aca="false">IF(COUNTA(A103:H103)=0,"",IF(OR(A103="",B103="",C103="",NOT(ISNUMBER(D103)),D103&lt;=0,AND(E103&lt;&gt;"",NOT(ISNUMBER(E103))),AND(F103&lt;&gt;"",NOT(ISNUMBER(F103))),AND(G103&lt;&gt;"",NOT(ISNUMBER(G103))),AND(H103&lt;&gt;"",NOT(ISNUMBER(H103))),COUNT(E103:H103)=0),"REVISAR datos","Correcto"))</f>
        <v/>
      </c>
      <c r="L103" s="24" t="str">
        <f aca="false">IF(COUNTA(A103:B103)=0,"",IF(COUNTIFS(Resumen!$A$18:$A$25,B103)=1,"Clasificado","REVISAR categoría"))</f>
        <v/>
      </c>
      <c r="M103" s="36"/>
      <c r="N103" s="24" t="str">
        <f aca="false">IF(K103&lt;&gt;"Correcto","",IF(OR(ISNUMBER(F103),ISNUMBER(H103)),"Comprometido","Estimado"))</f>
        <v/>
      </c>
      <c r="O103" s="24" t="n">
        <f aca="false">MAX(0,J103)</f>
        <v>0</v>
      </c>
      <c r="P103" s="1" t="n">
        <f aca="false">IF(COUNTA(A103:H103,M103)&gt;0,ROW(),0)</f>
        <v>0</v>
      </c>
    </row>
    <row r="104" customFormat="false" ht="30" hidden="false" customHeight="true" outlineLevel="0" collapsed="false">
      <c r="A104" s="33"/>
      <c r="B104" s="33"/>
      <c r="C104" s="33"/>
      <c r="D104" s="34"/>
      <c r="E104" s="35"/>
      <c r="F104" s="35"/>
      <c r="G104" s="35"/>
      <c r="H104" s="35"/>
      <c r="I104" s="23" t="n">
        <f aca="false">IF(K104="Correcto",IF(ISNUMBER(H104),H104,IF(ISNUMBER(F104),F104,N(E104)))*D104,0)</f>
        <v>0</v>
      </c>
      <c r="J104" s="23" t="n">
        <f aca="false">IF(K104="Correcto",I104-N(G104),0)</f>
        <v>0</v>
      </c>
      <c r="K104" s="8" t="str">
        <f aca="false">IF(COUNTA(A104:H104)=0,"",IF(OR(A104="",B104="",C104="",NOT(ISNUMBER(D104)),D104&lt;=0,AND(E104&lt;&gt;"",NOT(ISNUMBER(E104))),AND(F104&lt;&gt;"",NOT(ISNUMBER(F104))),AND(G104&lt;&gt;"",NOT(ISNUMBER(G104))),AND(H104&lt;&gt;"",NOT(ISNUMBER(H104))),COUNT(E104:H104)=0),"REVISAR datos","Correcto"))</f>
        <v/>
      </c>
      <c r="L104" s="24" t="str">
        <f aca="false">IF(COUNTA(A104:B104)=0,"",IF(COUNTIFS(Resumen!$A$18:$A$25,B104)=1,"Clasificado","REVISAR categoría"))</f>
        <v/>
      </c>
      <c r="M104" s="36"/>
      <c r="N104" s="24" t="str">
        <f aca="false">IF(K104&lt;&gt;"Correcto","",IF(OR(ISNUMBER(F104),ISNUMBER(H104)),"Comprometido","Estimado"))</f>
        <v/>
      </c>
      <c r="O104" s="24" t="n">
        <f aca="false">MAX(0,J104)</f>
        <v>0</v>
      </c>
      <c r="P104" s="1" t="n">
        <f aca="false">IF(COUNTA(A104:H104,M104)&gt;0,ROW(),0)</f>
        <v>0</v>
      </c>
    </row>
    <row r="105" customFormat="false" ht="30" hidden="false" customHeight="true" outlineLevel="0" collapsed="false">
      <c r="A105" s="33"/>
      <c r="B105" s="33"/>
      <c r="C105" s="33"/>
      <c r="D105" s="34"/>
      <c r="E105" s="35"/>
      <c r="F105" s="35"/>
      <c r="G105" s="35"/>
      <c r="H105" s="35"/>
      <c r="I105" s="23" t="n">
        <f aca="false">IF(K105="Correcto",IF(ISNUMBER(H105),H105,IF(ISNUMBER(F105),F105,N(E105)))*D105,0)</f>
        <v>0</v>
      </c>
      <c r="J105" s="23" t="n">
        <f aca="false">IF(K105="Correcto",I105-N(G105),0)</f>
        <v>0</v>
      </c>
      <c r="K105" s="8" t="str">
        <f aca="false">IF(COUNTA(A105:H105)=0,"",IF(OR(A105="",B105="",C105="",NOT(ISNUMBER(D105)),D105&lt;=0,AND(E105&lt;&gt;"",NOT(ISNUMBER(E105))),AND(F105&lt;&gt;"",NOT(ISNUMBER(F105))),AND(G105&lt;&gt;"",NOT(ISNUMBER(G105))),AND(H105&lt;&gt;"",NOT(ISNUMBER(H105))),COUNT(E105:H105)=0),"REVISAR datos","Correcto"))</f>
        <v/>
      </c>
      <c r="L105" s="24" t="str">
        <f aca="false">IF(COUNTA(A105:B105)=0,"",IF(COUNTIFS(Resumen!$A$18:$A$25,B105)=1,"Clasificado","REVISAR categoría"))</f>
        <v/>
      </c>
      <c r="M105" s="36"/>
      <c r="N105" s="24" t="str">
        <f aca="false">IF(K105&lt;&gt;"Correcto","",IF(OR(ISNUMBER(F105),ISNUMBER(H105)),"Comprometido","Estimado"))</f>
        <v/>
      </c>
      <c r="O105" s="24" t="n">
        <f aca="false">MAX(0,J105)</f>
        <v>0</v>
      </c>
      <c r="P105" s="1" t="n">
        <f aca="false">IF(COUNTA(A105:H105,M105)&gt;0,ROW(),0)</f>
        <v>0</v>
      </c>
    </row>
    <row r="106" customFormat="false" ht="30" hidden="false" customHeight="true" outlineLevel="0" collapsed="false">
      <c r="A106" s="33"/>
      <c r="B106" s="33"/>
      <c r="C106" s="33"/>
      <c r="D106" s="34"/>
      <c r="E106" s="35"/>
      <c r="F106" s="35"/>
      <c r="G106" s="35"/>
      <c r="H106" s="35"/>
      <c r="I106" s="23" t="n">
        <f aca="false">IF(K106="Correcto",IF(ISNUMBER(H106),H106,IF(ISNUMBER(F106),F106,N(E106)))*D106,0)</f>
        <v>0</v>
      </c>
      <c r="J106" s="23" t="n">
        <f aca="false">IF(K106="Correcto",I106-N(G106),0)</f>
        <v>0</v>
      </c>
      <c r="K106" s="8" t="str">
        <f aca="false">IF(COUNTA(A106:H106)=0,"",IF(OR(A106="",B106="",C106="",NOT(ISNUMBER(D106)),D106&lt;=0,AND(E106&lt;&gt;"",NOT(ISNUMBER(E106))),AND(F106&lt;&gt;"",NOT(ISNUMBER(F106))),AND(G106&lt;&gt;"",NOT(ISNUMBER(G106))),AND(H106&lt;&gt;"",NOT(ISNUMBER(H106))),COUNT(E106:H106)=0),"REVISAR datos","Correcto"))</f>
        <v/>
      </c>
      <c r="L106" s="24" t="str">
        <f aca="false">IF(COUNTA(A106:B106)=0,"",IF(COUNTIFS(Resumen!$A$18:$A$25,B106)=1,"Clasificado","REVISAR categoría"))</f>
        <v/>
      </c>
      <c r="M106" s="36"/>
      <c r="N106" s="24" t="str">
        <f aca="false">IF(K106&lt;&gt;"Correcto","",IF(OR(ISNUMBER(F106),ISNUMBER(H106)),"Comprometido","Estimado"))</f>
        <v/>
      </c>
      <c r="O106" s="24" t="n">
        <f aca="false">MAX(0,J106)</f>
        <v>0</v>
      </c>
      <c r="P106" s="1" t="n">
        <f aca="false">IF(COUNTA(A106:H106,M106)&gt;0,ROW(),0)</f>
        <v>0</v>
      </c>
    </row>
    <row r="107" customFormat="false" ht="30" hidden="false" customHeight="true" outlineLevel="0" collapsed="false">
      <c r="A107" s="33"/>
      <c r="B107" s="33"/>
      <c r="C107" s="33"/>
      <c r="D107" s="34"/>
      <c r="E107" s="35"/>
      <c r="F107" s="35"/>
      <c r="G107" s="35"/>
      <c r="H107" s="35"/>
      <c r="I107" s="23" t="n">
        <f aca="false">IF(K107="Correcto",IF(ISNUMBER(H107),H107,IF(ISNUMBER(F107),F107,N(E107)))*D107,0)</f>
        <v>0</v>
      </c>
      <c r="J107" s="23" t="n">
        <f aca="false">IF(K107="Correcto",I107-N(G107),0)</f>
        <v>0</v>
      </c>
      <c r="K107" s="8" t="str">
        <f aca="false">IF(COUNTA(A107:H107)=0,"",IF(OR(A107="",B107="",C107="",NOT(ISNUMBER(D107)),D107&lt;=0,AND(E107&lt;&gt;"",NOT(ISNUMBER(E107))),AND(F107&lt;&gt;"",NOT(ISNUMBER(F107))),AND(G107&lt;&gt;"",NOT(ISNUMBER(G107))),AND(H107&lt;&gt;"",NOT(ISNUMBER(H107))),COUNT(E107:H107)=0),"REVISAR datos","Correcto"))</f>
        <v/>
      </c>
      <c r="L107" s="24" t="str">
        <f aca="false">IF(COUNTA(A107:B107)=0,"",IF(COUNTIFS(Resumen!$A$18:$A$25,B107)=1,"Clasificado","REVISAR categoría"))</f>
        <v/>
      </c>
      <c r="M107" s="36"/>
      <c r="N107" s="24" t="str">
        <f aca="false">IF(K107&lt;&gt;"Correcto","",IF(OR(ISNUMBER(F107),ISNUMBER(H107)),"Comprometido","Estimado"))</f>
        <v/>
      </c>
      <c r="O107" s="24" t="n">
        <f aca="false">MAX(0,J107)</f>
        <v>0</v>
      </c>
      <c r="P107" s="1" t="n">
        <f aca="false">IF(COUNTA(A107:H107,M107)&gt;0,ROW(),0)</f>
        <v>0</v>
      </c>
    </row>
    <row r="108" customFormat="false" ht="30" hidden="false" customHeight="true" outlineLevel="0" collapsed="false">
      <c r="A108" s="33"/>
      <c r="B108" s="33"/>
      <c r="C108" s="33"/>
      <c r="D108" s="34"/>
      <c r="E108" s="35"/>
      <c r="F108" s="35"/>
      <c r="G108" s="35"/>
      <c r="H108" s="35"/>
      <c r="I108" s="23" t="n">
        <f aca="false">IF(K108="Correcto",IF(ISNUMBER(H108),H108,IF(ISNUMBER(F108),F108,N(E108)))*D108,0)</f>
        <v>0</v>
      </c>
      <c r="J108" s="23" t="n">
        <f aca="false">IF(K108="Correcto",I108-N(G108),0)</f>
        <v>0</v>
      </c>
      <c r="K108" s="8" t="str">
        <f aca="false">IF(COUNTA(A108:H108)=0,"",IF(OR(A108="",B108="",C108="",NOT(ISNUMBER(D108)),D108&lt;=0,AND(E108&lt;&gt;"",NOT(ISNUMBER(E108))),AND(F108&lt;&gt;"",NOT(ISNUMBER(F108))),AND(G108&lt;&gt;"",NOT(ISNUMBER(G108))),AND(H108&lt;&gt;"",NOT(ISNUMBER(H108))),COUNT(E108:H108)=0),"REVISAR datos","Correcto"))</f>
        <v/>
      </c>
      <c r="L108" s="24" t="str">
        <f aca="false">IF(COUNTA(A108:B108)=0,"",IF(COUNTIFS(Resumen!$A$18:$A$25,B108)=1,"Clasificado","REVISAR categoría"))</f>
        <v/>
      </c>
      <c r="M108" s="36"/>
      <c r="N108" s="24" t="str">
        <f aca="false">IF(K108&lt;&gt;"Correcto","",IF(OR(ISNUMBER(F108),ISNUMBER(H108)),"Comprometido","Estimado"))</f>
        <v/>
      </c>
      <c r="O108" s="24" t="n">
        <f aca="false">MAX(0,J108)</f>
        <v>0</v>
      </c>
      <c r="P108" s="1" t="n">
        <f aca="false">IF(COUNTA(A108:H108,M108)&gt;0,ROW(),0)</f>
        <v>0</v>
      </c>
    </row>
    <row r="109" customFormat="false" ht="30" hidden="false" customHeight="true" outlineLevel="0" collapsed="false">
      <c r="A109" s="33"/>
      <c r="B109" s="33"/>
      <c r="C109" s="33"/>
      <c r="D109" s="34"/>
      <c r="E109" s="35"/>
      <c r="F109" s="35"/>
      <c r="G109" s="35"/>
      <c r="H109" s="35"/>
      <c r="I109" s="23" t="n">
        <f aca="false">IF(K109="Correcto",IF(ISNUMBER(H109),H109,IF(ISNUMBER(F109),F109,N(E109)))*D109,0)</f>
        <v>0</v>
      </c>
      <c r="J109" s="23" t="n">
        <f aca="false">IF(K109="Correcto",I109-N(G109),0)</f>
        <v>0</v>
      </c>
      <c r="K109" s="8" t="str">
        <f aca="false">IF(COUNTA(A109:H109)=0,"",IF(OR(A109="",B109="",C109="",NOT(ISNUMBER(D109)),D109&lt;=0,AND(E109&lt;&gt;"",NOT(ISNUMBER(E109))),AND(F109&lt;&gt;"",NOT(ISNUMBER(F109))),AND(G109&lt;&gt;"",NOT(ISNUMBER(G109))),AND(H109&lt;&gt;"",NOT(ISNUMBER(H109))),COUNT(E109:H109)=0),"REVISAR datos","Correcto"))</f>
        <v/>
      </c>
      <c r="L109" s="24" t="str">
        <f aca="false">IF(COUNTA(A109:B109)=0,"",IF(COUNTIFS(Resumen!$A$18:$A$25,B109)=1,"Clasificado","REVISAR categoría"))</f>
        <v/>
      </c>
      <c r="M109" s="36"/>
      <c r="N109" s="24" t="str">
        <f aca="false">IF(K109&lt;&gt;"Correcto","",IF(OR(ISNUMBER(F109),ISNUMBER(H109)),"Comprometido","Estimado"))</f>
        <v/>
      </c>
      <c r="O109" s="24" t="n">
        <f aca="false">MAX(0,J109)</f>
        <v>0</v>
      </c>
      <c r="P109" s="1" t="n">
        <f aca="false">IF(COUNTA(A109:H109,M109)&gt;0,ROW(),0)</f>
        <v>0</v>
      </c>
    </row>
    <row r="110" customFormat="false" ht="30" hidden="false" customHeight="true" outlineLevel="0" collapsed="false">
      <c r="A110" s="33"/>
      <c r="B110" s="33"/>
      <c r="C110" s="33"/>
      <c r="D110" s="34"/>
      <c r="E110" s="35"/>
      <c r="F110" s="35"/>
      <c r="G110" s="35"/>
      <c r="H110" s="35"/>
      <c r="I110" s="23" t="n">
        <f aca="false">IF(K110="Correcto",IF(ISNUMBER(H110),H110,IF(ISNUMBER(F110),F110,N(E110)))*D110,0)</f>
        <v>0</v>
      </c>
      <c r="J110" s="23" t="n">
        <f aca="false">IF(K110="Correcto",I110-N(G110),0)</f>
        <v>0</v>
      </c>
      <c r="K110" s="8" t="str">
        <f aca="false">IF(COUNTA(A110:H110)=0,"",IF(OR(A110="",B110="",C110="",NOT(ISNUMBER(D110)),D110&lt;=0,AND(E110&lt;&gt;"",NOT(ISNUMBER(E110))),AND(F110&lt;&gt;"",NOT(ISNUMBER(F110))),AND(G110&lt;&gt;"",NOT(ISNUMBER(G110))),AND(H110&lt;&gt;"",NOT(ISNUMBER(H110))),COUNT(E110:H110)=0),"REVISAR datos","Correcto"))</f>
        <v/>
      </c>
      <c r="L110" s="24" t="str">
        <f aca="false">IF(COUNTA(A110:B110)=0,"",IF(COUNTIFS(Resumen!$A$18:$A$25,B110)=1,"Clasificado","REVISAR categoría"))</f>
        <v/>
      </c>
      <c r="M110" s="36"/>
      <c r="N110" s="24" t="str">
        <f aca="false">IF(K110&lt;&gt;"Correcto","",IF(OR(ISNUMBER(F110),ISNUMBER(H110)),"Comprometido","Estimado"))</f>
        <v/>
      </c>
      <c r="O110" s="24" t="n">
        <f aca="false">MAX(0,J110)</f>
        <v>0</v>
      </c>
      <c r="P110" s="1" t="n">
        <f aca="false">IF(COUNTA(A110:H110,M110)&gt;0,ROW(),0)</f>
        <v>0</v>
      </c>
    </row>
    <row r="111" customFormat="false" ht="30" hidden="false" customHeight="true" outlineLevel="0" collapsed="false">
      <c r="A111" s="33"/>
      <c r="B111" s="33"/>
      <c r="C111" s="33"/>
      <c r="D111" s="34"/>
      <c r="E111" s="35"/>
      <c r="F111" s="35"/>
      <c r="G111" s="35"/>
      <c r="H111" s="35"/>
      <c r="I111" s="23" t="n">
        <f aca="false">IF(K111="Correcto",IF(ISNUMBER(H111),H111,IF(ISNUMBER(F111),F111,N(E111)))*D111,0)</f>
        <v>0</v>
      </c>
      <c r="J111" s="23" t="n">
        <f aca="false">IF(K111="Correcto",I111-N(G111),0)</f>
        <v>0</v>
      </c>
      <c r="K111" s="8" t="str">
        <f aca="false">IF(COUNTA(A111:H111)=0,"",IF(OR(A111="",B111="",C111="",NOT(ISNUMBER(D111)),D111&lt;=0,AND(E111&lt;&gt;"",NOT(ISNUMBER(E111))),AND(F111&lt;&gt;"",NOT(ISNUMBER(F111))),AND(G111&lt;&gt;"",NOT(ISNUMBER(G111))),AND(H111&lt;&gt;"",NOT(ISNUMBER(H111))),COUNT(E111:H111)=0),"REVISAR datos","Correcto"))</f>
        <v/>
      </c>
      <c r="L111" s="24" t="str">
        <f aca="false">IF(COUNTA(A111:B111)=0,"",IF(COUNTIFS(Resumen!$A$18:$A$25,B111)=1,"Clasificado","REVISAR categoría"))</f>
        <v/>
      </c>
      <c r="M111" s="36"/>
      <c r="N111" s="24" t="str">
        <f aca="false">IF(K111&lt;&gt;"Correcto","",IF(OR(ISNUMBER(F111),ISNUMBER(H111)),"Comprometido","Estimado"))</f>
        <v/>
      </c>
      <c r="O111" s="24" t="n">
        <f aca="false">MAX(0,J111)</f>
        <v>0</v>
      </c>
      <c r="P111" s="1" t="n">
        <f aca="false">IF(COUNTA(A111:H111,M111)&gt;0,ROW(),0)</f>
        <v>0</v>
      </c>
    </row>
    <row r="112" customFormat="false" ht="30" hidden="false" customHeight="true" outlineLevel="0" collapsed="false">
      <c r="A112" s="33"/>
      <c r="B112" s="33"/>
      <c r="C112" s="33"/>
      <c r="D112" s="34"/>
      <c r="E112" s="35"/>
      <c r="F112" s="35"/>
      <c r="G112" s="35"/>
      <c r="H112" s="35"/>
      <c r="I112" s="23" t="n">
        <f aca="false">IF(K112="Correcto",IF(ISNUMBER(H112),H112,IF(ISNUMBER(F112),F112,N(E112)))*D112,0)</f>
        <v>0</v>
      </c>
      <c r="J112" s="23" t="n">
        <f aca="false">IF(K112="Correcto",I112-N(G112),0)</f>
        <v>0</v>
      </c>
      <c r="K112" s="8" t="str">
        <f aca="false">IF(COUNTA(A112:H112)=0,"",IF(OR(A112="",B112="",C112="",NOT(ISNUMBER(D112)),D112&lt;=0,AND(E112&lt;&gt;"",NOT(ISNUMBER(E112))),AND(F112&lt;&gt;"",NOT(ISNUMBER(F112))),AND(G112&lt;&gt;"",NOT(ISNUMBER(G112))),AND(H112&lt;&gt;"",NOT(ISNUMBER(H112))),COUNT(E112:H112)=0),"REVISAR datos","Correcto"))</f>
        <v/>
      </c>
      <c r="L112" s="24" t="str">
        <f aca="false">IF(COUNTA(A112:B112)=0,"",IF(COUNTIFS(Resumen!$A$18:$A$25,B112)=1,"Clasificado","REVISAR categoría"))</f>
        <v/>
      </c>
      <c r="M112" s="36"/>
      <c r="N112" s="24" t="str">
        <f aca="false">IF(K112&lt;&gt;"Correcto","",IF(OR(ISNUMBER(F112),ISNUMBER(H112)),"Comprometido","Estimado"))</f>
        <v/>
      </c>
      <c r="O112" s="24" t="n">
        <f aca="false">MAX(0,J112)</f>
        <v>0</v>
      </c>
      <c r="P112" s="1" t="n">
        <f aca="false">IF(COUNTA(A112:H112,M112)&gt;0,ROW(),0)</f>
        <v>0</v>
      </c>
    </row>
    <row r="113" customFormat="false" ht="30" hidden="false" customHeight="true" outlineLevel="0" collapsed="false">
      <c r="A113" s="33"/>
      <c r="B113" s="33"/>
      <c r="C113" s="33"/>
      <c r="D113" s="34"/>
      <c r="E113" s="35"/>
      <c r="F113" s="35"/>
      <c r="G113" s="35"/>
      <c r="H113" s="35"/>
      <c r="I113" s="23" t="n">
        <f aca="false">IF(K113="Correcto",IF(ISNUMBER(H113),H113,IF(ISNUMBER(F113),F113,N(E113)))*D113,0)</f>
        <v>0</v>
      </c>
      <c r="J113" s="23" t="n">
        <f aca="false">IF(K113="Correcto",I113-N(G113),0)</f>
        <v>0</v>
      </c>
      <c r="K113" s="8" t="str">
        <f aca="false">IF(COUNTA(A113:H113)=0,"",IF(OR(A113="",B113="",C113="",NOT(ISNUMBER(D113)),D113&lt;=0,AND(E113&lt;&gt;"",NOT(ISNUMBER(E113))),AND(F113&lt;&gt;"",NOT(ISNUMBER(F113))),AND(G113&lt;&gt;"",NOT(ISNUMBER(G113))),AND(H113&lt;&gt;"",NOT(ISNUMBER(H113))),COUNT(E113:H113)=0),"REVISAR datos","Correcto"))</f>
        <v/>
      </c>
      <c r="L113" s="24" t="str">
        <f aca="false">IF(COUNTA(A113:B113)=0,"",IF(COUNTIFS(Resumen!$A$18:$A$25,B113)=1,"Clasificado","REVISAR categoría"))</f>
        <v/>
      </c>
      <c r="M113" s="36"/>
      <c r="N113" s="24" t="str">
        <f aca="false">IF(K113&lt;&gt;"Correcto","",IF(OR(ISNUMBER(F113),ISNUMBER(H113)),"Comprometido","Estimado"))</f>
        <v/>
      </c>
      <c r="O113" s="24" t="n">
        <f aca="false">MAX(0,J113)</f>
        <v>0</v>
      </c>
      <c r="P113" s="1" t="n">
        <f aca="false">IF(COUNTA(A113:H113,M113)&gt;0,ROW(),0)</f>
        <v>0</v>
      </c>
    </row>
    <row r="114" customFormat="false" ht="30" hidden="false" customHeight="true" outlineLevel="0" collapsed="false">
      <c r="A114" s="33"/>
      <c r="B114" s="33"/>
      <c r="C114" s="33"/>
      <c r="D114" s="34"/>
      <c r="E114" s="35"/>
      <c r="F114" s="35"/>
      <c r="G114" s="35"/>
      <c r="H114" s="35"/>
      <c r="I114" s="23" t="n">
        <f aca="false">IF(K114="Correcto",IF(ISNUMBER(H114),H114,IF(ISNUMBER(F114),F114,N(E114)))*D114,0)</f>
        <v>0</v>
      </c>
      <c r="J114" s="23" t="n">
        <f aca="false">IF(K114="Correcto",I114-N(G114),0)</f>
        <v>0</v>
      </c>
      <c r="K114" s="8" t="str">
        <f aca="false">IF(COUNTA(A114:H114)=0,"",IF(OR(A114="",B114="",C114="",NOT(ISNUMBER(D114)),D114&lt;=0,AND(E114&lt;&gt;"",NOT(ISNUMBER(E114))),AND(F114&lt;&gt;"",NOT(ISNUMBER(F114))),AND(G114&lt;&gt;"",NOT(ISNUMBER(G114))),AND(H114&lt;&gt;"",NOT(ISNUMBER(H114))),COUNT(E114:H114)=0),"REVISAR datos","Correcto"))</f>
        <v/>
      </c>
      <c r="L114" s="24" t="str">
        <f aca="false">IF(COUNTA(A114:B114)=0,"",IF(COUNTIFS(Resumen!$A$18:$A$25,B114)=1,"Clasificado","REVISAR categoría"))</f>
        <v/>
      </c>
      <c r="M114" s="36"/>
      <c r="N114" s="24" t="str">
        <f aca="false">IF(K114&lt;&gt;"Correcto","",IF(OR(ISNUMBER(F114),ISNUMBER(H114)),"Comprometido","Estimado"))</f>
        <v/>
      </c>
      <c r="O114" s="24" t="n">
        <f aca="false">MAX(0,J114)</f>
        <v>0</v>
      </c>
      <c r="P114" s="1" t="n">
        <f aca="false">IF(COUNTA(A114:H114,M114)&gt;0,ROW(),0)</f>
        <v>0</v>
      </c>
    </row>
    <row r="115" customFormat="false" ht="30" hidden="false" customHeight="true" outlineLevel="0" collapsed="false">
      <c r="A115" s="33"/>
      <c r="B115" s="33"/>
      <c r="C115" s="33"/>
      <c r="D115" s="34"/>
      <c r="E115" s="35"/>
      <c r="F115" s="35"/>
      <c r="G115" s="35"/>
      <c r="H115" s="35"/>
      <c r="I115" s="23" t="n">
        <f aca="false">IF(K115="Correcto",IF(ISNUMBER(H115),H115,IF(ISNUMBER(F115),F115,N(E115)))*D115,0)</f>
        <v>0</v>
      </c>
      <c r="J115" s="23" t="n">
        <f aca="false">IF(K115="Correcto",I115-N(G115),0)</f>
        <v>0</v>
      </c>
      <c r="K115" s="8" t="str">
        <f aca="false">IF(COUNTA(A115:H115)=0,"",IF(OR(A115="",B115="",C115="",NOT(ISNUMBER(D115)),D115&lt;=0,AND(E115&lt;&gt;"",NOT(ISNUMBER(E115))),AND(F115&lt;&gt;"",NOT(ISNUMBER(F115))),AND(G115&lt;&gt;"",NOT(ISNUMBER(G115))),AND(H115&lt;&gt;"",NOT(ISNUMBER(H115))),COUNT(E115:H115)=0),"REVISAR datos","Correcto"))</f>
        <v/>
      </c>
      <c r="L115" s="24" t="str">
        <f aca="false">IF(COUNTA(A115:B115)=0,"",IF(COUNTIFS(Resumen!$A$18:$A$25,B115)=1,"Clasificado","REVISAR categoría"))</f>
        <v/>
      </c>
      <c r="M115" s="36"/>
      <c r="N115" s="24" t="str">
        <f aca="false">IF(K115&lt;&gt;"Correcto","",IF(OR(ISNUMBER(F115),ISNUMBER(H115)),"Comprometido","Estimado"))</f>
        <v/>
      </c>
      <c r="O115" s="24" t="n">
        <f aca="false">MAX(0,J115)</f>
        <v>0</v>
      </c>
      <c r="P115" s="1" t="n">
        <f aca="false">IF(COUNTA(A115:H115,M115)&gt;0,ROW(),0)</f>
        <v>0</v>
      </c>
    </row>
    <row r="116" customFormat="false" ht="30" hidden="false" customHeight="true" outlineLevel="0" collapsed="false">
      <c r="A116" s="33"/>
      <c r="B116" s="33"/>
      <c r="C116" s="33"/>
      <c r="D116" s="34"/>
      <c r="E116" s="35"/>
      <c r="F116" s="35"/>
      <c r="G116" s="35"/>
      <c r="H116" s="35"/>
      <c r="I116" s="23" t="n">
        <f aca="false">IF(K116="Correcto",IF(ISNUMBER(H116),H116,IF(ISNUMBER(F116),F116,N(E116)))*D116,0)</f>
        <v>0</v>
      </c>
      <c r="J116" s="23" t="n">
        <f aca="false">IF(K116="Correcto",I116-N(G116),0)</f>
        <v>0</v>
      </c>
      <c r="K116" s="8" t="str">
        <f aca="false">IF(COUNTA(A116:H116)=0,"",IF(OR(A116="",B116="",C116="",NOT(ISNUMBER(D116)),D116&lt;=0,AND(E116&lt;&gt;"",NOT(ISNUMBER(E116))),AND(F116&lt;&gt;"",NOT(ISNUMBER(F116))),AND(G116&lt;&gt;"",NOT(ISNUMBER(G116))),AND(H116&lt;&gt;"",NOT(ISNUMBER(H116))),COUNT(E116:H116)=0),"REVISAR datos","Correcto"))</f>
        <v/>
      </c>
      <c r="L116" s="24" t="str">
        <f aca="false">IF(COUNTA(A116:B116)=0,"",IF(COUNTIFS(Resumen!$A$18:$A$25,B116)=1,"Clasificado","REVISAR categoría"))</f>
        <v/>
      </c>
      <c r="M116" s="36"/>
      <c r="N116" s="24" t="str">
        <f aca="false">IF(K116&lt;&gt;"Correcto","",IF(OR(ISNUMBER(F116),ISNUMBER(H116)),"Comprometido","Estimado"))</f>
        <v/>
      </c>
      <c r="O116" s="24" t="n">
        <f aca="false">MAX(0,J116)</f>
        <v>0</v>
      </c>
      <c r="P116" s="1" t="n">
        <f aca="false">IF(COUNTA(A116:H116,M116)&gt;0,ROW(),0)</f>
        <v>0</v>
      </c>
    </row>
    <row r="117" customFormat="false" ht="30" hidden="false" customHeight="true" outlineLevel="0" collapsed="false">
      <c r="A117" s="33"/>
      <c r="B117" s="33"/>
      <c r="C117" s="33"/>
      <c r="D117" s="34"/>
      <c r="E117" s="35"/>
      <c r="F117" s="35"/>
      <c r="G117" s="35"/>
      <c r="H117" s="35"/>
      <c r="I117" s="23" t="n">
        <f aca="false">IF(K117="Correcto",IF(ISNUMBER(H117),H117,IF(ISNUMBER(F117),F117,N(E117)))*D117,0)</f>
        <v>0</v>
      </c>
      <c r="J117" s="23" t="n">
        <f aca="false">IF(K117="Correcto",I117-N(G117),0)</f>
        <v>0</v>
      </c>
      <c r="K117" s="8" t="str">
        <f aca="false">IF(COUNTA(A117:H117)=0,"",IF(OR(A117="",B117="",C117="",NOT(ISNUMBER(D117)),D117&lt;=0,AND(E117&lt;&gt;"",NOT(ISNUMBER(E117))),AND(F117&lt;&gt;"",NOT(ISNUMBER(F117))),AND(G117&lt;&gt;"",NOT(ISNUMBER(G117))),AND(H117&lt;&gt;"",NOT(ISNUMBER(H117))),COUNT(E117:H117)=0),"REVISAR datos","Correcto"))</f>
        <v/>
      </c>
      <c r="L117" s="24" t="str">
        <f aca="false">IF(COUNTA(A117:B117)=0,"",IF(COUNTIFS(Resumen!$A$18:$A$25,B117)=1,"Clasificado","REVISAR categoría"))</f>
        <v/>
      </c>
      <c r="M117" s="36"/>
      <c r="N117" s="24" t="str">
        <f aca="false">IF(K117&lt;&gt;"Correcto","",IF(OR(ISNUMBER(F117),ISNUMBER(H117)),"Comprometido","Estimado"))</f>
        <v/>
      </c>
      <c r="O117" s="24" t="n">
        <f aca="false">MAX(0,J117)</f>
        <v>0</v>
      </c>
      <c r="P117" s="1" t="n">
        <f aca="false">IF(COUNTA(A117:H117,M117)&gt;0,ROW(),0)</f>
        <v>0</v>
      </c>
    </row>
    <row r="118" customFormat="false" ht="30" hidden="false" customHeight="true" outlineLevel="0" collapsed="false">
      <c r="A118" s="33"/>
      <c r="B118" s="33"/>
      <c r="C118" s="33"/>
      <c r="D118" s="34"/>
      <c r="E118" s="35"/>
      <c r="F118" s="35"/>
      <c r="G118" s="35"/>
      <c r="H118" s="35"/>
      <c r="I118" s="23" t="n">
        <f aca="false">IF(K118="Correcto",IF(ISNUMBER(H118),H118,IF(ISNUMBER(F118),F118,N(E118)))*D118,0)</f>
        <v>0</v>
      </c>
      <c r="J118" s="23" t="n">
        <f aca="false">IF(K118="Correcto",I118-N(G118),0)</f>
        <v>0</v>
      </c>
      <c r="K118" s="8" t="str">
        <f aca="false">IF(COUNTA(A118:H118)=0,"",IF(OR(A118="",B118="",C118="",NOT(ISNUMBER(D118)),D118&lt;=0,AND(E118&lt;&gt;"",NOT(ISNUMBER(E118))),AND(F118&lt;&gt;"",NOT(ISNUMBER(F118))),AND(G118&lt;&gt;"",NOT(ISNUMBER(G118))),AND(H118&lt;&gt;"",NOT(ISNUMBER(H118))),COUNT(E118:H118)=0),"REVISAR datos","Correcto"))</f>
        <v/>
      </c>
      <c r="L118" s="24" t="str">
        <f aca="false">IF(COUNTA(A118:B118)=0,"",IF(COUNTIFS(Resumen!$A$18:$A$25,B118)=1,"Clasificado","REVISAR categoría"))</f>
        <v/>
      </c>
      <c r="M118" s="36"/>
      <c r="N118" s="24" t="str">
        <f aca="false">IF(K118&lt;&gt;"Correcto","",IF(OR(ISNUMBER(F118),ISNUMBER(H118)),"Comprometido","Estimado"))</f>
        <v/>
      </c>
      <c r="O118" s="24" t="n">
        <f aca="false">MAX(0,J118)</f>
        <v>0</v>
      </c>
      <c r="P118" s="1" t="n">
        <f aca="false">IF(COUNTA(A118:H118,M118)&gt;0,ROW(),0)</f>
        <v>0</v>
      </c>
    </row>
    <row r="119" customFormat="false" ht="30" hidden="false" customHeight="true" outlineLevel="0" collapsed="false">
      <c r="A119" s="33"/>
      <c r="B119" s="33"/>
      <c r="C119" s="33"/>
      <c r="D119" s="34"/>
      <c r="E119" s="35"/>
      <c r="F119" s="35"/>
      <c r="G119" s="35"/>
      <c r="H119" s="35"/>
      <c r="I119" s="23" t="n">
        <f aca="false">IF(K119="Correcto",IF(ISNUMBER(H119),H119,IF(ISNUMBER(F119),F119,N(E119)))*D119,0)</f>
        <v>0</v>
      </c>
      <c r="J119" s="23" t="n">
        <f aca="false">IF(K119="Correcto",I119-N(G119),0)</f>
        <v>0</v>
      </c>
      <c r="K119" s="8" t="str">
        <f aca="false">IF(COUNTA(A119:H119)=0,"",IF(OR(A119="",B119="",C119="",NOT(ISNUMBER(D119)),D119&lt;=0,AND(E119&lt;&gt;"",NOT(ISNUMBER(E119))),AND(F119&lt;&gt;"",NOT(ISNUMBER(F119))),AND(G119&lt;&gt;"",NOT(ISNUMBER(G119))),AND(H119&lt;&gt;"",NOT(ISNUMBER(H119))),COUNT(E119:H119)=0),"REVISAR datos","Correcto"))</f>
        <v/>
      </c>
      <c r="L119" s="24" t="str">
        <f aca="false">IF(COUNTA(A119:B119)=0,"",IF(COUNTIFS(Resumen!$A$18:$A$25,B119)=1,"Clasificado","REVISAR categoría"))</f>
        <v/>
      </c>
      <c r="M119" s="36"/>
      <c r="N119" s="24" t="str">
        <f aca="false">IF(K119&lt;&gt;"Correcto","",IF(OR(ISNUMBER(F119),ISNUMBER(H119)),"Comprometido","Estimado"))</f>
        <v/>
      </c>
      <c r="O119" s="24" t="n">
        <f aca="false">MAX(0,J119)</f>
        <v>0</v>
      </c>
      <c r="P119" s="1" t="n">
        <f aca="false">IF(COUNTA(A119:H119,M119)&gt;0,ROW(),0)</f>
        <v>0</v>
      </c>
    </row>
    <row r="120" customFormat="false" ht="30" hidden="false" customHeight="true" outlineLevel="0" collapsed="false">
      <c r="A120" s="33"/>
      <c r="B120" s="33"/>
      <c r="C120" s="33"/>
      <c r="D120" s="34"/>
      <c r="E120" s="35"/>
      <c r="F120" s="35"/>
      <c r="G120" s="35"/>
      <c r="H120" s="35"/>
      <c r="I120" s="23" t="n">
        <f aca="false">IF(K120="Correcto",IF(ISNUMBER(H120),H120,IF(ISNUMBER(F120),F120,N(E120)))*D120,0)</f>
        <v>0</v>
      </c>
      <c r="J120" s="23" t="n">
        <f aca="false">IF(K120="Correcto",I120-N(G120),0)</f>
        <v>0</v>
      </c>
      <c r="K120" s="8" t="str">
        <f aca="false">IF(COUNTA(A120:H120)=0,"",IF(OR(A120="",B120="",C120="",NOT(ISNUMBER(D120)),D120&lt;=0,AND(E120&lt;&gt;"",NOT(ISNUMBER(E120))),AND(F120&lt;&gt;"",NOT(ISNUMBER(F120))),AND(G120&lt;&gt;"",NOT(ISNUMBER(G120))),AND(H120&lt;&gt;"",NOT(ISNUMBER(H120))),COUNT(E120:H120)=0),"REVISAR datos","Correcto"))</f>
        <v/>
      </c>
      <c r="L120" s="24" t="str">
        <f aca="false">IF(COUNTA(A120:B120)=0,"",IF(COUNTIFS(Resumen!$A$18:$A$25,B120)=1,"Clasificado","REVISAR categoría"))</f>
        <v/>
      </c>
      <c r="M120" s="36"/>
      <c r="N120" s="24" t="str">
        <f aca="false">IF(K120&lt;&gt;"Correcto","",IF(OR(ISNUMBER(F120),ISNUMBER(H120)),"Comprometido","Estimado"))</f>
        <v/>
      </c>
      <c r="O120" s="24" t="n">
        <f aca="false">MAX(0,J120)</f>
        <v>0</v>
      </c>
      <c r="P120" s="1" t="n">
        <f aca="false">IF(COUNTA(A120:H120,M120)&gt;0,ROW(),0)</f>
        <v>0</v>
      </c>
    </row>
    <row r="121" customFormat="false" ht="30" hidden="false" customHeight="true" outlineLevel="0" collapsed="false">
      <c r="A121" s="33"/>
      <c r="B121" s="33"/>
      <c r="C121" s="33"/>
      <c r="D121" s="34"/>
      <c r="E121" s="35"/>
      <c r="F121" s="35"/>
      <c r="G121" s="35"/>
      <c r="H121" s="35"/>
      <c r="I121" s="23" t="n">
        <f aca="false">IF(K121="Correcto",IF(ISNUMBER(H121),H121,IF(ISNUMBER(F121),F121,N(E121)))*D121,0)</f>
        <v>0</v>
      </c>
      <c r="J121" s="23" t="n">
        <f aca="false">IF(K121="Correcto",I121-N(G121),0)</f>
        <v>0</v>
      </c>
      <c r="K121" s="8" t="str">
        <f aca="false">IF(COUNTA(A121:H121)=0,"",IF(OR(A121="",B121="",C121="",NOT(ISNUMBER(D121)),D121&lt;=0,AND(E121&lt;&gt;"",NOT(ISNUMBER(E121))),AND(F121&lt;&gt;"",NOT(ISNUMBER(F121))),AND(G121&lt;&gt;"",NOT(ISNUMBER(G121))),AND(H121&lt;&gt;"",NOT(ISNUMBER(H121))),COUNT(E121:H121)=0),"REVISAR datos","Correcto"))</f>
        <v/>
      </c>
      <c r="L121" s="24" t="str">
        <f aca="false">IF(COUNTA(A121:B121)=0,"",IF(COUNTIFS(Resumen!$A$18:$A$25,B121)=1,"Clasificado","REVISAR categoría"))</f>
        <v/>
      </c>
      <c r="M121" s="36"/>
      <c r="N121" s="24" t="str">
        <f aca="false">IF(K121&lt;&gt;"Correcto","",IF(OR(ISNUMBER(F121),ISNUMBER(H121)),"Comprometido","Estimado"))</f>
        <v/>
      </c>
      <c r="O121" s="24" t="n">
        <f aca="false">MAX(0,J121)</f>
        <v>0</v>
      </c>
      <c r="P121" s="1" t="n">
        <f aca="false">IF(COUNTA(A121:H121,M121)&gt;0,ROW(),0)</f>
        <v>0</v>
      </c>
    </row>
    <row r="122" customFormat="false" ht="30" hidden="false" customHeight="true" outlineLevel="0" collapsed="false">
      <c r="A122" s="33"/>
      <c r="B122" s="33"/>
      <c r="C122" s="33"/>
      <c r="D122" s="34"/>
      <c r="E122" s="35"/>
      <c r="F122" s="35"/>
      <c r="G122" s="35"/>
      <c r="H122" s="35"/>
      <c r="I122" s="23" t="n">
        <f aca="false">IF(K122="Correcto",IF(ISNUMBER(H122),H122,IF(ISNUMBER(F122),F122,N(E122)))*D122,0)</f>
        <v>0</v>
      </c>
      <c r="J122" s="23" t="n">
        <f aca="false">IF(K122="Correcto",I122-N(G122),0)</f>
        <v>0</v>
      </c>
      <c r="K122" s="8" t="str">
        <f aca="false">IF(COUNTA(A122:H122)=0,"",IF(OR(A122="",B122="",C122="",NOT(ISNUMBER(D122)),D122&lt;=0,AND(E122&lt;&gt;"",NOT(ISNUMBER(E122))),AND(F122&lt;&gt;"",NOT(ISNUMBER(F122))),AND(G122&lt;&gt;"",NOT(ISNUMBER(G122))),AND(H122&lt;&gt;"",NOT(ISNUMBER(H122))),COUNT(E122:H122)=0),"REVISAR datos","Correcto"))</f>
        <v/>
      </c>
      <c r="L122" s="24" t="str">
        <f aca="false">IF(COUNTA(A122:B122)=0,"",IF(COUNTIFS(Resumen!$A$18:$A$25,B122)=1,"Clasificado","REVISAR categoría"))</f>
        <v/>
      </c>
      <c r="M122" s="36"/>
      <c r="N122" s="24" t="str">
        <f aca="false">IF(K122&lt;&gt;"Correcto","",IF(OR(ISNUMBER(F122),ISNUMBER(H122)),"Comprometido","Estimado"))</f>
        <v/>
      </c>
      <c r="O122" s="24" t="n">
        <f aca="false">MAX(0,J122)</f>
        <v>0</v>
      </c>
      <c r="P122" s="1" t="n">
        <f aca="false">IF(COUNTA(A122:H122,M122)&gt;0,ROW(),0)</f>
        <v>0</v>
      </c>
    </row>
    <row r="123" customFormat="false" ht="30" hidden="false" customHeight="true" outlineLevel="0" collapsed="false">
      <c r="A123" s="33"/>
      <c r="B123" s="33"/>
      <c r="C123" s="33"/>
      <c r="D123" s="34"/>
      <c r="E123" s="35"/>
      <c r="F123" s="35"/>
      <c r="G123" s="35"/>
      <c r="H123" s="35"/>
      <c r="I123" s="23" t="n">
        <f aca="false">IF(K123="Correcto",IF(ISNUMBER(H123),H123,IF(ISNUMBER(F123),F123,N(E123)))*D123,0)</f>
        <v>0</v>
      </c>
      <c r="J123" s="23" t="n">
        <f aca="false">IF(K123="Correcto",I123-N(G123),0)</f>
        <v>0</v>
      </c>
      <c r="K123" s="8" t="str">
        <f aca="false">IF(COUNTA(A123:H123)=0,"",IF(OR(A123="",B123="",C123="",NOT(ISNUMBER(D123)),D123&lt;=0,AND(E123&lt;&gt;"",NOT(ISNUMBER(E123))),AND(F123&lt;&gt;"",NOT(ISNUMBER(F123))),AND(G123&lt;&gt;"",NOT(ISNUMBER(G123))),AND(H123&lt;&gt;"",NOT(ISNUMBER(H123))),COUNT(E123:H123)=0),"REVISAR datos","Correcto"))</f>
        <v/>
      </c>
      <c r="L123" s="24" t="str">
        <f aca="false">IF(COUNTA(A123:B123)=0,"",IF(COUNTIFS(Resumen!$A$18:$A$25,B123)=1,"Clasificado","REVISAR categoría"))</f>
        <v/>
      </c>
      <c r="M123" s="36"/>
      <c r="N123" s="24" t="str">
        <f aca="false">IF(K123&lt;&gt;"Correcto","",IF(OR(ISNUMBER(F123),ISNUMBER(H123)),"Comprometido","Estimado"))</f>
        <v/>
      </c>
      <c r="O123" s="24" t="n">
        <f aca="false">MAX(0,J123)</f>
        <v>0</v>
      </c>
      <c r="P123" s="1" t="n">
        <f aca="false">IF(COUNTA(A123:H123,M123)&gt;0,ROW(),0)</f>
        <v>0</v>
      </c>
    </row>
    <row r="124" customFormat="false" ht="30" hidden="false" customHeight="true" outlineLevel="0" collapsed="false">
      <c r="A124" s="33"/>
      <c r="B124" s="33"/>
      <c r="C124" s="33"/>
      <c r="D124" s="34"/>
      <c r="E124" s="35"/>
      <c r="F124" s="35"/>
      <c r="G124" s="35"/>
      <c r="H124" s="35"/>
      <c r="I124" s="23" t="n">
        <f aca="false">IF(K124="Correcto",IF(ISNUMBER(H124),H124,IF(ISNUMBER(F124),F124,N(E124)))*D124,0)</f>
        <v>0</v>
      </c>
      <c r="J124" s="23" t="n">
        <f aca="false">IF(K124="Correcto",I124-N(G124),0)</f>
        <v>0</v>
      </c>
      <c r="K124" s="8" t="str">
        <f aca="false">IF(COUNTA(A124:H124)=0,"",IF(OR(A124="",B124="",C124="",NOT(ISNUMBER(D124)),D124&lt;=0,AND(E124&lt;&gt;"",NOT(ISNUMBER(E124))),AND(F124&lt;&gt;"",NOT(ISNUMBER(F124))),AND(G124&lt;&gt;"",NOT(ISNUMBER(G124))),AND(H124&lt;&gt;"",NOT(ISNUMBER(H124))),COUNT(E124:H124)=0),"REVISAR datos","Correcto"))</f>
        <v/>
      </c>
      <c r="L124" s="24" t="str">
        <f aca="false">IF(COUNTA(A124:B124)=0,"",IF(COUNTIFS(Resumen!$A$18:$A$25,B124)=1,"Clasificado","REVISAR categoría"))</f>
        <v/>
      </c>
      <c r="M124" s="36"/>
      <c r="N124" s="24" t="str">
        <f aca="false">IF(K124&lt;&gt;"Correcto","",IF(OR(ISNUMBER(F124),ISNUMBER(H124)),"Comprometido","Estimado"))</f>
        <v/>
      </c>
      <c r="O124" s="24" t="n">
        <f aca="false">MAX(0,J124)</f>
        <v>0</v>
      </c>
      <c r="P124" s="1" t="n">
        <f aca="false">IF(COUNTA(A124:H124,M124)&gt;0,ROW(),0)</f>
        <v>0</v>
      </c>
    </row>
    <row r="125" customFormat="false" ht="30" hidden="false" customHeight="true" outlineLevel="0" collapsed="false">
      <c r="A125" s="33"/>
      <c r="B125" s="33"/>
      <c r="C125" s="33"/>
      <c r="D125" s="34"/>
      <c r="E125" s="35"/>
      <c r="F125" s="35"/>
      <c r="G125" s="35"/>
      <c r="H125" s="35"/>
      <c r="I125" s="23" t="n">
        <f aca="false">IF(K125="Correcto",IF(ISNUMBER(H125),H125,IF(ISNUMBER(F125),F125,N(E125)))*D125,0)</f>
        <v>0</v>
      </c>
      <c r="J125" s="23" t="n">
        <f aca="false">IF(K125="Correcto",I125-N(G125),0)</f>
        <v>0</v>
      </c>
      <c r="K125" s="8" t="str">
        <f aca="false">IF(COUNTA(A125:H125)=0,"",IF(OR(A125="",B125="",C125="",NOT(ISNUMBER(D125)),D125&lt;=0,AND(E125&lt;&gt;"",NOT(ISNUMBER(E125))),AND(F125&lt;&gt;"",NOT(ISNUMBER(F125))),AND(G125&lt;&gt;"",NOT(ISNUMBER(G125))),AND(H125&lt;&gt;"",NOT(ISNUMBER(H125))),COUNT(E125:H125)=0),"REVISAR datos","Correcto"))</f>
        <v/>
      </c>
      <c r="L125" s="24" t="str">
        <f aca="false">IF(COUNTA(A125:B125)=0,"",IF(COUNTIFS(Resumen!$A$18:$A$25,B125)=1,"Clasificado","REVISAR categoría"))</f>
        <v/>
      </c>
      <c r="M125" s="36"/>
      <c r="N125" s="24" t="str">
        <f aca="false">IF(K125&lt;&gt;"Correcto","",IF(OR(ISNUMBER(F125),ISNUMBER(H125)),"Comprometido","Estimado"))</f>
        <v/>
      </c>
      <c r="O125" s="24" t="n">
        <f aca="false">MAX(0,J125)</f>
        <v>0</v>
      </c>
      <c r="P125" s="1" t="n">
        <f aca="false">IF(COUNTA(A125:H125,M125)&gt;0,ROW(),0)</f>
        <v>0</v>
      </c>
    </row>
    <row r="126" customFormat="false" ht="30" hidden="false" customHeight="true" outlineLevel="0" collapsed="false">
      <c r="A126" s="33"/>
      <c r="B126" s="33"/>
      <c r="C126" s="33"/>
      <c r="D126" s="34"/>
      <c r="E126" s="35"/>
      <c r="F126" s="35"/>
      <c r="G126" s="35"/>
      <c r="H126" s="35"/>
      <c r="I126" s="23" t="n">
        <f aca="false">IF(K126="Correcto",IF(ISNUMBER(H126),H126,IF(ISNUMBER(F126),F126,N(E126)))*D126,0)</f>
        <v>0</v>
      </c>
      <c r="J126" s="23" t="n">
        <f aca="false">IF(K126="Correcto",I126-N(G126),0)</f>
        <v>0</v>
      </c>
      <c r="K126" s="8" t="str">
        <f aca="false">IF(COUNTA(A126:H126)=0,"",IF(OR(A126="",B126="",C126="",NOT(ISNUMBER(D126)),D126&lt;=0,AND(E126&lt;&gt;"",NOT(ISNUMBER(E126))),AND(F126&lt;&gt;"",NOT(ISNUMBER(F126))),AND(G126&lt;&gt;"",NOT(ISNUMBER(G126))),AND(H126&lt;&gt;"",NOT(ISNUMBER(H126))),COUNT(E126:H126)=0),"REVISAR datos","Correcto"))</f>
        <v/>
      </c>
      <c r="L126" s="24" t="str">
        <f aca="false">IF(COUNTA(A126:B126)=0,"",IF(COUNTIFS(Resumen!$A$18:$A$25,B126)=1,"Clasificado","REVISAR categoría"))</f>
        <v/>
      </c>
      <c r="M126" s="36"/>
      <c r="N126" s="24" t="str">
        <f aca="false">IF(K126&lt;&gt;"Correcto","",IF(OR(ISNUMBER(F126),ISNUMBER(H126)),"Comprometido","Estimado"))</f>
        <v/>
      </c>
      <c r="O126" s="24" t="n">
        <f aca="false">MAX(0,J126)</f>
        <v>0</v>
      </c>
      <c r="P126" s="1" t="n">
        <f aca="false">IF(COUNTA(A126:H126,M126)&gt;0,ROW(),0)</f>
        <v>0</v>
      </c>
    </row>
    <row r="127" customFormat="false" ht="30" hidden="false" customHeight="true" outlineLevel="0" collapsed="false">
      <c r="A127" s="33"/>
      <c r="B127" s="33"/>
      <c r="C127" s="33"/>
      <c r="D127" s="34"/>
      <c r="E127" s="35"/>
      <c r="F127" s="35"/>
      <c r="G127" s="35"/>
      <c r="H127" s="35"/>
      <c r="I127" s="23" t="n">
        <f aca="false">IF(K127="Correcto",IF(ISNUMBER(H127),H127,IF(ISNUMBER(F127),F127,N(E127)))*D127,0)</f>
        <v>0</v>
      </c>
      <c r="J127" s="23" t="n">
        <f aca="false">IF(K127="Correcto",I127-N(G127),0)</f>
        <v>0</v>
      </c>
      <c r="K127" s="8" t="str">
        <f aca="false">IF(COUNTA(A127:H127)=0,"",IF(OR(A127="",B127="",C127="",NOT(ISNUMBER(D127)),D127&lt;=0,AND(E127&lt;&gt;"",NOT(ISNUMBER(E127))),AND(F127&lt;&gt;"",NOT(ISNUMBER(F127))),AND(G127&lt;&gt;"",NOT(ISNUMBER(G127))),AND(H127&lt;&gt;"",NOT(ISNUMBER(H127))),COUNT(E127:H127)=0),"REVISAR datos","Correcto"))</f>
        <v/>
      </c>
      <c r="L127" s="24" t="str">
        <f aca="false">IF(COUNTA(A127:B127)=0,"",IF(COUNTIFS(Resumen!$A$18:$A$25,B127)=1,"Clasificado","REVISAR categoría"))</f>
        <v/>
      </c>
      <c r="M127" s="36"/>
      <c r="N127" s="24" t="str">
        <f aca="false">IF(K127&lt;&gt;"Correcto","",IF(OR(ISNUMBER(F127),ISNUMBER(H127)),"Comprometido","Estimado"))</f>
        <v/>
      </c>
      <c r="O127" s="24" t="n">
        <f aca="false">MAX(0,J127)</f>
        <v>0</v>
      </c>
      <c r="P127" s="1" t="n">
        <f aca="false">IF(COUNTA(A127:H127,M127)&gt;0,ROW(),0)</f>
        <v>0</v>
      </c>
    </row>
    <row r="128" customFormat="false" ht="30" hidden="false" customHeight="true" outlineLevel="0" collapsed="false">
      <c r="A128" s="33"/>
      <c r="B128" s="33"/>
      <c r="C128" s="33"/>
      <c r="D128" s="34"/>
      <c r="E128" s="35"/>
      <c r="F128" s="35"/>
      <c r="G128" s="35"/>
      <c r="H128" s="35"/>
      <c r="I128" s="23" t="n">
        <f aca="false">IF(K128="Correcto",IF(ISNUMBER(H128),H128,IF(ISNUMBER(F128),F128,N(E128)))*D128,0)</f>
        <v>0</v>
      </c>
      <c r="J128" s="23" t="n">
        <f aca="false">IF(K128="Correcto",I128-N(G128),0)</f>
        <v>0</v>
      </c>
      <c r="K128" s="8" t="str">
        <f aca="false">IF(COUNTA(A128:H128)=0,"",IF(OR(A128="",B128="",C128="",NOT(ISNUMBER(D128)),D128&lt;=0,AND(E128&lt;&gt;"",NOT(ISNUMBER(E128))),AND(F128&lt;&gt;"",NOT(ISNUMBER(F128))),AND(G128&lt;&gt;"",NOT(ISNUMBER(G128))),AND(H128&lt;&gt;"",NOT(ISNUMBER(H128))),COUNT(E128:H128)=0),"REVISAR datos","Correcto"))</f>
        <v/>
      </c>
      <c r="L128" s="24" t="str">
        <f aca="false">IF(COUNTA(A128:B128)=0,"",IF(COUNTIFS(Resumen!$A$18:$A$25,B128)=1,"Clasificado","REVISAR categoría"))</f>
        <v/>
      </c>
      <c r="M128" s="36"/>
      <c r="N128" s="24" t="str">
        <f aca="false">IF(K128&lt;&gt;"Correcto","",IF(OR(ISNUMBER(F128),ISNUMBER(H128)),"Comprometido","Estimado"))</f>
        <v/>
      </c>
      <c r="O128" s="24" t="n">
        <f aca="false">MAX(0,J128)</f>
        <v>0</v>
      </c>
      <c r="P128" s="1" t="n">
        <f aca="false">IF(COUNTA(A128:H128,M128)&gt;0,ROW(),0)</f>
        <v>0</v>
      </c>
    </row>
    <row r="129" customFormat="false" ht="30" hidden="false" customHeight="true" outlineLevel="0" collapsed="false">
      <c r="A129" s="33"/>
      <c r="B129" s="33"/>
      <c r="C129" s="33"/>
      <c r="D129" s="34"/>
      <c r="E129" s="35"/>
      <c r="F129" s="35"/>
      <c r="G129" s="35"/>
      <c r="H129" s="35"/>
      <c r="I129" s="23" t="n">
        <f aca="false">IF(K129="Correcto",IF(ISNUMBER(H129),H129,IF(ISNUMBER(F129),F129,N(E129)))*D129,0)</f>
        <v>0</v>
      </c>
      <c r="J129" s="23" t="n">
        <f aca="false">IF(K129="Correcto",I129-N(G129),0)</f>
        <v>0</v>
      </c>
      <c r="K129" s="8" t="str">
        <f aca="false">IF(COUNTA(A129:H129)=0,"",IF(OR(A129="",B129="",C129="",NOT(ISNUMBER(D129)),D129&lt;=0,AND(E129&lt;&gt;"",NOT(ISNUMBER(E129))),AND(F129&lt;&gt;"",NOT(ISNUMBER(F129))),AND(G129&lt;&gt;"",NOT(ISNUMBER(G129))),AND(H129&lt;&gt;"",NOT(ISNUMBER(H129))),COUNT(E129:H129)=0),"REVISAR datos","Correcto"))</f>
        <v/>
      </c>
      <c r="L129" s="24" t="str">
        <f aca="false">IF(COUNTA(A129:B129)=0,"",IF(COUNTIFS(Resumen!$A$18:$A$25,B129)=1,"Clasificado","REVISAR categoría"))</f>
        <v/>
      </c>
      <c r="M129" s="36"/>
      <c r="N129" s="24" t="str">
        <f aca="false">IF(K129&lt;&gt;"Correcto","",IF(OR(ISNUMBER(F129),ISNUMBER(H129)),"Comprometido","Estimado"))</f>
        <v/>
      </c>
      <c r="O129" s="24" t="n">
        <f aca="false">MAX(0,J129)</f>
        <v>0</v>
      </c>
      <c r="P129" s="1" t="n">
        <f aca="false">IF(COUNTA(A129:H129,M129)&gt;0,ROW(),0)</f>
        <v>0</v>
      </c>
    </row>
    <row r="130" customFormat="false" ht="30" hidden="false" customHeight="true" outlineLevel="0" collapsed="false">
      <c r="A130" s="33"/>
      <c r="B130" s="33"/>
      <c r="C130" s="33"/>
      <c r="D130" s="34"/>
      <c r="E130" s="35"/>
      <c r="F130" s="35"/>
      <c r="G130" s="35"/>
      <c r="H130" s="35"/>
      <c r="I130" s="23" t="n">
        <f aca="false">IF(K130="Correcto",IF(ISNUMBER(H130),H130,IF(ISNUMBER(F130),F130,N(E130)))*D130,0)</f>
        <v>0</v>
      </c>
      <c r="J130" s="23" t="n">
        <f aca="false">IF(K130="Correcto",I130-N(G130),0)</f>
        <v>0</v>
      </c>
      <c r="K130" s="8" t="str">
        <f aca="false">IF(COUNTA(A130:H130)=0,"",IF(OR(A130="",B130="",C130="",NOT(ISNUMBER(D130)),D130&lt;=0,AND(E130&lt;&gt;"",NOT(ISNUMBER(E130))),AND(F130&lt;&gt;"",NOT(ISNUMBER(F130))),AND(G130&lt;&gt;"",NOT(ISNUMBER(G130))),AND(H130&lt;&gt;"",NOT(ISNUMBER(H130))),COUNT(E130:H130)=0),"REVISAR datos","Correcto"))</f>
        <v/>
      </c>
      <c r="L130" s="24" t="str">
        <f aca="false">IF(COUNTA(A130:B130)=0,"",IF(COUNTIFS(Resumen!$A$18:$A$25,B130)=1,"Clasificado","REVISAR categoría"))</f>
        <v/>
      </c>
      <c r="M130" s="36"/>
      <c r="N130" s="24" t="str">
        <f aca="false">IF(K130&lt;&gt;"Correcto","",IF(OR(ISNUMBER(F130),ISNUMBER(H130)),"Comprometido","Estimado"))</f>
        <v/>
      </c>
      <c r="O130" s="24" t="n">
        <f aca="false">MAX(0,J130)</f>
        <v>0</v>
      </c>
      <c r="P130" s="1" t="n">
        <f aca="false">IF(COUNTA(A130:H130,M130)&gt;0,ROW(),0)</f>
        <v>0</v>
      </c>
    </row>
    <row r="131" customFormat="false" ht="30" hidden="false" customHeight="true" outlineLevel="0" collapsed="false">
      <c r="A131" s="33"/>
      <c r="B131" s="33"/>
      <c r="C131" s="33"/>
      <c r="D131" s="34"/>
      <c r="E131" s="35"/>
      <c r="F131" s="35"/>
      <c r="G131" s="35"/>
      <c r="H131" s="35"/>
      <c r="I131" s="23" t="n">
        <f aca="false">IF(K131="Correcto",IF(ISNUMBER(H131),H131,IF(ISNUMBER(F131),F131,N(E131)))*D131,0)</f>
        <v>0</v>
      </c>
      <c r="J131" s="23" t="n">
        <f aca="false">IF(K131="Correcto",I131-N(G131),0)</f>
        <v>0</v>
      </c>
      <c r="K131" s="8" t="str">
        <f aca="false">IF(COUNTA(A131:H131)=0,"",IF(OR(A131="",B131="",C131="",NOT(ISNUMBER(D131)),D131&lt;=0,AND(E131&lt;&gt;"",NOT(ISNUMBER(E131))),AND(F131&lt;&gt;"",NOT(ISNUMBER(F131))),AND(G131&lt;&gt;"",NOT(ISNUMBER(G131))),AND(H131&lt;&gt;"",NOT(ISNUMBER(H131))),COUNT(E131:H131)=0),"REVISAR datos","Correcto"))</f>
        <v/>
      </c>
      <c r="L131" s="24" t="str">
        <f aca="false">IF(COUNTA(A131:B131)=0,"",IF(COUNTIFS(Resumen!$A$18:$A$25,B131)=1,"Clasificado","REVISAR categoría"))</f>
        <v/>
      </c>
      <c r="M131" s="36"/>
      <c r="N131" s="24" t="str">
        <f aca="false">IF(K131&lt;&gt;"Correcto","",IF(OR(ISNUMBER(F131),ISNUMBER(H131)),"Comprometido","Estimado"))</f>
        <v/>
      </c>
      <c r="O131" s="24" t="n">
        <f aca="false">MAX(0,J131)</f>
        <v>0</v>
      </c>
      <c r="P131" s="1" t="n">
        <f aca="false">IF(COUNTA(A131:H131,M131)&gt;0,ROW(),0)</f>
        <v>0</v>
      </c>
    </row>
    <row r="132" customFormat="false" ht="30" hidden="false" customHeight="true" outlineLevel="0" collapsed="false">
      <c r="A132" s="33"/>
      <c r="B132" s="33"/>
      <c r="C132" s="33"/>
      <c r="D132" s="34"/>
      <c r="E132" s="35"/>
      <c r="F132" s="35"/>
      <c r="G132" s="35"/>
      <c r="H132" s="35"/>
      <c r="I132" s="23" t="n">
        <f aca="false">IF(K132="Correcto",IF(ISNUMBER(H132),H132,IF(ISNUMBER(F132),F132,N(E132)))*D132,0)</f>
        <v>0</v>
      </c>
      <c r="J132" s="23" t="n">
        <f aca="false">IF(K132="Correcto",I132-N(G132),0)</f>
        <v>0</v>
      </c>
      <c r="K132" s="8" t="str">
        <f aca="false">IF(COUNTA(A132:H132)=0,"",IF(OR(A132="",B132="",C132="",NOT(ISNUMBER(D132)),D132&lt;=0,AND(E132&lt;&gt;"",NOT(ISNUMBER(E132))),AND(F132&lt;&gt;"",NOT(ISNUMBER(F132))),AND(G132&lt;&gt;"",NOT(ISNUMBER(G132))),AND(H132&lt;&gt;"",NOT(ISNUMBER(H132))),COUNT(E132:H132)=0),"REVISAR datos","Correcto"))</f>
        <v/>
      </c>
      <c r="L132" s="24" t="str">
        <f aca="false">IF(COUNTA(A132:B132)=0,"",IF(COUNTIFS(Resumen!$A$18:$A$25,B132)=1,"Clasificado","REVISAR categoría"))</f>
        <v/>
      </c>
      <c r="M132" s="36"/>
      <c r="N132" s="24" t="str">
        <f aca="false">IF(K132&lt;&gt;"Correcto","",IF(OR(ISNUMBER(F132),ISNUMBER(H132)),"Comprometido","Estimado"))</f>
        <v/>
      </c>
      <c r="O132" s="24" t="n">
        <f aca="false">MAX(0,J132)</f>
        <v>0</v>
      </c>
      <c r="P132" s="1" t="n">
        <f aca="false">IF(COUNTA(A132:H132,M132)&gt;0,ROW(),0)</f>
        <v>0</v>
      </c>
    </row>
    <row r="133" customFormat="false" ht="30" hidden="false" customHeight="true" outlineLevel="0" collapsed="false">
      <c r="A133" s="33"/>
      <c r="B133" s="33"/>
      <c r="C133" s="33"/>
      <c r="D133" s="34"/>
      <c r="E133" s="35"/>
      <c r="F133" s="35"/>
      <c r="G133" s="35"/>
      <c r="H133" s="35"/>
      <c r="I133" s="23" t="n">
        <f aca="false">IF(K133="Correcto",IF(ISNUMBER(H133),H133,IF(ISNUMBER(F133),F133,N(E133)))*D133,0)</f>
        <v>0</v>
      </c>
      <c r="J133" s="23" t="n">
        <f aca="false">IF(K133="Correcto",I133-N(G133),0)</f>
        <v>0</v>
      </c>
      <c r="K133" s="8" t="str">
        <f aca="false">IF(COUNTA(A133:H133)=0,"",IF(OR(A133="",B133="",C133="",NOT(ISNUMBER(D133)),D133&lt;=0,AND(E133&lt;&gt;"",NOT(ISNUMBER(E133))),AND(F133&lt;&gt;"",NOT(ISNUMBER(F133))),AND(G133&lt;&gt;"",NOT(ISNUMBER(G133))),AND(H133&lt;&gt;"",NOT(ISNUMBER(H133))),COUNT(E133:H133)=0),"REVISAR datos","Correcto"))</f>
        <v/>
      </c>
      <c r="L133" s="24" t="str">
        <f aca="false">IF(COUNTA(A133:B133)=0,"",IF(COUNTIFS(Resumen!$A$18:$A$25,B133)=1,"Clasificado","REVISAR categoría"))</f>
        <v/>
      </c>
      <c r="M133" s="36"/>
      <c r="N133" s="24" t="str">
        <f aca="false">IF(K133&lt;&gt;"Correcto","",IF(OR(ISNUMBER(F133),ISNUMBER(H133)),"Comprometido","Estimado"))</f>
        <v/>
      </c>
      <c r="O133" s="24" t="n">
        <f aca="false">MAX(0,J133)</f>
        <v>0</v>
      </c>
      <c r="P133" s="1" t="n">
        <f aca="false">IF(COUNTA(A133:H133,M133)&gt;0,ROW(),0)</f>
        <v>0</v>
      </c>
    </row>
    <row r="134" customFormat="false" ht="30" hidden="false" customHeight="true" outlineLevel="0" collapsed="false">
      <c r="A134" s="33"/>
      <c r="B134" s="33"/>
      <c r="C134" s="33"/>
      <c r="D134" s="34"/>
      <c r="E134" s="35"/>
      <c r="F134" s="35"/>
      <c r="G134" s="35"/>
      <c r="H134" s="35"/>
      <c r="I134" s="23" t="n">
        <f aca="false">IF(K134="Correcto",IF(ISNUMBER(H134),H134,IF(ISNUMBER(F134),F134,N(E134)))*D134,0)</f>
        <v>0</v>
      </c>
      <c r="J134" s="23" t="n">
        <f aca="false">IF(K134="Correcto",I134-N(G134),0)</f>
        <v>0</v>
      </c>
      <c r="K134" s="8" t="str">
        <f aca="false">IF(COUNTA(A134:H134)=0,"",IF(OR(A134="",B134="",C134="",NOT(ISNUMBER(D134)),D134&lt;=0,AND(E134&lt;&gt;"",NOT(ISNUMBER(E134))),AND(F134&lt;&gt;"",NOT(ISNUMBER(F134))),AND(G134&lt;&gt;"",NOT(ISNUMBER(G134))),AND(H134&lt;&gt;"",NOT(ISNUMBER(H134))),COUNT(E134:H134)=0),"REVISAR datos","Correcto"))</f>
        <v/>
      </c>
      <c r="L134" s="24" t="str">
        <f aca="false">IF(COUNTA(A134:B134)=0,"",IF(COUNTIFS(Resumen!$A$18:$A$25,B134)=1,"Clasificado","REVISAR categoría"))</f>
        <v/>
      </c>
      <c r="M134" s="36"/>
      <c r="N134" s="24" t="str">
        <f aca="false">IF(K134&lt;&gt;"Correcto","",IF(OR(ISNUMBER(F134),ISNUMBER(H134)),"Comprometido","Estimado"))</f>
        <v/>
      </c>
      <c r="O134" s="24" t="n">
        <f aca="false">MAX(0,J134)</f>
        <v>0</v>
      </c>
      <c r="P134" s="1" t="n">
        <f aca="false">IF(COUNTA(A134:H134,M134)&gt;0,ROW(),0)</f>
        <v>0</v>
      </c>
    </row>
    <row r="135" customFormat="false" ht="30" hidden="false" customHeight="true" outlineLevel="0" collapsed="false">
      <c r="A135" s="33"/>
      <c r="B135" s="33"/>
      <c r="C135" s="33"/>
      <c r="D135" s="34"/>
      <c r="E135" s="35"/>
      <c r="F135" s="35"/>
      <c r="G135" s="35"/>
      <c r="H135" s="35"/>
      <c r="I135" s="23" t="n">
        <f aca="false">IF(K135="Correcto",IF(ISNUMBER(H135),H135,IF(ISNUMBER(F135),F135,N(E135)))*D135,0)</f>
        <v>0</v>
      </c>
      <c r="J135" s="23" t="n">
        <f aca="false">IF(K135="Correcto",I135-N(G135),0)</f>
        <v>0</v>
      </c>
      <c r="K135" s="8" t="str">
        <f aca="false">IF(COUNTA(A135:H135)=0,"",IF(OR(A135="",B135="",C135="",NOT(ISNUMBER(D135)),D135&lt;=0,AND(E135&lt;&gt;"",NOT(ISNUMBER(E135))),AND(F135&lt;&gt;"",NOT(ISNUMBER(F135))),AND(G135&lt;&gt;"",NOT(ISNUMBER(G135))),AND(H135&lt;&gt;"",NOT(ISNUMBER(H135))),COUNT(E135:H135)=0),"REVISAR datos","Correcto"))</f>
        <v/>
      </c>
      <c r="L135" s="24" t="str">
        <f aca="false">IF(COUNTA(A135:B135)=0,"",IF(COUNTIFS(Resumen!$A$18:$A$25,B135)=1,"Clasificado","REVISAR categoría"))</f>
        <v/>
      </c>
      <c r="M135" s="36"/>
      <c r="N135" s="24" t="str">
        <f aca="false">IF(K135&lt;&gt;"Correcto","",IF(OR(ISNUMBER(F135),ISNUMBER(H135)),"Comprometido","Estimado"))</f>
        <v/>
      </c>
      <c r="O135" s="24" t="n">
        <f aca="false">MAX(0,J135)</f>
        <v>0</v>
      </c>
      <c r="P135" s="1" t="n">
        <f aca="false">IF(COUNTA(A135:H135,M135)&gt;0,ROW(),0)</f>
        <v>0</v>
      </c>
    </row>
    <row r="136" customFormat="false" ht="30" hidden="false" customHeight="true" outlineLevel="0" collapsed="false">
      <c r="A136" s="33"/>
      <c r="B136" s="33"/>
      <c r="C136" s="33"/>
      <c r="D136" s="34"/>
      <c r="E136" s="35"/>
      <c r="F136" s="35"/>
      <c r="G136" s="35"/>
      <c r="H136" s="35"/>
      <c r="I136" s="23" t="n">
        <f aca="false">IF(K136="Correcto",IF(ISNUMBER(H136),H136,IF(ISNUMBER(F136),F136,N(E136)))*D136,0)</f>
        <v>0</v>
      </c>
      <c r="J136" s="23" t="n">
        <f aca="false">IF(K136="Correcto",I136-N(G136),0)</f>
        <v>0</v>
      </c>
      <c r="K136" s="8" t="str">
        <f aca="false">IF(COUNTA(A136:H136)=0,"",IF(OR(A136="",B136="",C136="",NOT(ISNUMBER(D136)),D136&lt;=0,AND(E136&lt;&gt;"",NOT(ISNUMBER(E136))),AND(F136&lt;&gt;"",NOT(ISNUMBER(F136))),AND(G136&lt;&gt;"",NOT(ISNUMBER(G136))),AND(H136&lt;&gt;"",NOT(ISNUMBER(H136))),COUNT(E136:H136)=0),"REVISAR datos","Correcto"))</f>
        <v/>
      </c>
      <c r="L136" s="24" t="str">
        <f aca="false">IF(COUNTA(A136:B136)=0,"",IF(COUNTIFS(Resumen!$A$18:$A$25,B136)=1,"Clasificado","REVISAR categoría"))</f>
        <v/>
      </c>
      <c r="M136" s="36"/>
      <c r="N136" s="24" t="str">
        <f aca="false">IF(K136&lt;&gt;"Correcto","",IF(OR(ISNUMBER(F136),ISNUMBER(H136)),"Comprometido","Estimado"))</f>
        <v/>
      </c>
      <c r="O136" s="24" t="n">
        <f aca="false">MAX(0,J136)</f>
        <v>0</v>
      </c>
      <c r="P136" s="1" t="n">
        <f aca="false">IF(COUNTA(A136:H136,M136)&gt;0,ROW(),0)</f>
        <v>0</v>
      </c>
    </row>
    <row r="137" customFormat="false" ht="30" hidden="false" customHeight="true" outlineLevel="0" collapsed="false">
      <c r="A137" s="33"/>
      <c r="B137" s="33"/>
      <c r="C137" s="33"/>
      <c r="D137" s="34"/>
      <c r="E137" s="35"/>
      <c r="F137" s="35"/>
      <c r="G137" s="35"/>
      <c r="H137" s="35"/>
      <c r="I137" s="23" t="n">
        <f aca="false">IF(K137="Correcto",IF(ISNUMBER(H137),H137,IF(ISNUMBER(F137),F137,N(E137)))*D137,0)</f>
        <v>0</v>
      </c>
      <c r="J137" s="23" t="n">
        <f aca="false">IF(K137="Correcto",I137-N(G137),0)</f>
        <v>0</v>
      </c>
      <c r="K137" s="8" t="str">
        <f aca="false">IF(COUNTA(A137:H137)=0,"",IF(OR(A137="",B137="",C137="",NOT(ISNUMBER(D137)),D137&lt;=0,AND(E137&lt;&gt;"",NOT(ISNUMBER(E137))),AND(F137&lt;&gt;"",NOT(ISNUMBER(F137))),AND(G137&lt;&gt;"",NOT(ISNUMBER(G137))),AND(H137&lt;&gt;"",NOT(ISNUMBER(H137))),COUNT(E137:H137)=0),"REVISAR datos","Correcto"))</f>
        <v/>
      </c>
      <c r="L137" s="24" t="str">
        <f aca="false">IF(COUNTA(A137:B137)=0,"",IF(COUNTIFS(Resumen!$A$18:$A$25,B137)=1,"Clasificado","REVISAR categoría"))</f>
        <v/>
      </c>
      <c r="M137" s="36"/>
      <c r="N137" s="24" t="str">
        <f aca="false">IF(K137&lt;&gt;"Correcto","",IF(OR(ISNUMBER(F137),ISNUMBER(H137)),"Comprometido","Estimado"))</f>
        <v/>
      </c>
      <c r="O137" s="24" t="n">
        <f aca="false">MAX(0,J137)</f>
        <v>0</v>
      </c>
      <c r="P137" s="1" t="n">
        <f aca="false">IF(COUNTA(A137:H137,M137)&gt;0,ROW(),0)</f>
        <v>0</v>
      </c>
    </row>
    <row r="138" customFormat="false" ht="30" hidden="false" customHeight="true" outlineLevel="0" collapsed="false">
      <c r="A138" s="33"/>
      <c r="B138" s="33"/>
      <c r="C138" s="33"/>
      <c r="D138" s="34"/>
      <c r="E138" s="35"/>
      <c r="F138" s="35"/>
      <c r="G138" s="35"/>
      <c r="H138" s="35"/>
      <c r="I138" s="23" t="n">
        <f aca="false">IF(K138="Correcto",IF(ISNUMBER(H138),H138,IF(ISNUMBER(F138),F138,N(E138)))*D138,0)</f>
        <v>0</v>
      </c>
      <c r="J138" s="23" t="n">
        <f aca="false">IF(K138="Correcto",I138-N(G138),0)</f>
        <v>0</v>
      </c>
      <c r="K138" s="8" t="str">
        <f aca="false">IF(COUNTA(A138:H138)=0,"",IF(OR(A138="",B138="",C138="",NOT(ISNUMBER(D138)),D138&lt;=0,AND(E138&lt;&gt;"",NOT(ISNUMBER(E138))),AND(F138&lt;&gt;"",NOT(ISNUMBER(F138))),AND(G138&lt;&gt;"",NOT(ISNUMBER(G138))),AND(H138&lt;&gt;"",NOT(ISNUMBER(H138))),COUNT(E138:H138)=0),"REVISAR datos","Correcto"))</f>
        <v/>
      </c>
      <c r="L138" s="24" t="str">
        <f aca="false">IF(COUNTA(A138:B138)=0,"",IF(COUNTIFS(Resumen!$A$18:$A$25,B138)=1,"Clasificado","REVISAR categoría"))</f>
        <v/>
      </c>
      <c r="M138" s="36"/>
      <c r="N138" s="24" t="str">
        <f aca="false">IF(K138&lt;&gt;"Correcto","",IF(OR(ISNUMBER(F138),ISNUMBER(H138)),"Comprometido","Estimado"))</f>
        <v/>
      </c>
      <c r="O138" s="24" t="n">
        <f aca="false">MAX(0,J138)</f>
        <v>0</v>
      </c>
      <c r="P138" s="1" t="n">
        <f aca="false">IF(COUNTA(A138:H138,M138)&gt;0,ROW(),0)</f>
        <v>0</v>
      </c>
    </row>
    <row r="139" customFormat="false" ht="30" hidden="false" customHeight="true" outlineLevel="0" collapsed="false">
      <c r="A139" s="33"/>
      <c r="B139" s="33"/>
      <c r="C139" s="33"/>
      <c r="D139" s="34"/>
      <c r="E139" s="35"/>
      <c r="F139" s="35"/>
      <c r="G139" s="35"/>
      <c r="H139" s="35"/>
      <c r="I139" s="23" t="n">
        <f aca="false">IF(K139="Correcto",IF(ISNUMBER(H139),H139,IF(ISNUMBER(F139),F139,N(E139)))*D139,0)</f>
        <v>0</v>
      </c>
      <c r="J139" s="23" t="n">
        <f aca="false">IF(K139="Correcto",I139-N(G139),0)</f>
        <v>0</v>
      </c>
      <c r="K139" s="8" t="str">
        <f aca="false">IF(COUNTA(A139:H139)=0,"",IF(OR(A139="",B139="",C139="",NOT(ISNUMBER(D139)),D139&lt;=0,AND(E139&lt;&gt;"",NOT(ISNUMBER(E139))),AND(F139&lt;&gt;"",NOT(ISNUMBER(F139))),AND(G139&lt;&gt;"",NOT(ISNUMBER(G139))),AND(H139&lt;&gt;"",NOT(ISNUMBER(H139))),COUNT(E139:H139)=0),"REVISAR datos","Correcto"))</f>
        <v/>
      </c>
      <c r="L139" s="24" t="str">
        <f aca="false">IF(COUNTA(A139:B139)=0,"",IF(COUNTIFS(Resumen!$A$18:$A$25,B139)=1,"Clasificado","REVISAR categoría"))</f>
        <v/>
      </c>
      <c r="M139" s="36"/>
      <c r="N139" s="24" t="str">
        <f aca="false">IF(K139&lt;&gt;"Correcto","",IF(OR(ISNUMBER(F139),ISNUMBER(H139)),"Comprometido","Estimado"))</f>
        <v/>
      </c>
      <c r="O139" s="24" t="n">
        <f aca="false">MAX(0,J139)</f>
        <v>0</v>
      </c>
      <c r="P139" s="1" t="n">
        <f aca="false">IF(COUNTA(A139:H139,M139)&gt;0,ROW(),0)</f>
        <v>0</v>
      </c>
    </row>
    <row r="140" customFormat="false" ht="30" hidden="false" customHeight="true" outlineLevel="0" collapsed="false">
      <c r="A140" s="33"/>
      <c r="B140" s="33"/>
      <c r="C140" s="33"/>
      <c r="D140" s="34"/>
      <c r="E140" s="35"/>
      <c r="F140" s="35"/>
      <c r="G140" s="35"/>
      <c r="H140" s="35"/>
      <c r="I140" s="23" t="n">
        <f aca="false">IF(K140="Correcto",IF(ISNUMBER(H140),H140,IF(ISNUMBER(F140),F140,N(E140)))*D140,0)</f>
        <v>0</v>
      </c>
      <c r="J140" s="23" t="n">
        <f aca="false">IF(K140="Correcto",I140-N(G140),0)</f>
        <v>0</v>
      </c>
      <c r="K140" s="8" t="str">
        <f aca="false">IF(COUNTA(A140:H140)=0,"",IF(OR(A140="",B140="",C140="",NOT(ISNUMBER(D140)),D140&lt;=0,AND(E140&lt;&gt;"",NOT(ISNUMBER(E140))),AND(F140&lt;&gt;"",NOT(ISNUMBER(F140))),AND(G140&lt;&gt;"",NOT(ISNUMBER(G140))),AND(H140&lt;&gt;"",NOT(ISNUMBER(H140))),COUNT(E140:H140)=0),"REVISAR datos","Correcto"))</f>
        <v/>
      </c>
      <c r="L140" s="24" t="str">
        <f aca="false">IF(COUNTA(A140:B140)=0,"",IF(COUNTIFS(Resumen!$A$18:$A$25,B140)=1,"Clasificado","REVISAR categoría"))</f>
        <v/>
      </c>
      <c r="M140" s="36"/>
      <c r="N140" s="24" t="str">
        <f aca="false">IF(K140&lt;&gt;"Correcto","",IF(OR(ISNUMBER(F140),ISNUMBER(H140)),"Comprometido","Estimado"))</f>
        <v/>
      </c>
      <c r="O140" s="24" t="n">
        <f aca="false">MAX(0,J140)</f>
        <v>0</v>
      </c>
      <c r="P140" s="1" t="n">
        <f aca="false">IF(COUNTA(A140:H140,M140)&gt;0,ROW(),0)</f>
        <v>0</v>
      </c>
    </row>
    <row r="141" customFormat="false" ht="30" hidden="false" customHeight="true" outlineLevel="0" collapsed="false">
      <c r="A141" s="33"/>
      <c r="B141" s="33"/>
      <c r="C141" s="33"/>
      <c r="D141" s="34"/>
      <c r="E141" s="35"/>
      <c r="F141" s="35"/>
      <c r="G141" s="35"/>
      <c r="H141" s="35"/>
      <c r="I141" s="23" t="n">
        <f aca="false">IF(K141="Correcto",IF(ISNUMBER(H141),H141,IF(ISNUMBER(F141),F141,N(E141)))*D141,0)</f>
        <v>0</v>
      </c>
      <c r="J141" s="23" t="n">
        <f aca="false">IF(K141="Correcto",I141-N(G141),0)</f>
        <v>0</v>
      </c>
      <c r="K141" s="8" t="str">
        <f aca="false">IF(COUNTA(A141:H141)=0,"",IF(OR(A141="",B141="",C141="",NOT(ISNUMBER(D141)),D141&lt;=0,AND(E141&lt;&gt;"",NOT(ISNUMBER(E141))),AND(F141&lt;&gt;"",NOT(ISNUMBER(F141))),AND(G141&lt;&gt;"",NOT(ISNUMBER(G141))),AND(H141&lt;&gt;"",NOT(ISNUMBER(H141))),COUNT(E141:H141)=0),"REVISAR datos","Correcto"))</f>
        <v/>
      </c>
      <c r="L141" s="24" t="str">
        <f aca="false">IF(COUNTA(A141:B141)=0,"",IF(COUNTIFS(Resumen!$A$18:$A$25,B141)=1,"Clasificado","REVISAR categoría"))</f>
        <v/>
      </c>
      <c r="M141" s="36"/>
      <c r="N141" s="24" t="str">
        <f aca="false">IF(K141&lt;&gt;"Correcto","",IF(OR(ISNUMBER(F141),ISNUMBER(H141)),"Comprometido","Estimado"))</f>
        <v/>
      </c>
      <c r="O141" s="24" t="n">
        <f aca="false">MAX(0,J141)</f>
        <v>0</v>
      </c>
      <c r="P141" s="1" t="n">
        <f aca="false">IF(COUNTA(A141:H141,M141)&gt;0,ROW(),0)</f>
        <v>0</v>
      </c>
    </row>
    <row r="142" customFormat="false" ht="30" hidden="false" customHeight="true" outlineLevel="0" collapsed="false">
      <c r="A142" s="33"/>
      <c r="B142" s="33"/>
      <c r="C142" s="33"/>
      <c r="D142" s="34"/>
      <c r="E142" s="35"/>
      <c r="F142" s="35"/>
      <c r="G142" s="35"/>
      <c r="H142" s="35"/>
      <c r="I142" s="23" t="n">
        <f aca="false">IF(K142="Correcto",IF(ISNUMBER(H142),H142,IF(ISNUMBER(F142),F142,N(E142)))*D142,0)</f>
        <v>0</v>
      </c>
      <c r="J142" s="23" t="n">
        <f aca="false">IF(K142="Correcto",I142-N(G142),0)</f>
        <v>0</v>
      </c>
      <c r="K142" s="8" t="str">
        <f aca="false">IF(COUNTA(A142:H142)=0,"",IF(OR(A142="",B142="",C142="",NOT(ISNUMBER(D142)),D142&lt;=0,AND(E142&lt;&gt;"",NOT(ISNUMBER(E142))),AND(F142&lt;&gt;"",NOT(ISNUMBER(F142))),AND(G142&lt;&gt;"",NOT(ISNUMBER(G142))),AND(H142&lt;&gt;"",NOT(ISNUMBER(H142))),COUNT(E142:H142)=0),"REVISAR datos","Correcto"))</f>
        <v/>
      </c>
      <c r="L142" s="24" t="str">
        <f aca="false">IF(COUNTA(A142:B142)=0,"",IF(COUNTIFS(Resumen!$A$18:$A$25,B142)=1,"Clasificado","REVISAR categoría"))</f>
        <v/>
      </c>
      <c r="M142" s="36"/>
      <c r="N142" s="24" t="str">
        <f aca="false">IF(K142&lt;&gt;"Correcto","",IF(OR(ISNUMBER(F142),ISNUMBER(H142)),"Comprometido","Estimado"))</f>
        <v/>
      </c>
      <c r="O142" s="24" t="n">
        <f aca="false">MAX(0,J142)</f>
        <v>0</v>
      </c>
      <c r="P142" s="1" t="n">
        <f aca="false">IF(COUNTA(A142:H142,M142)&gt;0,ROW(),0)</f>
        <v>0</v>
      </c>
    </row>
    <row r="143" customFormat="false" ht="30" hidden="false" customHeight="true" outlineLevel="0" collapsed="false">
      <c r="A143" s="33"/>
      <c r="B143" s="33"/>
      <c r="C143" s="33"/>
      <c r="D143" s="34"/>
      <c r="E143" s="35"/>
      <c r="F143" s="35"/>
      <c r="G143" s="35"/>
      <c r="H143" s="35"/>
      <c r="I143" s="23" t="n">
        <f aca="false">IF(K143="Correcto",IF(ISNUMBER(H143),H143,IF(ISNUMBER(F143),F143,N(E143)))*D143,0)</f>
        <v>0</v>
      </c>
      <c r="J143" s="23" t="n">
        <f aca="false">IF(K143="Correcto",I143-N(G143),0)</f>
        <v>0</v>
      </c>
      <c r="K143" s="8" t="str">
        <f aca="false">IF(COUNTA(A143:H143)=0,"",IF(OR(A143="",B143="",C143="",NOT(ISNUMBER(D143)),D143&lt;=0,AND(E143&lt;&gt;"",NOT(ISNUMBER(E143))),AND(F143&lt;&gt;"",NOT(ISNUMBER(F143))),AND(G143&lt;&gt;"",NOT(ISNUMBER(G143))),AND(H143&lt;&gt;"",NOT(ISNUMBER(H143))),COUNT(E143:H143)=0),"REVISAR datos","Correcto"))</f>
        <v/>
      </c>
      <c r="L143" s="24" t="str">
        <f aca="false">IF(COUNTA(A143:B143)=0,"",IF(COUNTIFS(Resumen!$A$18:$A$25,B143)=1,"Clasificado","REVISAR categoría"))</f>
        <v/>
      </c>
      <c r="M143" s="36"/>
      <c r="N143" s="24" t="str">
        <f aca="false">IF(K143&lt;&gt;"Correcto","",IF(OR(ISNUMBER(F143),ISNUMBER(H143)),"Comprometido","Estimado"))</f>
        <v/>
      </c>
      <c r="O143" s="24" t="n">
        <f aca="false">MAX(0,J143)</f>
        <v>0</v>
      </c>
      <c r="P143" s="1" t="n">
        <f aca="false">IF(COUNTA(A143:H143,M143)&gt;0,ROW(),0)</f>
        <v>0</v>
      </c>
    </row>
    <row r="144" customFormat="false" ht="30" hidden="false" customHeight="true" outlineLevel="0" collapsed="false">
      <c r="A144" s="33"/>
      <c r="B144" s="33"/>
      <c r="C144" s="33"/>
      <c r="D144" s="34"/>
      <c r="E144" s="35"/>
      <c r="F144" s="35"/>
      <c r="G144" s="35"/>
      <c r="H144" s="35"/>
      <c r="I144" s="23" t="n">
        <f aca="false">IF(K144="Correcto",IF(ISNUMBER(H144),H144,IF(ISNUMBER(F144),F144,N(E144)))*D144,0)</f>
        <v>0</v>
      </c>
      <c r="J144" s="23" t="n">
        <f aca="false">IF(K144="Correcto",I144-N(G144),0)</f>
        <v>0</v>
      </c>
      <c r="K144" s="8" t="str">
        <f aca="false">IF(COUNTA(A144:H144)=0,"",IF(OR(A144="",B144="",C144="",NOT(ISNUMBER(D144)),D144&lt;=0,AND(E144&lt;&gt;"",NOT(ISNUMBER(E144))),AND(F144&lt;&gt;"",NOT(ISNUMBER(F144))),AND(G144&lt;&gt;"",NOT(ISNUMBER(G144))),AND(H144&lt;&gt;"",NOT(ISNUMBER(H144))),COUNT(E144:H144)=0),"REVISAR datos","Correcto"))</f>
        <v/>
      </c>
      <c r="L144" s="24" t="str">
        <f aca="false">IF(COUNTA(A144:B144)=0,"",IF(COUNTIFS(Resumen!$A$18:$A$25,B144)=1,"Clasificado","REVISAR categoría"))</f>
        <v/>
      </c>
      <c r="M144" s="36"/>
      <c r="N144" s="24" t="str">
        <f aca="false">IF(K144&lt;&gt;"Correcto","",IF(OR(ISNUMBER(F144),ISNUMBER(H144)),"Comprometido","Estimado"))</f>
        <v/>
      </c>
      <c r="O144" s="24" t="n">
        <f aca="false">MAX(0,J144)</f>
        <v>0</v>
      </c>
      <c r="P144" s="1" t="n">
        <f aca="false">IF(COUNTA(A144:H144,M144)&gt;0,ROW(),0)</f>
        <v>0</v>
      </c>
    </row>
    <row r="145" customFormat="false" ht="30" hidden="false" customHeight="true" outlineLevel="0" collapsed="false">
      <c r="A145" s="33"/>
      <c r="B145" s="33"/>
      <c r="C145" s="33"/>
      <c r="D145" s="34"/>
      <c r="E145" s="35"/>
      <c r="F145" s="35"/>
      <c r="G145" s="35"/>
      <c r="H145" s="35"/>
      <c r="I145" s="23" t="n">
        <f aca="false">IF(K145="Correcto",IF(ISNUMBER(H145),H145,IF(ISNUMBER(F145),F145,N(E145)))*D145,0)</f>
        <v>0</v>
      </c>
      <c r="J145" s="23" t="n">
        <f aca="false">IF(K145="Correcto",I145-N(G145),0)</f>
        <v>0</v>
      </c>
      <c r="K145" s="8" t="str">
        <f aca="false">IF(COUNTA(A145:H145)=0,"",IF(OR(A145="",B145="",C145="",NOT(ISNUMBER(D145)),D145&lt;=0,AND(E145&lt;&gt;"",NOT(ISNUMBER(E145))),AND(F145&lt;&gt;"",NOT(ISNUMBER(F145))),AND(G145&lt;&gt;"",NOT(ISNUMBER(G145))),AND(H145&lt;&gt;"",NOT(ISNUMBER(H145))),COUNT(E145:H145)=0),"REVISAR datos","Correcto"))</f>
        <v/>
      </c>
      <c r="L145" s="24" t="str">
        <f aca="false">IF(COUNTA(A145:B145)=0,"",IF(COUNTIFS(Resumen!$A$18:$A$25,B145)=1,"Clasificado","REVISAR categoría"))</f>
        <v/>
      </c>
      <c r="M145" s="36"/>
      <c r="N145" s="24" t="str">
        <f aca="false">IF(K145&lt;&gt;"Correcto","",IF(OR(ISNUMBER(F145),ISNUMBER(H145)),"Comprometido","Estimado"))</f>
        <v/>
      </c>
      <c r="O145" s="24" t="n">
        <f aca="false">MAX(0,J145)</f>
        <v>0</v>
      </c>
      <c r="P145" s="1" t="n">
        <f aca="false">IF(COUNTA(A145:H145,M145)&gt;0,ROW(),0)</f>
        <v>0</v>
      </c>
    </row>
    <row r="146" customFormat="false" ht="30" hidden="false" customHeight="true" outlineLevel="0" collapsed="false">
      <c r="A146" s="33"/>
      <c r="B146" s="33"/>
      <c r="C146" s="33"/>
      <c r="D146" s="34"/>
      <c r="E146" s="35"/>
      <c r="F146" s="35"/>
      <c r="G146" s="35"/>
      <c r="H146" s="35"/>
      <c r="I146" s="23" t="n">
        <f aca="false">IF(K146="Correcto",IF(ISNUMBER(H146),H146,IF(ISNUMBER(F146),F146,N(E146)))*D146,0)</f>
        <v>0</v>
      </c>
      <c r="J146" s="23" t="n">
        <f aca="false">IF(K146="Correcto",I146-N(G146),0)</f>
        <v>0</v>
      </c>
      <c r="K146" s="8" t="str">
        <f aca="false">IF(COUNTA(A146:H146)=0,"",IF(OR(A146="",B146="",C146="",NOT(ISNUMBER(D146)),D146&lt;=0,AND(E146&lt;&gt;"",NOT(ISNUMBER(E146))),AND(F146&lt;&gt;"",NOT(ISNUMBER(F146))),AND(G146&lt;&gt;"",NOT(ISNUMBER(G146))),AND(H146&lt;&gt;"",NOT(ISNUMBER(H146))),COUNT(E146:H146)=0),"REVISAR datos","Correcto"))</f>
        <v/>
      </c>
      <c r="L146" s="24" t="str">
        <f aca="false">IF(COUNTA(A146:B146)=0,"",IF(COUNTIFS(Resumen!$A$18:$A$25,B146)=1,"Clasificado","REVISAR categoría"))</f>
        <v/>
      </c>
      <c r="M146" s="36"/>
      <c r="N146" s="24" t="str">
        <f aca="false">IF(K146&lt;&gt;"Correcto","",IF(OR(ISNUMBER(F146),ISNUMBER(H146)),"Comprometido","Estimado"))</f>
        <v/>
      </c>
      <c r="O146" s="24" t="n">
        <f aca="false">MAX(0,J146)</f>
        <v>0</v>
      </c>
      <c r="P146" s="1" t="n">
        <f aca="false">IF(COUNTA(A146:H146,M146)&gt;0,ROW(),0)</f>
        <v>0</v>
      </c>
    </row>
    <row r="147" customFormat="false" ht="30" hidden="false" customHeight="true" outlineLevel="0" collapsed="false">
      <c r="A147" s="33"/>
      <c r="B147" s="33"/>
      <c r="C147" s="33"/>
      <c r="D147" s="34"/>
      <c r="E147" s="35"/>
      <c r="F147" s="35"/>
      <c r="G147" s="35"/>
      <c r="H147" s="35"/>
      <c r="I147" s="23" t="n">
        <f aca="false">IF(K147="Correcto",IF(ISNUMBER(H147),H147,IF(ISNUMBER(F147),F147,N(E147)))*D147,0)</f>
        <v>0</v>
      </c>
      <c r="J147" s="23" t="n">
        <f aca="false">IF(K147="Correcto",I147-N(G147),0)</f>
        <v>0</v>
      </c>
      <c r="K147" s="8" t="str">
        <f aca="false">IF(COUNTA(A147:H147)=0,"",IF(OR(A147="",B147="",C147="",NOT(ISNUMBER(D147)),D147&lt;=0,AND(E147&lt;&gt;"",NOT(ISNUMBER(E147))),AND(F147&lt;&gt;"",NOT(ISNUMBER(F147))),AND(G147&lt;&gt;"",NOT(ISNUMBER(G147))),AND(H147&lt;&gt;"",NOT(ISNUMBER(H147))),COUNT(E147:H147)=0),"REVISAR datos","Correcto"))</f>
        <v/>
      </c>
      <c r="L147" s="24" t="str">
        <f aca="false">IF(COUNTA(A147:B147)=0,"",IF(COUNTIFS(Resumen!$A$18:$A$25,B147)=1,"Clasificado","REVISAR categoría"))</f>
        <v/>
      </c>
      <c r="M147" s="36"/>
      <c r="N147" s="24" t="str">
        <f aca="false">IF(K147&lt;&gt;"Correcto","",IF(OR(ISNUMBER(F147),ISNUMBER(H147)),"Comprometido","Estimado"))</f>
        <v/>
      </c>
      <c r="O147" s="24" t="n">
        <f aca="false">MAX(0,J147)</f>
        <v>0</v>
      </c>
      <c r="P147" s="1" t="n">
        <f aca="false">IF(COUNTA(A147:H147,M147)&gt;0,ROW(),0)</f>
        <v>0</v>
      </c>
    </row>
    <row r="148" customFormat="false" ht="30" hidden="false" customHeight="true" outlineLevel="0" collapsed="false">
      <c r="A148" s="33"/>
      <c r="B148" s="33"/>
      <c r="C148" s="33"/>
      <c r="D148" s="34"/>
      <c r="E148" s="35"/>
      <c r="F148" s="35"/>
      <c r="G148" s="35"/>
      <c r="H148" s="35"/>
      <c r="I148" s="23" t="n">
        <f aca="false">IF(K148="Correcto",IF(ISNUMBER(H148),H148,IF(ISNUMBER(F148),F148,N(E148)))*D148,0)</f>
        <v>0</v>
      </c>
      <c r="J148" s="23" t="n">
        <f aca="false">IF(K148="Correcto",I148-N(G148),0)</f>
        <v>0</v>
      </c>
      <c r="K148" s="8" t="str">
        <f aca="false">IF(COUNTA(A148:H148)=0,"",IF(OR(A148="",B148="",C148="",NOT(ISNUMBER(D148)),D148&lt;=0,AND(E148&lt;&gt;"",NOT(ISNUMBER(E148))),AND(F148&lt;&gt;"",NOT(ISNUMBER(F148))),AND(G148&lt;&gt;"",NOT(ISNUMBER(G148))),AND(H148&lt;&gt;"",NOT(ISNUMBER(H148))),COUNT(E148:H148)=0),"REVISAR datos","Correcto"))</f>
        <v/>
      </c>
      <c r="L148" s="24" t="str">
        <f aca="false">IF(COUNTA(A148:B148)=0,"",IF(COUNTIFS(Resumen!$A$18:$A$25,B148)=1,"Clasificado","REVISAR categoría"))</f>
        <v/>
      </c>
      <c r="M148" s="36"/>
      <c r="N148" s="24" t="str">
        <f aca="false">IF(K148&lt;&gt;"Correcto","",IF(OR(ISNUMBER(F148),ISNUMBER(H148)),"Comprometido","Estimado"))</f>
        <v/>
      </c>
      <c r="O148" s="24" t="n">
        <f aca="false">MAX(0,J148)</f>
        <v>0</v>
      </c>
      <c r="P148" s="1" t="n">
        <f aca="false">IF(COUNTA(A148:H148,M148)&gt;0,ROW(),0)</f>
        <v>0</v>
      </c>
    </row>
    <row r="149" customFormat="false" ht="30" hidden="false" customHeight="true" outlineLevel="0" collapsed="false">
      <c r="A149" s="33"/>
      <c r="B149" s="33"/>
      <c r="C149" s="33"/>
      <c r="D149" s="34"/>
      <c r="E149" s="35"/>
      <c r="F149" s="35"/>
      <c r="G149" s="35"/>
      <c r="H149" s="35"/>
      <c r="I149" s="23" t="n">
        <f aca="false">IF(K149="Correcto",IF(ISNUMBER(H149),H149,IF(ISNUMBER(F149),F149,N(E149)))*D149,0)</f>
        <v>0</v>
      </c>
      <c r="J149" s="23" t="n">
        <f aca="false">IF(K149="Correcto",I149-N(G149),0)</f>
        <v>0</v>
      </c>
      <c r="K149" s="8" t="str">
        <f aca="false">IF(COUNTA(A149:H149)=0,"",IF(OR(A149="",B149="",C149="",NOT(ISNUMBER(D149)),D149&lt;=0,AND(E149&lt;&gt;"",NOT(ISNUMBER(E149))),AND(F149&lt;&gt;"",NOT(ISNUMBER(F149))),AND(G149&lt;&gt;"",NOT(ISNUMBER(G149))),AND(H149&lt;&gt;"",NOT(ISNUMBER(H149))),COUNT(E149:H149)=0),"REVISAR datos","Correcto"))</f>
        <v/>
      </c>
      <c r="L149" s="24" t="str">
        <f aca="false">IF(COUNTA(A149:B149)=0,"",IF(COUNTIFS(Resumen!$A$18:$A$25,B149)=1,"Clasificado","REVISAR categoría"))</f>
        <v/>
      </c>
      <c r="M149" s="36"/>
      <c r="N149" s="24" t="str">
        <f aca="false">IF(K149&lt;&gt;"Correcto","",IF(OR(ISNUMBER(F149),ISNUMBER(H149)),"Comprometido","Estimado"))</f>
        <v/>
      </c>
      <c r="O149" s="24" t="n">
        <f aca="false">MAX(0,J149)</f>
        <v>0</v>
      </c>
      <c r="P149" s="1" t="n">
        <f aca="false">IF(COUNTA(A149:H149,M149)&gt;0,ROW(),0)</f>
        <v>0</v>
      </c>
    </row>
    <row r="150" customFormat="false" ht="30" hidden="false" customHeight="true" outlineLevel="0" collapsed="false">
      <c r="A150" s="33"/>
      <c r="B150" s="33"/>
      <c r="C150" s="33"/>
      <c r="D150" s="34"/>
      <c r="E150" s="35"/>
      <c r="F150" s="35"/>
      <c r="G150" s="35"/>
      <c r="H150" s="35"/>
      <c r="I150" s="23" t="n">
        <f aca="false">IF(K150="Correcto",IF(ISNUMBER(H150),H150,IF(ISNUMBER(F150),F150,N(E150)))*D150,0)</f>
        <v>0</v>
      </c>
      <c r="J150" s="23" t="n">
        <f aca="false">IF(K150="Correcto",I150-N(G150),0)</f>
        <v>0</v>
      </c>
      <c r="K150" s="8" t="str">
        <f aca="false">IF(COUNTA(A150:H150)=0,"",IF(OR(A150="",B150="",C150="",NOT(ISNUMBER(D150)),D150&lt;=0,AND(E150&lt;&gt;"",NOT(ISNUMBER(E150))),AND(F150&lt;&gt;"",NOT(ISNUMBER(F150))),AND(G150&lt;&gt;"",NOT(ISNUMBER(G150))),AND(H150&lt;&gt;"",NOT(ISNUMBER(H150))),COUNT(E150:H150)=0),"REVISAR datos","Correcto"))</f>
        <v/>
      </c>
      <c r="L150" s="24" t="str">
        <f aca="false">IF(COUNTA(A150:B150)=0,"",IF(COUNTIFS(Resumen!$A$18:$A$25,B150)=1,"Clasificado","REVISAR categoría"))</f>
        <v/>
      </c>
      <c r="M150" s="36"/>
      <c r="N150" s="24" t="str">
        <f aca="false">IF(K150&lt;&gt;"Correcto","",IF(OR(ISNUMBER(F150),ISNUMBER(H150)),"Comprometido","Estimado"))</f>
        <v/>
      </c>
      <c r="O150" s="24" t="n">
        <f aca="false">MAX(0,J150)</f>
        <v>0</v>
      </c>
      <c r="P150" s="1" t="n">
        <f aca="false">IF(COUNTA(A150:H150,M150)&gt;0,ROW(),0)</f>
        <v>0</v>
      </c>
    </row>
    <row r="151" customFormat="false" ht="30" hidden="false" customHeight="true" outlineLevel="0" collapsed="false">
      <c r="A151" s="33"/>
      <c r="B151" s="33"/>
      <c r="C151" s="33"/>
      <c r="D151" s="34"/>
      <c r="E151" s="35"/>
      <c r="F151" s="35"/>
      <c r="G151" s="35"/>
      <c r="H151" s="35"/>
      <c r="I151" s="23" t="n">
        <f aca="false">IF(K151="Correcto",IF(ISNUMBER(H151),H151,IF(ISNUMBER(F151),F151,N(E151)))*D151,0)</f>
        <v>0</v>
      </c>
      <c r="J151" s="23" t="n">
        <f aca="false">IF(K151="Correcto",I151-N(G151),0)</f>
        <v>0</v>
      </c>
      <c r="K151" s="8" t="str">
        <f aca="false">IF(COUNTA(A151:H151)=0,"",IF(OR(A151="",B151="",C151="",NOT(ISNUMBER(D151)),D151&lt;=0,AND(E151&lt;&gt;"",NOT(ISNUMBER(E151))),AND(F151&lt;&gt;"",NOT(ISNUMBER(F151))),AND(G151&lt;&gt;"",NOT(ISNUMBER(G151))),AND(H151&lt;&gt;"",NOT(ISNUMBER(H151))),COUNT(E151:H151)=0),"REVISAR datos","Correcto"))</f>
        <v/>
      </c>
      <c r="L151" s="24" t="str">
        <f aca="false">IF(COUNTA(A151:B151)=0,"",IF(COUNTIFS(Resumen!$A$18:$A$25,B151)=1,"Clasificado","REVISAR categoría"))</f>
        <v/>
      </c>
      <c r="M151" s="36"/>
      <c r="N151" s="24" t="str">
        <f aca="false">IF(K151&lt;&gt;"Correcto","",IF(OR(ISNUMBER(F151),ISNUMBER(H151)),"Comprometido","Estimado"))</f>
        <v/>
      </c>
      <c r="O151" s="24" t="n">
        <f aca="false">MAX(0,J151)</f>
        <v>0</v>
      </c>
      <c r="P151" s="1" t="n">
        <f aca="false">IF(COUNTA(A151:H151,M151)&gt;0,ROW(),0)</f>
        <v>0</v>
      </c>
    </row>
    <row r="152" customFormat="false" ht="30" hidden="false" customHeight="true" outlineLevel="0" collapsed="false">
      <c r="A152" s="33"/>
      <c r="B152" s="33"/>
      <c r="C152" s="33"/>
      <c r="D152" s="34"/>
      <c r="E152" s="35"/>
      <c r="F152" s="35"/>
      <c r="G152" s="35"/>
      <c r="H152" s="35"/>
      <c r="I152" s="23" t="n">
        <f aca="false">IF(K152="Correcto",IF(ISNUMBER(H152),H152,IF(ISNUMBER(F152),F152,N(E152)))*D152,0)</f>
        <v>0</v>
      </c>
      <c r="J152" s="23" t="n">
        <f aca="false">IF(K152="Correcto",I152-N(G152),0)</f>
        <v>0</v>
      </c>
      <c r="K152" s="8" t="str">
        <f aca="false">IF(COUNTA(A152:H152)=0,"",IF(OR(A152="",B152="",C152="",NOT(ISNUMBER(D152)),D152&lt;=0,AND(E152&lt;&gt;"",NOT(ISNUMBER(E152))),AND(F152&lt;&gt;"",NOT(ISNUMBER(F152))),AND(G152&lt;&gt;"",NOT(ISNUMBER(G152))),AND(H152&lt;&gt;"",NOT(ISNUMBER(H152))),COUNT(E152:H152)=0),"REVISAR datos","Correcto"))</f>
        <v/>
      </c>
      <c r="L152" s="24" t="str">
        <f aca="false">IF(COUNTA(A152:B152)=0,"",IF(COUNTIFS(Resumen!$A$18:$A$25,B152)=1,"Clasificado","REVISAR categoría"))</f>
        <v/>
      </c>
      <c r="M152" s="36"/>
      <c r="N152" s="24" t="str">
        <f aca="false">IF(K152&lt;&gt;"Correcto","",IF(OR(ISNUMBER(F152),ISNUMBER(H152)),"Comprometido","Estimado"))</f>
        <v/>
      </c>
      <c r="O152" s="24" t="n">
        <f aca="false">MAX(0,J152)</f>
        <v>0</v>
      </c>
      <c r="P152" s="1" t="n">
        <f aca="false">IF(COUNTA(A152:H152,M152)&gt;0,ROW(),0)</f>
        <v>0</v>
      </c>
    </row>
    <row r="153" customFormat="false" ht="30" hidden="false" customHeight="true" outlineLevel="0" collapsed="false">
      <c r="A153" s="33"/>
      <c r="B153" s="33"/>
      <c r="C153" s="33"/>
      <c r="D153" s="34"/>
      <c r="E153" s="35"/>
      <c r="F153" s="35"/>
      <c r="G153" s="35"/>
      <c r="H153" s="35"/>
      <c r="I153" s="23" t="n">
        <f aca="false">IF(K153="Correcto",IF(ISNUMBER(H153),H153,IF(ISNUMBER(F153),F153,N(E153)))*D153,0)</f>
        <v>0</v>
      </c>
      <c r="J153" s="23" t="n">
        <f aca="false">IF(K153="Correcto",I153-N(G153),0)</f>
        <v>0</v>
      </c>
      <c r="K153" s="8" t="str">
        <f aca="false">IF(COUNTA(A153:H153)=0,"",IF(OR(A153="",B153="",C153="",NOT(ISNUMBER(D153)),D153&lt;=0,AND(E153&lt;&gt;"",NOT(ISNUMBER(E153))),AND(F153&lt;&gt;"",NOT(ISNUMBER(F153))),AND(G153&lt;&gt;"",NOT(ISNUMBER(G153))),AND(H153&lt;&gt;"",NOT(ISNUMBER(H153))),COUNT(E153:H153)=0),"REVISAR datos","Correcto"))</f>
        <v/>
      </c>
      <c r="L153" s="24" t="str">
        <f aca="false">IF(COUNTA(A153:B153)=0,"",IF(COUNTIFS(Resumen!$A$18:$A$25,B153)=1,"Clasificado","REVISAR categoría"))</f>
        <v/>
      </c>
      <c r="M153" s="36"/>
      <c r="N153" s="24" t="str">
        <f aca="false">IF(K153&lt;&gt;"Correcto","",IF(OR(ISNUMBER(F153),ISNUMBER(H153)),"Comprometido","Estimado"))</f>
        <v/>
      </c>
      <c r="O153" s="24" t="n">
        <f aca="false">MAX(0,J153)</f>
        <v>0</v>
      </c>
      <c r="P153" s="1" t="n">
        <f aca="false">IF(COUNTA(A153:H153,M153)&gt;0,ROW(),0)</f>
        <v>0</v>
      </c>
    </row>
    <row r="154" customFormat="false" ht="30" hidden="false" customHeight="true" outlineLevel="0" collapsed="false">
      <c r="A154" s="33"/>
      <c r="B154" s="33"/>
      <c r="C154" s="33"/>
      <c r="D154" s="34"/>
      <c r="E154" s="35"/>
      <c r="F154" s="35"/>
      <c r="G154" s="35"/>
      <c r="H154" s="35"/>
      <c r="I154" s="23" t="n">
        <f aca="false">IF(K154="Correcto",IF(ISNUMBER(H154),H154,IF(ISNUMBER(F154),F154,N(E154)))*D154,0)</f>
        <v>0</v>
      </c>
      <c r="J154" s="23" t="n">
        <f aca="false">IF(K154="Correcto",I154-N(G154),0)</f>
        <v>0</v>
      </c>
      <c r="K154" s="8" t="str">
        <f aca="false">IF(COUNTA(A154:H154)=0,"",IF(OR(A154="",B154="",C154="",NOT(ISNUMBER(D154)),D154&lt;=0,AND(E154&lt;&gt;"",NOT(ISNUMBER(E154))),AND(F154&lt;&gt;"",NOT(ISNUMBER(F154))),AND(G154&lt;&gt;"",NOT(ISNUMBER(G154))),AND(H154&lt;&gt;"",NOT(ISNUMBER(H154))),COUNT(E154:H154)=0),"REVISAR datos","Correcto"))</f>
        <v/>
      </c>
      <c r="L154" s="24" t="str">
        <f aca="false">IF(COUNTA(A154:B154)=0,"",IF(COUNTIFS(Resumen!$A$18:$A$25,B154)=1,"Clasificado","REVISAR categoría"))</f>
        <v/>
      </c>
      <c r="M154" s="36"/>
      <c r="N154" s="24" t="str">
        <f aca="false">IF(K154&lt;&gt;"Correcto","",IF(OR(ISNUMBER(F154),ISNUMBER(H154)),"Comprometido","Estimado"))</f>
        <v/>
      </c>
      <c r="O154" s="24" t="n">
        <f aca="false">MAX(0,J154)</f>
        <v>0</v>
      </c>
      <c r="P154" s="1" t="n">
        <f aca="false">IF(COUNTA(A154:H154,M154)&gt;0,ROW(),0)</f>
        <v>0</v>
      </c>
    </row>
    <row r="155" customFormat="false" ht="30" hidden="false" customHeight="true" outlineLevel="0" collapsed="false">
      <c r="A155" s="33"/>
      <c r="B155" s="33"/>
      <c r="C155" s="33"/>
      <c r="D155" s="34"/>
      <c r="E155" s="35"/>
      <c r="F155" s="35"/>
      <c r="G155" s="35"/>
      <c r="H155" s="35"/>
      <c r="I155" s="23" t="n">
        <f aca="false">IF(K155="Correcto",IF(ISNUMBER(H155),H155,IF(ISNUMBER(F155),F155,N(E155)))*D155,0)</f>
        <v>0</v>
      </c>
      <c r="J155" s="23" t="n">
        <f aca="false">IF(K155="Correcto",I155-N(G155),0)</f>
        <v>0</v>
      </c>
      <c r="K155" s="8" t="str">
        <f aca="false">IF(COUNTA(A155:H155)=0,"",IF(OR(A155="",B155="",C155="",NOT(ISNUMBER(D155)),D155&lt;=0,AND(E155&lt;&gt;"",NOT(ISNUMBER(E155))),AND(F155&lt;&gt;"",NOT(ISNUMBER(F155))),AND(G155&lt;&gt;"",NOT(ISNUMBER(G155))),AND(H155&lt;&gt;"",NOT(ISNUMBER(H155))),COUNT(E155:H155)=0),"REVISAR datos","Correcto"))</f>
        <v/>
      </c>
      <c r="L155" s="24" t="str">
        <f aca="false">IF(COUNTA(A155:B155)=0,"",IF(COUNTIFS(Resumen!$A$18:$A$25,B155)=1,"Clasificado","REVISAR categoría"))</f>
        <v/>
      </c>
      <c r="M155" s="36"/>
      <c r="N155" s="24" t="str">
        <f aca="false">IF(K155&lt;&gt;"Correcto","",IF(OR(ISNUMBER(F155),ISNUMBER(H155)),"Comprometido","Estimado"))</f>
        <v/>
      </c>
      <c r="O155" s="24" t="n">
        <f aca="false">MAX(0,J155)</f>
        <v>0</v>
      </c>
      <c r="P155" s="1" t="n">
        <f aca="false">IF(COUNTA(A155:H155,M155)&gt;0,ROW(),0)</f>
        <v>0</v>
      </c>
    </row>
    <row r="156" customFormat="false" ht="30" hidden="false" customHeight="true" outlineLevel="0" collapsed="false">
      <c r="A156" s="33"/>
      <c r="B156" s="33"/>
      <c r="C156" s="33"/>
      <c r="D156" s="34"/>
      <c r="E156" s="35"/>
      <c r="F156" s="35"/>
      <c r="G156" s="35"/>
      <c r="H156" s="35"/>
      <c r="I156" s="23" t="n">
        <f aca="false">IF(K156="Correcto",IF(ISNUMBER(H156),H156,IF(ISNUMBER(F156),F156,N(E156)))*D156,0)</f>
        <v>0</v>
      </c>
      <c r="J156" s="23" t="n">
        <f aca="false">IF(K156="Correcto",I156-N(G156),0)</f>
        <v>0</v>
      </c>
      <c r="K156" s="8" t="str">
        <f aca="false">IF(COUNTA(A156:H156)=0,"",IF(OR(A156="",B156="",C156="",NOT(ISNUMBER(D156)),D156&lt;=0,AND(E156&lt;&gt;"",NOT(ISNUMBER(E156))),AND(F156&lt;&gt;"",NOT(ISNUMBER(F156))),AND(G156&lt;&gt;"",NOT(ISNUMBER(G156))),AND(H156&lt;&gt;"",NOT(ISNUMBER(H156))),COUNT(E156:H156)=0),"REVISAR datos","Correcto"))</f>
        <v/>
      </c>
      <c r="L156" s="24" t="str">
        <f aca="false">IF(COUNTA(A156:B156)=0,"",IF(COUNTIFS(Resumen!$A$18:$A$25,B156)=1,"Clasificado","REVISAR categoría"))</f>
        <v/>
      </c>
      <c r="M156" s="36"/>
      <c r="N156" s="24" t="str">
        <f aca="false">IF(K156&lt;&gt;"Correcto","",IF(OR(ISNUMBER(F156),ISNUMBER(H156)),"Comprometido","Estimado"))</f>
        <v/>
      </c>
      <c r="O156" s="24" t="n">
        <f aca="false">MAX(0,J156)</f>
        <v>0</v>
      </c>
      <c r="P156" s="1" t="n">
        <f aca="false">IF(COUNTA(A156:H156,M156)&gt;0,ROW(),0)</f>
        <v>0</v>
      </c>
    </row>
    <row r="157" customFormat="false" ht="30" hidden="false" customHeight="true" outlineLevel="0" collapsed="false">
      <c r="A157" s="33"/>
      <c r="B157" s="33"/>
      <c r="C157" s="33"/>
      <c r="D157" s="34"/>
      <c r="E157" s="35"/>
      <c r="F157" s="35"/>
      <c r="G157" s="35"/>
      <c r="H157" s="35"/>
      <c r="I157" s="23" t="n">
        <f aca="false">IF(K157="Correcto",IF(ISNUMBER(H157),H157,IF(ISNUMBER(F157),F157,N(E157)))*D157,0)</f>
        <v>0</v>
      </c>
      <c r="J157" s="23" t="n">
        <f aca="false">IF(K157="Correcto",I157-N(G157),0)</f>
        <v>0</v>
      </c>
      <c r="K157" s="8" t="str">
        <f aca="false">IF(COUNTA(A157:H157)=0,"",IF(OR(A157="",B157="",C157="",NOT(ISNUMBER(D157)),D157&lt;=0,AND(E157&lt;&gt;"",NOT(ISNUMBER(E157))),AND(F157&lt;&gt;"",NOT(ISNUMBER(F157))),AND(G157&lt;&gt;"",NOT(ISNUMBER(G157))),AND(H157&lt;&gt;"",NOT(ISNUMBER(H157))),COUNT(E157:H157)=0),"REVISAR datos","Correcto"))</f>
        <v/>
      </c>
      <c r="L157" s="24" t="str">
        <f aca="false">IF(COUNTA(A157:B157)=0,"",IF(COUNTIFS(Resumen!$A$18:$A$25,B157)=1,"Clasificado","REVISAR categoría"))</f>
        <v/>
      </c>
      <c r="M157" s="36"/>
      <c r="N157" s="24" t="str">
        <f aca="false">IF(K157&lt;&gt;"Correcto","",IF(OR(ISNUMBER(F157),ISNUMBER(H157)),"Comprometido","Estimado"))</f>
        <v/>
      </c>
      <c r="O157" s="24" t="n">
        <f aca="false">MAX(0,J157)</f>
        <v>0</v>
      </c>
      <c r="P157" s="1" t="n">
        <f aca="false">IF(COUNTA(A157:H157,M157)&gt;0,ROW(),0)</f>
        <v>0</v>
      </c>
    </row>
    <row r="158" customFormat="false" ht="30" hidden="false" customHeight="true" outlineLevel="0" collapsed="false">
      <c r="A158" s="33"/>
      <c r="B158" s="33"/>
      <c r="C158" s="33"/>
      <c r="D158" s="34"/>
      <c r="E158" s="35"/>
      <c r="F158" s="35"/>
      <c r="G158" s="35"/>
      <c r="H158" s="35"/>
      <c r="I158" s="23" t="n">
        <f aca="false">IF(K158="Correcto",IF(ISNUMBER(H158),H158,IF(ISNUMBER(F158),F158,N(E158)))*D158,0)</f>
        <v>0</v>
      </c>
      <c r="J158" s="23" t="n">
        <f aca="false">IF(K158="Correcto",I158-N(G158),0)</f>
        <v>0</v>
      </c>
      <c r="K158" s="8" t="str">
        <f aca="false">IF(COUNTA(A158:H158)=0,"",IF(OR(A158="",B158="",C158="",NOT(ISNUMBER(D158)),D158&lt;=0,AND(E158&lt;&gt;"",NOT(ISNUMBER(E158))),AND(F158&lt;&gt;"",NOT(ISNUMBER(F158))),AND(G158&lt;&gt;"",NOT(ISNUMBER(G158))),AND(H158&lt;&gt;"",NOT(ISNUMBER(H158))),COUNT(E158:H158)=0),"REVISAR datos","Correcto"))</f>
        <v/>
      </c>
      <c r="L158" s="24" t="str">
        <f aca="false">IF(COUNTA(A158:B158)=0,"",IF(COUNTIFS(Resumen!$A$18:$A$25,B158)=1,"Clasificado","REVISAR categoría"))</f>
        <v/>
      </c>
      <c r="M158" s="36"/>
      <c r="N158" s="24" t="str">
        <f aca="false">IF(K158&lt;&gt;"Correcto","",IF(OR(ISNUMBER(F158),ISNUMBER(H158)),"Comprometido","Estimado"))</f>
        <v/>
      </c>
      <c r="O158" s="24" t="n">
        <f aca="false">MAX(0,J158)</f>
        <v>0</v>
      </c>
      <c r="P158" s="1" t="n">
        <f aca="false">IF(COUNTA(A158:H158,M158)&gt;0,ROW(),0)</f>
        <v>0</v>
      </c>
    </row>
    <row r="159" customFormat="false" ht="30" hidden="false" customHeight="true" outlineLevel="0" collapsed="false">
      <c r="A159" s="33"/>
      <c r="B159" s="33"/>
      <c r="C159" s="33"/>
      <c r="D159" s="34"/>
      <c r="E159" s="35"/>
      <c r="F159" s="35"/>
      <c r="G159" s="35"/>
      <c r="H159" s="35"/>
      <c r="I159" s="23" t="n">
        <f aca="false">IF(K159="Correcto",IF(ISNUMBER(H159),H159,IF(ISNUMBER(F159),F159,N(E159)))*D159,0)</f>
        <v>0</v>
      </c>
      <c r="J159" s="23" t="n">
        <f aca="false">IF(K159="Correcto",I159-N(G159),0)</f>
        <v>0</v>
      </c>
      <c r="K159" s="8" t="str">
        <f aca="false">IF(COUNTA(A159:H159)=0,"",IF(OR(A159="",B159="",C159="",NOT(ISNUMBER(D159)),D159&lt;=0,AND(E159&lt;&gt;"",NOT(ISNUMBER(E159))),AND(F159&lt;&gt;"",NOT(ISNUMBER(F159))),AND(G159&lt;&gt;"",NOT(ISNUMBER(G159))),AND(H159&lt;&gt;"",NOT(ISNUMBER(H159))),COUNT(E159:H159)=0),"REVISAR datos","Correcto"))</f>
        <v/>
      </c>
      <c r="L159" s="24" t="str">
        <f aca="false">IF(COUNTA(A159:B159)=0,"",IF(COUNTIFS(Resumen!$A$18:$A$25,B159)=1,"Clasificado","REVISAR categoría"))</f>
        <v/>
      </c>
      <c r="M159" s="36"/>
      <c r="N159" s="24" t="str">
        <f aca="false">IF(K159&lt;&gt;"Correcto","",IF(OR(ISNUMBER(F159),ISNUMBER(H159)),"Comprometido","Estimado"))</f>
        <v/>
      </c>
      <c r="O159" s="24" t="n">
        <f aca="false">MAX(0,J159)</f>
        <v>0</v>
      </c>
      <c r="P159" s="1" t="n">
        <f aca="false">IF(COUNTA(A159:H159,M159)&gt;0,ROW(),0)</f>
        <v>0</v>
      </c>
    </row>
    <row r="160" customFormat="false" ht="30" hidden="false" customHeight="true" outlineLevel="0" collapsed="false">
      <c r="A160" s="33"/>
      <c r="B160" s="33"/>
      <c r="C160" s="33"/>
      <c r="D160" s="34"/>
      <c r="E160" s="35"/>
      <c r="F160" s="35"/>
      <c r="G160" s="35"/>
      <c r="H160" s="35"/>
      <c r="I160" s="23" t="n">
        <f aca="false">IF(K160="Correcto",IF(ISNUMBER(H160),H160,IF(ISNUMBER(F160),F160,N(E160)))*D160,0)</f>
        <v>0</v>
      </c>
      <c r="J160" s="23" t="n">
        <f aca="false">IF(K160="Correcto",I160-N(G160),0)</f>
        <v>0</v>
      </c>
      <c r="K160" s="8" t="str">
        <f aca="false">IF(COUNTA(A160:H160)=0,"",IF(OR(A160="",B160="",C160="",NOT(ISNUMBER(D160)),D160&lt;=0,AND(E160&lt;&gt;"",NOT(ISNUMBER(E160))),AND(F160&lt;&gt;"",NOT(ISNUMBER(F160))),AND(G160&lt;&gt;"",NOT(ISNUMBER(G160))),AND(H160&lt;&gt;"",NOT(ISNUMBER(H160))),COUNT(E160:H160)=0),"REVISAR datos","Correcto"))</f>
        <v/>
      </c>
      <c r="L160" s="24" t="str">
        <f aca="false">IF(COUNTA(A160:B160)=0,"",IF(COUNTIFS(Resumen!$A$18:$A$25,B160)=1,"Clasificado","REVISAR categoría"))</f>
        <v/>
      </c>
      <c r="M160" s="36"/>
      <c r="N160" s="24" t="str">
        <f aca="false">IF(K160&lt;&gt;"Correcto","",IF(OR(ISNUMBER(F160),ISNUMBER(H160)),"Comprometido","Estimado"))</f>
        <v/>
      </c>
      <c r="O160" s="24" t="n">
        <f aca="false">MAX(0,J160)</f>
        <v>0</v>
      </c>
      <c r="P160" s="1" t="n">
        <f aca="false">IF(COUNTA(A160:H160,M160)&gt;0,ROW(),0)</f>
        <v>0</v>
      </c>
    </row>
    <row r="161" customFormat="false" ht="30" hidden="false" customHeight="true" outlineLevel="0" collapsed="false">
      <c r="A161" s="33"/>
      <c r="B161" s="33"/>
      <c r="C161" s="33"/>
      <c r="D161" s="34"/>
      <c r="E161" s="35"/>
      <c r="F161" s="35"/>
      <c r="G161" s="35"/>
      <c r="H161" s="35"/>
      <c r="I161" s="23" t="n">
        <f aca="false">IF(K161="Correcto",IF(ISNUMBER(H161),H161,IF(ISNUMBER(F161),F161,N(E161)))*D161,0)</f>
        <v>0</v>
      </c>
      <c r="J161" s="23" t="n">
        <f aca="false">IF(K161="Correcto",I161-N(G161),0)</f>
        <v>0</v>
      </c>
      <c r="K161" s="8" t="str">
        <f aca="false">IF(COUNTA(A161:H161)=0,"",IF(OR(A161="",B161="",C161="",NOT(ISNUMBER(D161)),D161&lt;=0,AND(E161&lt;&gt;"",NOT(ISNUMBER(E161))),AND(F161&lt;&gt;"",NOT(ISNUMBER(F161))),AND(G161&lt;&gt;"",NOT(ISNUMBER(G161))),AND(H161&lt;&gt;"",NOT(ISNUMBER(H161))),COUNT(E161:H161)=0),"REVISAR datos","Correcto"))</f>
        <v/>
      </c>
      <c r="L161" s="24" t="str">
        <f aca="false">IF(COUNTA(A161:B161)=0,"",IF(COUNTIFS(Resumen!$A$18:$A$25,B161)=1,"Clasificado","REVISAR categoría"))</f>
        <v/>
      </c>
      <c r="M161" s="36"/>
      <c r="N161" s="24" t="str">
        <f aca="false">IF(K161&lt;&gt;"Correcto","",IF(OR(ISNUMBER(F161),ISNUMBER(H161)),"Comprometido","Estimado"))</f>
        <v/>
      </c>
      <c r="O161" s="24" t="n">
        <f aca="false">MAX(0,J161)</f>
        <v>0</v>
      </c>
      <c r="P161" s="1" t="n">
        <f aca="false">IF(COUNTA(A161:H161,M161)&gt;0,ROW(),0)</f>
        <v>0</v>
      </c>
    </row>
    <row r="162" customFormat="false" ht="30" hidden="false" customHeight="true" outlineLevel="0" collapsed="false">
      <c r="A162" s="33"/>
      <c r="B162" s="33"/>
      <c r="C162" s="33"/>
      <c r="D162" s="34"/>
      <c r="E162" s="35"/>
      <c r="F162" s="35"/>
      <c r="G162" s="35"/>
      <c r="H162" s="35"/>
      <c r="I162" s="23" t="n">
        <f aca="false">IF(K162="Correcto",IF(ISNUMBER(H162),H162,IF(ISNUMBER(F162),F162,N(E162)))*D162,0)</f>
        <v>0</v>
      </c>
      <c r="J162" s="23" t="n">
        <f aca="false">IF(K162="Correcto",I162-N(G162),0)</f>
        <v>0</v>
      </c>
      <c r="K162" s="8" t="str">
        <f aca="false">IF(COUNTA(A162:H162)=0,"",IF(OR(A162="",B162="",C162="",NOT(ISNUMBER(D162)),D162&lt;=0,AND(E162&lt;&gt;"",NOT(ISNUMBER(E162))),AND(F162&lt;&gt;"",NOT(ISNUMBER(F162))),AND(G162&lt;&gt;"",NOT(ISNUMBER(G162))),AND(H162&lt;&gt;"",NOT(ISNUMBER(H162))),COUNT(E162:H162)=0),"REVISAR datos","Correcto"))</f>
        <v/>
      </c>
      <c r="L162" s="24" t="str">
        <f aca="false">IF(COUNTA(A162:B162)=0,"",IF(COUNTIFS(Resumen!$A$18:$A$25,B162)=1,"Clasificado","REVISAR categoría"))</f>
        <v/>
      </c>
      <c r="M162" s="36"/>
      <c r="N162" s="24" t="str">
        <f aca="false">IF(K162&lt;&gt;"Correcto","",IF(OR(ISNUMBER(F162),ISNUMBER(H162)),"Comprometido","Estimado"))</f>
        <v/>
      </c>
      <c r="O162" s="24" t="n">
        <f aca="false">MAX(0,J162)</f>
        <v>0</v>
      </c>
      <c r="P162" s="1" t="n">
        <f aca="false">IF(COUNTA(A162:H162,M162)&gt;0,ROW(),0)</f>
        <v>0</v>
      </c>
    </row>
    <row r="163" customFormat="false" ht="30" hidden="false" customHeight="true" outlineLevel="0" collapsed="false">
      <c r="A163" s="33"/>
      <c r="B163" s="33"/>
      <c r="C163" s="33"/>
      <c r="D163" s="34"/>
      <c r="E163" s="35"/>
      <c r="F163" s="35"/>
      <c r="G163" s="35"/>
      <c r="H163" s="35"/>
      <c r="I163" s="23" t="n">
        <f aca="false">IF(K163="Correcto",IF(ISNUMBER(H163),H163,IF(ISNUMBER(F163),F163,N(E163)))*D163,0)</f>
        <v>0</v>
      </c>
      <c r="J163" s="23" t="n">
        <f aca="false">IF(K163="Correcto",I163-N(G163),0)</f>
        <v>0</v>
      </c>
      <c r="K163" s="8" t="str">
        <f aca="false">IF(COUNTA(A163:H163)=0,"",IF(OR(A163="",B163="",C163="",NOT(ISNUMBER(D163)),D163&lt;=0,AND(E163&lt;&gt;"",NOT(ISNUMBER(E163))),AND(F163&lt;&gt;"",NOT(ISNUMBER(F163))),AND(G163&lt;&gt;"",NOT(ISNUMBER(G163))),AND(H163&lt;&gt;"",NOT(ISNUMBER(H163))),COUNT(E163:H163)=0),"REVISAR datos","Correcto"))</f>
        <v/>
      </c>
      <c r="L163" s="24" t="str">
        <f aca="false">IF(COUNTA(A163:B163)=0,"",IF(COUNTIFS(Resumen!$A$18:$A$25,B163)=1,"Clasificado","REVISAR categoría"))</f>
        <v/>
      </c>
      <c r="M163" s="36"/>
      <c r="N163" s="24" t="str">
        <f aca="false">IF(K163&lt;&gt;"Correcto","",IF(OR(ISNUMBER(F163),ISNUMBER(H163)),"Comprometido","Estimado"))</f>
        <v/>
      </c>
      <c r="O163" s="24" t="n">
        <f aca="false">MAX(0,J163)</f>
        <v>0</v>
      </c>
      <c r="P163" s="1" t="n">
        <f aca="false">IF(COUNTA(A163:H163,M163)&gt;0,ROW(),0)</f>
        <v>0</v>
      </c>
    </row>
    <row r="164" customFormat="false" ht="30" hidden="false" customHeight="true" outlineLevel="0" collapsed="false">
      <c r="A164" s="33"/>
      <c r="B164" s="33"/>
      <c r="C164" s="33"/>
      <c r="D164" s="34"/>
      <c r="E164" s="35"/>
      <c r="F164" s="35"/>
      <c r="G164" s="35"/>
      <c r="H164" s="35"/>
      <c r="I164" s="23" t="n">
        <f aca="false">IF(K164="Correcto",IF(ISNUMBER(H164),H164,IF(ISNUMBER(F164),F164,N(E164)))*D164,0)</f>
        <v>0</v>
      </c>
      <c r="J164" s="23" t="n">
        <f aca="false">IF(K164="Correcto",I164-N(G164),0)</f>
        <v>0</v>
      </c>
      <c r="K164" s="8" t="str">
        <f aca="false">IF(COUNTA(A164:H164)=0,"",IF(OR(A164="",B164="",C164="",NOT(ISNUMBER(D164)),D164&lt;=0,AND(E164&lt;&gt;"",NOT(ISNUMBER(E164))),AND(F164&lt;&gt;"",NOT(ISNUMBER(F164))),AND(G164&lt;&gt;"",NOT(ISNUMBER(G164))),AND(H164&lt;&gt;"",NOT(ISNUMBER(H164))),COUNT(E164:H164)=0),"REVISAR datos","Correcto"))</f>
        <v/>
      </c>
      <c r="L164" s="24" t="str">
        <f aca="false">IF(COUNTA(A164:B164)=0,"",IF(COUNTIFS(Resumen!$A$18:$A$25,B164)=1,"Clasificado","REVISAR categoría"))</f>
        <v/>
      </c>
      <c r="M164" s="36"/>
      <c r="N164" s="24" t="str">
        <f aca="false">IF(K164&lt;&gt;"Correcto","",IF(OR(ISNUMBER(F164),ISNUMBER(H164)),"Comprometido","Estimado"))</f>
        <v/>
      </c>
      <c r="O164" s="24" t="n">
        <f aca="false">MAX(0,J164)</f>
        <v>0</v>
      </c>
      <c r="P164" s="1" t="n">
        <f aca="false">IF(COUNTA(A164:H164,M164)&gt;0,ROW(),0)</f>
        <v>0</v>
      </c>
    </row>
    <row r="165" customFormat="false" ht="30" hidden="false" customHeight="true" outlineLevel="0" collapsed="false">
      <c r="A165" s="33"/>
      <c r="B165" s="33"/>
      <c r="C165" s="33"/>
      <c r="D165" s="34"/>
      <c r="E165" s="35"/>
      <c r="F165" s="35"/>
      <c r="G165" s="35"/>
      <c r="H165" s="35"/>
      <c r="I165" s="23" t="n">
        <f aca="false">IF(K165="Correcto",IF(ISNUMBER(H165),H165,IF(ISNUMBER(F165),F165,N(E165)))*D165,0)</f>
        <v>0</v>
      </c>
      <c r="J165" s="23" t="n">
        <f aca="false">IF(K165="Correcto",I165-N(G165),0)</f>
        <v>0</v>
      </c>
      <c r="K165" s="8" t="str">
        <f aca="false">IF(COUNTA(A165:H165)=0,"",IF(OR(A165="",B165="",C165="",NOT(ISNUMBER(D165)),D165&lt;=0,AND(E165&lt;&gt;"",NOT(ISNUMBER(E165))),AND(F165&lt;&gt;"",NOT(ISNUMBER(F165))),AND(G165&lt;&gt;"",NOT(ISNUMBER(G165))),AND(H165&lt;&gt;"",NOT(ISNUMBER(H165))),COUNT(E165:H165)=0),"REVISAR datos","Correcto"))</f>
        <v/>
      </c>
      <c r="L165" s="24" t="str">
        <f aca="false">IF(COUNTA(A165:B165)=0,"",IF(COUNTIFS(Resumen!$A$18:$A$25,B165)=1,"Clasificado","REVISAR categoría"))</f>
        <v/>
      </c>
      <c r="M165" s="36"/>
      <c r="N165" s="24" t="str">
        <f aca="false">IF(K165&lt;&gt;"Correcto","",IF(OR(ISNUMBER(F165),ISNUMBER(H165)),"Comprometido","Estimado"))</f>
        <v/>
      </c>
      <c r="O165" s="24" t="n">
        <f aca="false">MAX(0,J165)</f>
        <v>0</v>
      </c>
      <c r="P165" s="1" t="n">
        <f aca="false">IF(COUNTA(A165:H165,M165)&gt;0,ROW(),0)</f>
        <v>0</v>
      </c>
    </row>
    <row r="166" customFormat="false" ht="30" hidden="false" customHeight="true" outlineLevel="0" collapsed="false">
      <c r="A166" s="33"/>
      <c r="B166" s="33"/>
      <c r="C166" s="33"/>
      <c r="D166" s="34"/>
      <c r="E166" s="35"/>
      <c r="F166" s="35"/>
      <c r="G166" s="35"/>
      <c r="H166" s="35"/>
      <c r="I166" s="23" t="n">
        <f aca="false">IF(K166="Correcto",IF(ISNUMBER(H166),H166,IF(ISNUMBER(F166),F166,N(E166)))*D166,0)</f>
        <v>0</v>
      </c>
      <c r="J166" s="23" t="n">
        <f aca="false">IF(K166="Correcto",I166-N(G166),0)</f>
        <v>0</v>
      </c>
      <c r="K166" s="8" t="str">
        <f aca="false">IF(COUNTA(A166:H166)=0,"",IF(OR(A166="",B166="",C166="",NOT(ISNUMBER(D166)),D166&lt;=0,AND(E166&lt;&gt;"",NOT(ISNUMBER(E166))),AND(F166&lt;&gt;"",NOT(ISNUMBER(F166))),AND(G166&lt;&gt;"",NOT(ISNUMBER(G166))),AND(H166&lt;&gt;"",NOT(ISNUMBER(H166))),COUNT(E166:H166)=0),"REVISAR datos","Correcto"))</f>
        <v/>
      </c>
      <c r="L166" s="24" t="str">
        <f aca="false">IF(COUNTA(A166:B166)=0,"",IF(COUNTIFS(Resumen!$A$18:$A$25,B166)=1,"Clasificado","REVISAR categoría"))</f>
        <v/>
      </c>
      <c r="M166" s="36"/>
      <c r="N166" s="24" t="str">
        <f aca="false">IF(K166&lt;&gt;"Correcto","",IF(OR(ISNUMBER(F166),ISNUMBER(H166)),"Comprometido","Estimado"))</f>
        <v/>
      </c>
      <c r="O166" s="24" t="n">
        <f aca="false">MAX(0,J166)</f>
        <v>0</v>
      </c>
      <c r="P166" s="1" t="n">
        <f aca="false">IF(COUNTA(A166:H166,M166)&gt;0,ROW(),0)</f>
        <v>0</v>
      </c>
    </row>
    <row r="167" customFormat="false" ht="30" hidden="false" customHeight="true" outlineLevel="0" collapsed="false">
      <c r="A167" s="33"/>
      <c r="B167" s="33"/>
      <c r="C167" s="33"/>
      <c r="D167" s="34"/>
      <c r="E167" s="35"/>
      <c r="F167" s="35"/>
      <c r="G167" s="35"/>
      <c r="H167" s="35"/>
      <c r="I167" s="23" t="n">
        <f aca="false">IF(K167="Correcto",IF(ISNUMBER(H167),H167,IF(ISNUMBER(F167),F167,N(E167)))*D167,0)</f>
        <v>0</v>
      </c>
      <c r="J167" s="23" t="n">
        <f aca="false">IF(K167="Correcto",I167-N(G167),0)</f>
        <v>0</v>
      </c>
      <c r="K167" s="8" t="str">
        <f aca="false">IF(COUNTA(A167:H167)=0,"",IF(OR(A167="",B167="",C167="",NOT(ISNUMBER(D167)),D167&lt;=0,AND(E167&lt;&gt;"",NOT(ISNUMBER(E167))),AND(F167&lt;&gt;"",NOT(ISNUMBER(F167))),AND(G167&lt;&gt;"",NOT(ISNUMBER(G167))),AND(H167&lt;&gt;"",NOT(ISNUMBER(H167))),COUNT(E167:H167)=0),"REVISAR datos","Correcto"))</f>
        <v/>
      </c>
      <c r="L167" s="24" t="str">
        <f aca="false">IF(COUNTA(A167:B167)=0,"",IF(COUNTIFS(Resumen!$A$18:$A$25,B167)=1,"Clasificado","REVISAR categoría"))</f>
        <v/>
      </c>
      <c r="M167" s="36"/>
      <c r="N167" s="24" t="str">
        <f aca="false">IF(K167&lt;&gt;"Correcto","",IF(OR(ISNUMBER(F167),ISNUMBER(H167)),"Comprometido","Estimado"))</f>
        <v/>
      </c>
      <c r="O167" s="24" t="n">
        <f aca="false">MAX(0,J167)</f>
        <v>0</v>
      </c>
      <c r="P167" s="1" t="n">
        <f aca="false">IF(COUNTA(A167:H167,M167)&gt;0,ROW(),0)</f>
        <v>0</v>
      </c>
    </row>
    <row r="168" customFormat="false" ht="30" hidden="false" customHeight="true" outlineLevel="0" collapsed="false">
      <c r="A168" s="33"/>
      <c r="B168" s="33"/>
      <c r="C168" s="33"/>
      <c r="D168" s="34"/>
      <c r="E168" s="35"/>
      <c r="F168" s="35"/>
      <c r="G168" s="35"/>
      <c r="H168" s="35"/>
      <c r="I168" s="23" t="n">
        <f aca="false">IF(K168="Correcto",IF(ISNUMBER(H168),H168,IF(ISNUMBER(F168),F168,N(E168)))*D168,0)</f>
        <v>0</v>
      </c>
      <c r="J168" s="23" t="n">
        <f aca="false">IF(K168="Correcto",I168-N(G168),0)</f>
        <v>0</v>
      </c>
      <c r="K168" s="8" t="str">
        <f aca="false">IF(COUNTA(A168:H168)=0,"",IF(OR(A168="",B168="",C168="",NOT(ISNUMBER(D168)),D168&lt;=0,AND(E168&lt;&gt;"",NOT(ISNUMBER(E168))),AND(F168&lt;&gt;"",NOT(ISNUMBER(F168))),AND(G168&lt;&gt;"",NOT(ISNUMBER(G168))),AND(H168&lt;&gt;"",NOT(ISNUMBER(H168))),COUNT(E168:H168)=0),"REVISAR datos","Correcto"))</f>
        <v/>
      </c>
      <c r="L168" s="24" t="str">
        <f aca="false">IF(COUNTA(A168:B168)=0,"",IF(COUNTIFS(Resumen!$A$18:$A$25,B168)=1,"Clasificado","REVISAR categoría"))</f>
        <v/>
      </c>
      <c r="M168" s="36"/>
      <c r="N168" s="24" t="str">
        <f aca="false">IF(K168&lt;&gt;"Correcto","",IF(OR(ISNUMBER(F168),ISNUMBER(H168)),"Comprometido","Estimado"))</f>
        <v/>
      </c>
      <c r="O168" s="24" t="n">
        <f aca="false">MAX(0,J168)</f>
        <v>0</v>
      </c>
      <c r="P168" s="1" t="n">
        <f aca="false">IF(COUNTA(A168:H168,M168)&gt;0,ROW(),0)</f>
        <v>0</v>
      </c>
    </row>
    <row r="169" customFormat="false" ht="30" hidden="false" customHeight="true" outlineLevel="0" collapsed="false">
      <c r="A169" s="33"/>
      <c r="B169" s="33"/>
      <c r="C169" s="33"/>
      <c r="D169" s="34"/>
      <c r="E169" s="35"/>
      <c r="F169" s="35"/>
      <c r="G169" s="35"/>
      <c r="H169" s="35"/>
      <c r="I169" s="23" t="n">
        <f aca="false">IF(K169="Correcto",IF(ISNUMBER(H169),H169,IF(ISNUMBER(F169),F169,N(E169)))*D169,0)</f>
        <v>0</v>
      </c>
      <c r="J169" s="23" t="n">
        <f aca="false">IF(K169="Correcto",I169-N(G169),0)</f>
        <v>0</v>
      </c>
      <c r="K169" s="8" t="str">
        <f aca="false">IF(COUNTA(A169:H169)=0,"",IF(OR(A169="",B169="",C169="",NOT(ISNUMBER(D169)),D169&lt;=0,AND(E169&lt;&gt;"",NOT(ISNUMBER(E169))),AND(F169&lt;&gt;"",NOT(ISNUMBER(F169))),AND(G169&lt;&gt;"",NOT(ISNUMBER(G169))),AND(H169&lt;&gt;"",NOT(ISNUMBER(H169))),COUNT(E169:H169)=0),"REVISAR datos","Correcto"))</f>
        <v/>
      </c>
      <c r="L169" s="24" t="str">
        <f aca="false">IF(COUNTA(A169:B169)=0,"",IF(COUNTIFS(Resumen!$A$18:$A$25,B169)=1,"Clasificado","REVISAR categoría"))</f>
        <v/>
      </c>
      <c r="M169" s="36"/>
      <c r="N169" s="24" t="str">
        <f aca="false">IF(K169&lt;&gt;"Correcto","",IF(OR(ISNUMBER(F169),ISNUMBER(H169)),"Comprometido","Estimado"))</f>
        <v/>
      </c>
      <c r="O169" s="24" t="n">
        <f aca="false">MAX(0,J169)</f>
        <v>0</v>
      </c>
      <c r="P169" s="1" t="n">
        <f aca="false">IF(COUNTA(A169:H169,M169)&gt;0,ROW(),0)</f>
        <v>0</v>
      </c>
    </row>
    <row r="170" customFormat="false" ht="30" hidden="false" customHeight="true" outlineLevel="0" collapsed="false">
      <c r="A170" s="33"/>
      <c r="B170" s="33"/>
      <c r="C170" s="33"/>
      <c r="D170" s="34"/>
      <c r="E170" s="35"/>
      <c r="F170" s="35"/>
      <c r="G170" s="35"/>
      <c r="H170" s="35"/>
      <c r="I170" s="23" t="n">
        <f aca="false">IF(K170="Correcto",IF(ISNUMBER(H170),H170,IF(ISNUMBER(F170),F170,N(E170)))*D170,0)</f>
        <v>0</v>
      </c>
      <c r="J170" s="23" t="n">
        <f aca="false">IF(K170="Correcto",I170-N(G170),0)</f>
        <v>0</v>
      </c>
      <c r="K170" s="8" t="str">
        <f aca="false">IF(COUNTA(A170:H170)=0,"",IF(OR(A170="",B170="",C170="",NOT(ISNUMBER(D170)),D170&lt;=0,AND(E170&lt;&gt;"",NOT(ISNUMBER(E170))),AND(F170&lt;&gt;"",NOT(ISNUMBER(F170))),AND(G170&lt;&gt;"",NOT(ISNUMBER(G170))),AND(H170&lt;&gt;"",NOT(ISNUMBER(H170))),COUNT(E170:H170)=0),"REVISAR datos","Correcto"))</f>
        <v/>
      </c>
      <c r="L170" s="24" t="str">
        <f aca="false">IF(COUNTA(A170:B170)=0,"",IF(COUNTIFS(Resumen!$A$18:$A$25,B170)=1,"Clasificado","REVISAR categoría"))</f>
        <v/>
      </c>
      <c r="M170" s="36"/>
      <c r="N170" s="24" t="str">
        <f aca="false">IF(K170&lt;&gt;"Correcto","",IF(OR(ISNUMBER(F170),ISNUMBER(H170)),"Comprometido","Estimado"))</f>
        <v/>
      </c>
      <c r="O170" s="24" t="n">
        <f aca="false">MAX(0,J170)</f>
        <v>0</v>
      </c>
      <c r="P170" s="1" t="n">
        <f aca="false">IF(COUNTA(A170:H170,M170)&gt;0,ROW(),0)</f>
        <v>0</v>
      </c>
    </row>
    <row r="171" customFormat="false" ht="30" hidden="false" customHeight="true" outlineLevel="0" collapsed="false">
      <c r="A171" s="33"/>
      <c r="B171" s="33"/>
      <c r="C171" s="33"/>
      <c r="D171" s="34"/>
      <c r="E171" s="35"/>
      <c r="F171" s="35"/>
      <c r="G171" s="35"/>
      <c r="H171" s="35"/>
      <c r="I171" s="23" t="n">
        <f aca="false">IF(K171="Correcto",IF(ISNUMBER(H171),H171,IF(ISNUMBER(F171),F171,N(E171)))*D171,0)</f>
        <v>0</v>
      </c>
      <c r="J171" s="23" t="n">
        <f aca="false">IF(K171="Correcto",I171-N(G171),0)</f>
        <v>0</v>
      </c>
      <c r="K171" s="8" t="str">
        <f aca="false">IF(COUNTA(A171:H171)=0,"",IF(OR(A171="",B171="",C171="",NOT(ISNUMBER(D171)),D171&lt;=0,AND(E171&lt;&gt;"",NOT(ISNUMBER(E171))),AND(F171&lt;&gt;"",NOT(ISNUMBER(F171))),AND(G171&lt;&gt;"",NOT(ISNUMBER(G171))),AND(H171&lt;&gt;"",NOT(ISNUMBER(H171))),COUNT(E171:H171)=0),"REVISAR datos","Correcto"))</f>
        <v/>
      </c>
      <c r="L171" s="24" t="str">
        <f aca="false">IF(COUNTA(A171:B171)=0,"",IF(COUNTIFS(Resumen!$A$18:$A$25,B171)=1,"Clasificado","REVISAR categoría"))</f>
        <v/>
      </c>
      <c r="M171" s="36"/>
      <c r="N171" s="24" t="str">
        <f aca="false">IF(K171&lt;&gt;"Correcto","",IF(OR(ISNUMBER(F171),ISNUMBER(H171)),"Comprometido","Estimado"))</f>
        <v/>
      </c>
      <c r="O171" s="24" t="n">
        <f aca="false">MAX(0,J171)</f>
        <v>0</v>
      </c>
      <c r="P171" s="1" t="n">
        <f aca="false">IF(COUNTA(A171:H171,M171)&gt;0,ROW(),0)</f>
        <v>0</v>
      </c>
    </row>
    <row r="172" customFormat="false" ht="30" hidden="false" customHeight="true" outlineLevel="0" collapsed="false">
      <c r="A172" s="33"/>
      <c r="B172" s="33"/>
      <c r="C172" s="33"/>
      <c r="D172" s="34"/>
      <c r="E172" s="35"/>
      <c r="F172" s="35"/>
      <c r="G172" s="35"/>
      <c r="H172" s="35"/>
      <c r="I172" s="23" t="n">
        <f aca="false">IF(K172="Correcto",IF(ISNUMBER(H172),H172,IF(ISNUMBER(F172),F172,N(E172)))*D172,0)</f>
        <v>0</v>
      </c>
      <c r="J172" s="23" t="n">
        <f aca="false">IF(K172="Correcto",I172-N(G172),0)</f>
        <v>0</v>
      </c>
      <c r="K172" s="8" t="str">
        <f aca="false">IF(COUNTA(A172:H172)=0,"",IF(OR(A172="",B172="",C172="",NOT(ISNUMBER(D172)),D172&lt;=0,AND(E172&lt;&gt;"",NOT(ISNUMBER(E172))),AND(F172&lt;&gt;"",NOT(ISNUMBER(F172))),AND(G172&lt;&gt;"",NOT(ISNUMBER(G172))),AND(H172&lt;&gt;"",NOT(ISNUMBER(H172))),COUNT(E172:H172)=0),"REVISAR datos","Correcto"))</f>
        <v/>
      </c>
      <c r="L172" s="24" t="str">
        <f aca="false">IF(COUNTA(A172:B172)=0,"",IF(COUNTIFS(Resumen!$A$18:$A$25,B172)=1,"Clasificado","REVISAR categoría"))</f>
        <v/>
      </c>
      <c r="M172" s="36"/>
      <c r="N172" s="24" t="str">
        <f aca="false">IF(K172&lt;&gt;"Correcto","",IF(OR(ISNUMBER(F172),ISNUMBER(H172)),"Comprometido","Estimado"))</f>
        <v/>
      </c>
      <c r="O172" s="24" t="n">
        <f aca="false">MAX(0,J172)</f>
        <v>0</v>
      </c>
      <c r="P172" s="1" t="n">
        <f aca="false">IF(COUNTA(A172:H172,M172)&gt;0,ROW(),0)</f>
        <v>0</v>
      </c>
    </row>
    <row r="173" customFormat="false" ht="30" hidden="false" customHeight="true" outlineLevel="0" collapsed="false">
      <c r="A173" s="33"/>
      <c r="B173" s="33"/>
      <c r="C173" s="33"/>
      <c r="D173" s="34"/>
      <c r="E173" s="35"/>
      <c r="F173" s="35"/>
      <c r="G173" s="35"/>
      <c r="H173" s="35"/>
      <c r="I173" s="23" t="n">
        <f aca="false">IF(K173="Correcto",IF(ISNUMBER(H173),H173,IF(ISNUMBER(F173),F173,N(E173)))*D173,0)</f>
        <v>0</v>
      </c>
      <c r="J173" s="23" t="n">
        <f aca="false">IF(K173="Correcto",I173-N(G173),0)</f>
        <v>0</v>
      </c>
      <c r="K173" s="8" t="str">
        <f aca="false">IF(COUNTA(A173:H173)=0,"",IF(OR(A173="",B173="",C173="",NOT(ISNUMBER(D173)),D173&lt;=0,AND(E173&lt;&gt;"",NOT(ISNUMBER(E173))),AND(F173&lt;&gt;"",NOT(ISNUMBER(F173))),AND(G173&lt;&gt;"",NOT(ISNUMBER(G173))),AND(H173&lt;&gt;"",NOT(ISNUMBER(H173))),COUNT(E173:H173)=0),"REVISAR datos","Correcto"))</f>
        <v/>
      </c>
      <c r="L173" s="24" t="str">
        <f aca="false">IF(COUNTA(A173:B173)=0,"",IF(COUNTIFS(Resumen!$A$18:$A$25,B173)=1,"Clasificado","REVISAR categoría"))</f>
        <v/>
      </c>
      <c r="M173" s="36"/>
      <c r="N173" s="24" t="str">
        <f aca="false">IF(K173&lt;&gt;"Correcto","",IF(OR(ISNUMBER(F173),ISNUMBER(H173)),"Comprometido","Estimado"))</f>
        <v/>
      </c>
      <c r="O173" s="24" t="n">
        <f aca="false">MAX(0,J173)</f>
        <v>0</v>
      </c>
      <c r="P173" s="1" t="n">
        <f aca="false">IF(COUNTA(A173:H173,M173)&gt;0,ROW(),0)</f>
        <v>0</v>
      </c>
    </row>
    <row r="174" customFormat="false" ht="30" hidden="false" customHeight="true" outlineLevel="0" collapsed="false">
      <c r="A174" s="33"/>
      <c r="B174" s="33"/>
      <c r="C174" s="33"/>
      <c r="D174" s="34"/>
      <c r="E174" s="35"/>
      <c r="F174" s="35"/>
      <c r="G174" s="35"/>
      <c r="H174" s="35"/>
      <c r="I174" s="23" t="n">
        <f aca="false">IF(K174="Correcto",IF(ISNUMBER(H174),H174,IF(ISNUMBER(F174),F174,N(E174)))*D174,0)</f>
        <v>0</v>
      </c>
      <c r="J174" s="23" t="n">
        <f aca="false">IF(K174="Correcto",I174-N(G174),0)</f>
        <v>0</v>
      </c>
      <c r="K174" s="8" t="str">
        <f aca="false">IF(COUNTA(A174:H174)=0,"",IF(OR(A174="",B174="",C174="",NOT(ISNUMBER(D174)),D174&lt;=0,AND(E174&lt;&gt;"",NOT(ISNUMBER(E174))),AND(F174&lt;&gt;"",NOT(ISNUMBER(F174))),AND(G174&lt;&gt;"",NOT(ISNUMBER(G174))),AND(H174&lt;&gt;"",NOT(ISNUMBER(H174))),COUNT(E174:H174)=0),"REVISAR datos","Correcto"))</f>
        <v/>
      </c>
      <c r="L174" s="24" t="str">
        <f aca="false">IF(COUNTA(A174:B174)=0,"",IF(COUNTIFS(Resumen!$A$18:$A$25,B174)=1,"Clasificado","REVISAR categoría"))</f>
        <v/>
      </c>
      <c r="M174" s="36"/>
      <c r="N174" s="24" t="str">
        <f aca="false">IF(K174&lt;&gt;"Correcto","",IF(OR(ISNUMBER(F174),ISNUMBER(H174)),"Comprometido","Estimado"))</f>
        <v/>
      </c>
      <c r="O174" s="24" t="n">
        <f aca="false">MAX(0,J174)</f>
        <v>0</v>
      </c>
      <c r="P174" s="1" t="n">
        <f aca="false">IF(COUNTA(A174:H174,M174)&gt;0,ROW(),0)</f>
        <v>0</v>
      </c>
    </row>
    <row r="175" customFormat="false" ht="30" hidden="false" customHeight="true" outlineLevel="0" collapsed="false">
      <c r="A175" s="33"/>
      <c r="B175" s="33"/>
      <c r="C175" s="33"/>
      <c r="D175" s="34"/>
      <c r="E175" s="35"/>
      <c r="F175" s="35"/>
      <c r="G175" s="35"/>
      <c r="H175" s="35"/>
      <c r="I175" s="23" t="n">
        <f aca="false">IF(K175="Correcto",IF(ISNUMBER(H175),H175,IF(ISNUMBER(F175),F175,N(E175)))*D175,0)</f>
        <v>0</v>
      </c>
      <c r="J175" s="23" t="n">
        <f aca="false">IF(K175="Correcto",I175-N(G175),0)</f>
        <v>0</v>
      </c>
      <c r="K175" s="8" t="str">
        <f aca="false">IF(COUNTA(A175:H175)=0,"",IF(OR(A175="",B175="",C175="",NOT(ISNUMBER(D175)),D175&lt;=0,AND(E175&lt;&gt;"",NOT(ISNUMBER(E175))),AND(F175&lt;&gt;"",NOT(ISNUMBER(F175))),AND(G175&lt;&gt;"",NOT(ISNUMBER(G175))),AND(H175&lt;&gt;"",NOT(ISNUMBER(H175))),COUNT(E175:H175)=0),"REVISAR datos","Correcto"))</f>
        <v/>
      </c>
      <c r="L175" s="24" t="str">
        <f aca="false">IF(COUNTA(A175:B175)=0,"",IF(COUNTIFS(Resumen!$A$18:$A$25,B175)=1,"Clasificado","REVISAR categoría"))</f>
        <v/>
      </c>
      <c r="M175" s="36"/>
      <c r="N175" s="24" t="str">
        <f aca="false">IF(K175&lt;&gt;"Correcto","",IF(OR(ISNUMBER(F175),ISNUMBER(H175)),"Comprometido","Estimado"))</f>
        <v/>
      </c>
      <c r="O175" s="24" t="n">
        <f aca="false">MAX(0,J175)</f>
        <v>0</v>
      </c>
      <c r="P175" s="1" t="n">
        <f aca="false">IF(COUNTA(A175:H175,M175)&gt;0,ROW(),0)</f>
        <v>0</v>
      </c>
    </row>
    <row r="176" customFormat="false" ht="30" hidden="false" customHeight="true" outlineLevel="0" collapsed="false">
      <c r="A176" s="33"/>
      <c r="B176" s="33"/>
      <c r="C176" s="33"/>
      <c r="D176" s="34"/>
      <c r="E176" s="35"/>
      <c r="F176" s="35"/>
      <c r="G176" s="35"/>
      <c r="H176" s="35"/>
      <c r="I176" s="23" t="n">
        <f aca="false">IF(K176="Correcto",IF(ISNUMBER(H176),H176,IF(ISNUMBER(F176),F176,N(E176)))*D176,0)</f>
        <v>0</v>
      </c>
      <c r="J176" s="23" t="n">
        <f aca="false">IF(K176="Correcto",I176-N(G176),0)</f>
        <v>0</v>
      </c>
      <c r="K176" s="8" t="str">
        <f aca="false">IF(COUNTA(A176:H176)=0,"",IF(OR(A176="",B176="",C176="",NOT(ISNUMBER(D176)),D176&lt;=0,AND(E176&lt;&gt;"",NOT(ISNUMBER(E176))),AND(F176&lt;&gt;"",NOT(ISNUMBER(F176))),AND(G176&lt;&gt;"",NOT(ISNUMBER(G176))),AND(H176&lt;&gt;"",NOT(ISNUMBER(H176))),COUNT(E176:H176)=0),"REVISAR datos","Correcto"))</f>
        <v/>
      </c>
      <c r="L176" s="24" t="str">
        <f aca="false">IF(COUNTA(A176:B176)=0,"",IF(COUNTIFS(Resumen!$A$18:$A$25,B176)=1,"Clasificado","REVISAR categoría"))</f>
        <v/>
      </c>
      <c r="M176" s="36"/>
      <c r="N176" s="24" t="str">
        <f aca="false">IF(K176&lt;&gt;"Correcto","",IF(OR(ISNUMBER(F176),ISNUMBER(H176)),"Comprometido","Estimado"))</f>
        <v/>
      </c>
      <c r="O176" s="24" t="n">
        <f aca="false">MAX(0,J176)</f>
        <v>0</v>
      </c>
      <c r="P176" s="1" t="n">
        <f aca="false">IF(COUNTA(A176:H176,M176)&gt;0,ROW(),0)</f>
        <v>0</v>
      </c>
    </row>
    <row r="177" customFormat="false" ht="30" hidden="false" customHeight="true" outlineLevel="0" collapsed="false">
      <c r="A177" s="33"/>
      <c r="B177" s="33"/>
      <c r="C177" s="33"/>
      <c r="D177" s="34"/>
      <c r="E177" s="35"/>
      <c r="F177" s="35"/>
      <c r="G177" s="35"/>
      <c r="H177" s="35"/>
      <c r="I177" s="23" t="n">
        <f aca="false">IF(K177="Correcto",IF(ISNUMBER(H177),H177,IF(ISNUMBER(F177),F177,N(E177)))*D177,0)</f>
        <v>0</v>
      </c>
      <c r="J177" s="23" t="n">
        <f aca="false">IF(K177="Correcto",I177-N(G177),0)</f>
        <v>0</v>
      </c>
      <c r="K177" s="8" t="str">
        <f aca="false">IF(COUNTA(A177:H177)=0,"",IF(OR(A177="",B177="",C177="",NOT(ISNUMBER(D177)),D177&lt;=0,AND(E177&lt;&gt;"",NOT(ISNUMBER(E177))),AND(F177&lt;&gt;"",NOT(ISNUMBER(F177))),AND(G177&lt;&gt;"",NOT(ISNUMBER(G177))),AND(H177&lt;&gt;"",NOT(ISNUMBER(H177))),COUNT(E177:H177)=0),"REVISAR datos","Correcto"))</f>
        <v/>
      </c>
      <c r="L177" s="24" t="str">
        <f aca="false">IF(COUNTA(A177:B177)=0,"",IF(COUNTIFS(Resumen!$A$18:$A$25,B177)=1,"Clasificado","REVISAR categoría"))</f>
        <v/>
      </c>
      <c r="M177" s="36"/>
      <c r="N177" s="24" t="str">
        <f aca="false">IF(K177&lt;&gt;"Correcto","",IF(OR(ISNUMBER(F177),ISNUMBER(H177)),"Comprometido","Estimado"))</f>
        <v/>
      </c>
      <c r="O177" s="24" t="n">
        <f aca="false">MAX(0,J177)</f>
        <v>0</v>
      </c>
      <c r="P177" s="1" t="n">
        <f aca="false">IF(COUNTA(A177:H177,M177)&gt;0,ROW(),0)</f>
        <v>0</v>
      </c>
    </row>
    <row r="178" customFormat="false" ht="30" hidden="false" customHeight="true" outlineLevel="0" collapsed="false">
      <c r="A178" s="33"/>
      <c r="B178" s="33"/>
      <c r="C178" s="33"/>
      <c r="D178" s="34"/>
      <c r="E178" s="35"/>
      <c r="F178" s="35"/>
      <c r="G178" s="35"/>
      <c r="H178" s="35"/>
      <c r="I178" s="23" t="n">
        <f aca="false">IF(K178="Correcto",IF(ISNUMBER(H178),H178,IF(ISNUMBER(F178),F178,N(E178)))*D178,0)</f>
        <v>0</v>
      </c>
      <c r="J178" s="23" t="n">
        <f aca="false">IF(K178="Correcto",I178-N(G178),0)</f>
        <v>0</v>
      </c>
      <c r="K178" s="8" t="str">
        <f aca="false">IF(COUNTA(A178:H178)=0,"",IF(OR(A178="",B178="",C178="",NOT(ISNUMBER(D178)),D178&lt;=0,AND(E178&lt;&gt;"",NOT(ISNUMBER(E178))),AND(F178&lt;&gt;"",NOT(ISNUMBER(F178))),AND(G178&lt;&gt;"",NOT(ISNUMBER(G178))),AND(H178&lt;&gt;"",NOT(ISNUMBER(H178))),COUNT(E178:H178)=0),"REVISAR datos","Correcto"))</f>
        <v/>
      </c>
      <c r="L178" s="24" t="str">
        <f aca="false">IF(COUNTA(A178:B178)=0,"",IF(COUNTIFS(Resumen!$A$18:$A$25,B178)=1,"Clasificado","REVISAR categoría"))</f>
        <v/>
      </c>
      <c r="M178" s="36"/>
      <c r="N178" s="24" t="str">
        <f aca="false">IF(K178&lt;&gt;"Correcto","",IF(OR(ISNUMBER(F178),ISNUMBER(H178)),"Comprometido","Estimado"))</f>
        <v/>
      </c>
      <c r="O178" s="24" t="n">
        <f aca="false">MAX(0,J178)</f>
        <v>0</v>
      </c>
      <c r="P178" s="1" t="n">
        <f aca="false">IF(COUNTA(A178:H178,M178)&gt;0,ROW(),0)</f>
        <v>0</v>
      </c>
    </row>
    <row r="179" customFormat="false" ht="30" hidden="false" customHeight="true" outlineLevel="0" collapsed="false">
      <c r="A179" s="33"/>
      <c r="B179" s="33"/>
      <c r="C179" s="33"/>
      <c r="D179" s="34"/>
      <c r="E179" s="35"/>
      <c r="F179" s="35"/>
      <c r="G179" s="35"/>
      <c r="H179" s="35"/>
      <c r="I179" s="23" t="n">
        <f aca="false">IF(K179="Correcto",IF(ISNUMBER(H179),H179,IF(ISNUMBER(F179),F179,N(E179)))*D179,0)</f>
        <v>0</v>
      </c>
      <c r="J179" s="23" t="n">
        <f aca="false">IF(K179="Correcto",I179-N(G179),0)</f>
        <v>0</v>
      </c>
      <c r="K179" s="8" t="str">
        <f aca="false">IF(COUNTA(A179:H179)=0,"",IF(OR(A179="",B179="",C179="",NOT(ISNUMBER(D179)),D179&lt;=0,AND(E179&lt;&gt;"",NOT(ISNUMBER(E179))),AND(F179&lt;&gt;"",NOT(ISNUMBER(F179))),AND(G179&lt;&gt;"",NOT(ISNUMBER(G179))),AND(H179&lt;&gt;"",NOT(ISNUMBER(H179))),COUNT(E179:H179)=0),"REVISAR datos","Correcto"))</f>
        <v/>
      </c>
      <c r="L179" s="24" t="str">
        <f aca="false">IF(COUNTA(A179:B179)=0,"",IF(COUNTIFS(Resumen!$A$18:$A$25,B179)=1,"Clasificado","REVISAR categoría"))</f>
        <v/>
      </c>
      <c r="M179" s="36"/>
      <c r="N179" s="24" t="str">
        <f aca="false">IF(K179&lt;&gt;"Correcto","",IF(OR(ISNUMBER(F179),ISNUMBER(H179)),"Comprometido","Estimado"))</f>
        <v/>
      </c>
      <c r="O179" s="24" t="n">
        <f aca="false">MAX(0,J179)</f>
        <v>0</v>
      </c>
      <c r="P179" s="1" t="n">
        <f aca="false">IF(COUNTA(A179:H179,M179)&gt;0,ROW(),0)</f>
        <v>0</v>
      </c>
    </row>
    <row r="180" customFormat="false" ht="30" hidden="false" customHeight="true" outlineLevel="0" collapsed="false">
      <c r="A180" s="33"/>
      <c r="B180" s="33"/>
      <c r="C180" s="33"/>
      <c r="D180" s="34"/>
      <c r="E180" s="35"/>
      <c r="F180" s="35"/>
      <c r="G180" s="35"/>
      <c r="H180" s="35"/>
      <c r="I180" s="23" t="n">
        <f aca="false">IF(K180="Correcto",IF(ISNUMBER(H180),H180,IF(ISNUMBER(F180),F180,N(E180)))*D180,0)</f>
        <v>0</v>
      </c>
      <c r="J180" s="23" t="n">
        <f aca="false">IF(K180="Correcto",I180-N(G180),0)</f>
        <v>0</v>
      </c>
      <c r="K180" s="8" t="str">
        <f aca="false">IF(COUNTA(A180:H180)=0,"",IF(OR(A180="",B180="",C180="",NOT(ISNUMBER(D180)),D180&lt;=0,AND(E180&lt;&gt;"",NOT(ISNUMBER(E180))),AND(F180&lt;&gt;"",NOT(ISNUMBER(F180))),AND(G180&lt;&gt;"",NOT(ISNUMBER(G180))),AND(H180&lt;&gt;"",NOT(ISNUMBER(H180))),COUNT(E180:H180)=0),"REVISAR datos","Correcto"))</f>
        <v/>
      </c>
      <c r="L180" s="24" t="str">
        <f aca="false">IF(COUNTA(A180:B180)=0,"",IF(COUNTIFS(Resumen!$A$18:$A$25,B180)=1,"Clasificado","REVISAR categoría"))</f>
        <v/>
      </c>
      <c r="M180" s="36"/>
      <c r="N180" s="24" t="str">
        <f aca="false">IF(K180&lt;&gt;"Correcto","",IF(OR(ISNUMBER(F180),ISNUMBER(H180)),"Comprometido","Estimado"))</f>
        <v/>
      </c>
      <c r="O180" s="24" t="n">
        <f aca="false">MAX(0,J180)</f>
        <v>0</v>
      </c>
      <c r="P180" s="1" t="n">
        <f aca="false">IF(COUNTA(A180:H180,M180)&gt;0,ROW(),0)</f>
        <v>0</v>
      </c>
    </row>
    <row r="181" customFormat="false" ht="30" hidden="false" customHeight="true" outlineLevel="0" collapsed="false">
      <c r="A181" s="33"/>
      <c r="B181" s="33"/>
      <c r="C181" s="33"/>
      <c r="D181" s="34"/>
      <c r="E181" s="35"/>
      <c r="F181" s="35"/>
      <c r="G181" s="35"/>
      <c r="H181" s="35"/>
      <c r="I181" s="23" t="n">
        <f aca="false">IF(K181="Correcto",IF(ISNUMBER(H181),H181,IF(ISNUMBER(F181),F181,N(E181)))*D181,0)</f>
        <v>0</v>
      </c>
      <c r="J181" s="23" t="n">
        <f aca="false">IF(K181="Correcto",I181-N(G181),0)</f>
        <v>0</v>
      </c>
      <c r="K181" s="8" t="str">
        <f aca="false">IF(COUNTA(A181:H181)=0,"",IF(OR(A181="",B181="",C181="",NOT(ISNUMBER(D181)),D181&lt;=0,AND(E181&lt;&gt;"",NOT(ISNUMBER(E181))),AND(F181&lt;&gt;"",NOT(ISNUMBER(F181))),AND(G181&lt;&gt;"",NOT(ISNUMBER(G181))),AND(H181&lt;&gt;"",NOT(ISNUMBER(H181))),COUNT(E181:H181)=0),"REVISAR datos","Correcto"))</f>
        <v/>
      </c>
      <c r="L181" s="24" t="str">
        <f aca="false">IF(COUNTA(A181:B181)=0,"",IF(COUNTIFS(Resumen!$A$18:$A$25,B181)=1,"Clasificado","REVISAR categoría"))</f>
        <v/>
      </c>
      <c r="M181" s="36"/>
      <c r="N181" s="24" t="str">
        <f aca="false">IF(K181&lt;&gt;"Correcto","",IF(OR(ISNUMBER(F181),ISNUMBER(H181)),"Comprometido","Estimado"))</f>
        <v/>
      </c>
      <c r="O181" s="24" t="n">
        <f aca="false">MAX(0,J181)</f>
        <v>0</v>
      </c>
      <c r="P181" s="1" t="n">
        <f aca="false">IF(COUNTA(A181:H181,M181)&gt;0,ROW(),0)</f>
        <v>0</v>
      </c>
    </row>
    <row r="182" customFormat="false" ht="30" hidden="false" customHeight="true" outlineLevel="0" collapsed="false">
      <c r="A182" s="33"/>
      <c r="B182" s="33"/>
      <c r="C182" s="33"/>
      <c r="D182" s="34"/>
      <c r="E182" s="35"/>
      <c r="F182" s="35"/>
      <c r="G182" s="35"/>
      <c r="H182" s="35"/>
      <c r="I182" s="23" t="n">
        <f aca="false">IF(K182="Correcto",IF(ISNUMBER(H182),H182,IF(ISNUMBER(F182),F182,N(E182)))*D182,0)</f>
        <v>0</v>
      </c>
      <c r="J182" s="23" t="n">
        <f aca="false">IF(K182="Correcto",I182-N(G182),0)</f>
        <v>0</v>
      </c>
      <c r="K182" s="8" t="str">
        <f aca="false">IF(COUNTA(A182:H182)=0,"",IF(OR(A182="",B182="",C182="",NOT(ISNUMBER(D182)),D182&lt;=0,AND(E182&lt;&gt;"",NOT(ISNUMBER(E182))),AND(F182&lt;&gt;"",NOT(ISNUMBER(F182))),AND(G182&lt;&gt;"",NOT(ISNUMBER(G182))),AND(H182&lt;&gt;"",NOT(ISNUMBER(H182))),COUNT(E182:H182)=0),"REVISAR datos","Correcto"))</f>
        <v/>
      </c>
      <c r="L182" s="24" t="str">
        <f aca="false">IF(COUNTA(A182:B182)=0,"",IF(COUNTIFS(Resumen!$A$18:$A$25,B182)=1,"Clasificado","REVISAR categoría"))</f>
        <v/>
      </c>
      <c r="M182" s="36"/>
      <c r="N182" s="24" t="str">
        <f aca="false">IF(K182&lt;&gt;"Correcto","",IF(OR(ISNUMBER(F182),ISNUMBER(H182)),"Comprometido","Estimado"))</f>
        <v/>
      </c>
      <c r="O182" s="24" t="n">
        <f aca="false">MAX(0,J182)</f>
        <v>0</v>
      </c>
      <c r="P182" s="1" t="n">
        <f aca="false">IF(COUNTA(A182:H182,M182)&gt;0,ROW(),0)</f>
        <v>0</v>
      </c>
    </row>
    <row r="183" customFormat="false" ht="30" hidden="false" customHeight="true" outlineLevel="0" collapsed="false">
      <c r="A183" s="33"/>
      <c r="B183" s="33"/>
      <c r="C183" s="33"/>
      <c r="D183" s="34"/>
      <c r="E183" s="35"/>
      <c r="F183" s="35"/>
      <c r="G183" s="35"/>
      <c r="H183" s="35"/>
      <c r="I183" s="23" t="n">
        <f aca="false">IF(K183="Correcto",IF(ISNUMBER(H183),H183,IF(ISNUMBER(F183),F183,N(E183)))*D183,0)</f>
        <v>0</v>
      </c>
      <c r="J183" s="23" t="n">
        <f aca="false">IF(K183="Correcto",I183-N(G183),0)</f>
        <v>0</v>
      </c>
      <c r="K183" s="8" t="str">
        <f aca="false">IF(COUNTA(A183:H183)=0,"",IF(OR(A183="",B183="",C183="",NOT(ISNUMBER(D183)),D183&lt;=0,AND(E183&lt;&gt;"",NOT(ISNUMBER(E183))),AND(F183&lt;&gt;"",NOT(ISNUMBER(F183))),AND(G183&lt;&gt;"",NOT(ISNUMBER(G183))),AND(H183&lt;&gt;"",NOT(ISNUMBER(H183))),COUNT(E183:H183)=0),"REVISAR datos","Correcto"))</f>
        <v/>
      </c>
      <c r="L183" s="24" t="str">
        <f aca="false">IF(COUNTA(A183:B183)=0,"",IF(COUNTIFS(Resumen!$A$18:$A$25,B183)=1,"Clasificado","REVISAR categoría"))</f>
        <v/>
      </c>
      <c r="M183" s="36"/>
      <c r="N183" s="24" t="str">
        <f aca="false">IF(K183&lt;&gt;"Correcto","",IF(OR(ISNUMBER(F183),ISNUMBER(H183)),"Comprometido","Estimado"))</f>
        <v/>
      </c>
      <c r="O183" s="24" t="n">
        <f aca="false">MAX(0,J183)</f>
        <v>0</v>
      </c>
      <c r="P183" s="1" t="n">
        <f aca="false">IF(COUNTA(A183:H183,M183)&gt;0,ROW(),0)</f>
        <v>0</v>
      </c>
    </row>
    <row r="184" customFormat="false" ht="30" hidden="false" customHeight="true" outlineLevel="0" collapsed="false">
      <c r="A184" s="33"/>
      <c r="B184" s="33"/>
      <c r="C184" s="33"/>
      <c r="D184" s="34"/>
      <c r="E184" s="35"/>
      <c r="F184" s="35"/>
      <c r="G184" s="35"/>
      <c r="H184" s="35"/>
      <c r="I184" s="23" t="n">
        <f aca="false">IF(K184="Correcto",IF(ISNUMBER(H184),H184,IF(ISNUMBER(F184),F184,N(E184)))*D184,0)</f>
        <v>0</v>
      </c>
      <c r="J184" s="23" t="n">
        <f aca="false">IF(K184="Correcto",I184-N(G184),0)</f>
        <v>0</v>
      </c>
      <c r="K184" s="8" t="str">
        <f aca="false">IF(COUNTA(A184:H184)=0,"",IF(OR(A184="",B184="",C184="",NOT(ISNUMBER(D184)),D184&lt;=0,AND(E184&lt;&gt;"",NOT(ISNUMBER(E184))),AND(F184&lt;&gt;"",NOT(ISNUMBER(F184))),AND(G184&lt;&gt;"",NOT(ISNUMBER(G184))),AND(H184&lt;&gt;"",NOT(ISNUMBER(H184))),COUNT(E184:H184)=0),"REVISAR datos","Correcto"))</f>
        <v/>
      </c>
      <c r="L184" s="24" t="str">
        <f aca="false">IF(COUNTA(A184:B184)=0,"",IF(COUNTIFS(Resumen!$A$18:$A$25,B184)=1,"Clasificado","REVISAR categoría"))</f>
        <v/>
      </c>
      <c r="M184" s="36"/>
      <c r="N184" s="24" t="str">
        <f aca="false">IF(K184&lt;&gt;"Correcto","",IF(OR(ISNUMBER(F184),ISNUMBER(H184)),"Comprometido","Estimado"))</f>
        <v/>
      </c>
      <c r="O184" s="24" t="n">
        <f aca="false">MAX(0,J184)</f>
        <v>0</v>
      </c>
      <c r="P184" s="1" t="n">
        <f aca="false">IF(COUNTA(A184:H184,M184)&gt;0,ROW(),0)</f>
        <v>0</v>
      </c>
    </row>
    <row r="185" customFormat="false" ht="30" hidden="false" customHeight="true" outlineLevel="0" collapsed="false">
      <c r="A185" s="33"/>
      <c r="B185" s="33"/>
      <c r="C185" s="33"/>
      <c r="D185" s="34"/>
      <c r="E185" s="35"/>
      <c r="F185" s="35"/>
      <c r="G185" s="35"/>
      <c r="H185" s="35"/>
      <c r="I185" s="23" t="n">
        <f aca="false">IF(K185="Correcto",IF(ISNUMBER(H185),H185,IF(ISNUMBER(F185),F185,N(E185)))*D185,0)</f>
        <v>0</v>
      </c>
      <c r="J185" s="23" t="n">
        <f aca="false">IF(K185="Correcto",I185-N(G185),0)</f>
        <v>0</v>
      </c>
      <c r="K185" s="8" t="str">
        <f aca="false">IF(COUNTA(A185:H185)=0,"",IF(OR(A185="",B185="",C185="",NOT(ISNUMBER(D185)),D185&lt;=0,AND(E185&lt;&gt;"",NOT(ISNUMBER(E185))),AND(F185&lt;&gt;"",NOT(ISNUMBER(F185))),AND(G185&lt;&gt;"",NOT(ISNUMBER(G185))),AND(H185&lt;&gt;"",NOT(ISNUMBER(H185))),COUNT(E185:H185)=0),"REVISAR datos","Correcto"))</f>
        <v/>
      </c>
      <c r="L185" s="24" t="str">
        <f aca="false">IF(COUNTA(A185:B185)=0,"",IF(COUNTIFS(Resumen!$A$18:$A$25,B185)=1,"Clasificado","REVISAR categoría"))</f>
        <v/>
      </c>
      <c r="M185" s="36"/>
      <c r="N185" s="24" t="str">
        <f aca="false">IF(K185&lt;&gt;"Correcto","",IF(OR(ISNUMBER(F185),ISNUMBER(H185)),"Comprometido","Estimado"))</f>
        <v/>
      </c>
      <c r="O185" s="24" t="n">
        <f aca="false">MAX(0,J185)</f>
        <v>0</v>
      </c>
      <c r="P185" s="1" t="n">
        <f aca="false">IF(COUNTA(A185:H185,M185)&gt;0,ROW(),0)</f>
        <v>0</v>
      </c>
    </row>
    <row r="186" customFormat="false" ht="30" hidden="false" customHeight="true" outlineLevel="0" collapsed="false">
      <c r="A186" s="33"/>
      <c r="B186" s="33"/>
      <c r="C186" s="33"/>
      <c r="D186" s="34"/>
      <c r="E186" s="35"/>
      <c r="F186" s="35"/>
      <c r="G186" s="35"/>
      <c r="H186" s="35"/>
      <c r="I186" s="23" t="n">
        <f aca="false">IF(K186="Correcto",IF(ISNUMBER(H186),H186,IF(ISNUMBER(F186),F186,N(E186)))*D186,0)</f>
        <v>0</v>
      </c>
      <c r="J186" s="23" t="n">
        <f aca="false">IF(K186="Correcto",I186-N(G186),0)</f>
        <v>0</v>
      </c>
      <c r="K186" s="8" t="str">
        <f aca="false">IF(COUNTA(A186:H186)=0,"",IF(OR(A186="",B186="",C186="",NOT(ISNUMBER(D186)),D186&lt;=0,AND(E186&lt;&gt;"",NOT(ISNUMBER(E186))),AND(F186&lt;&gt;"",NOT(ISNUMBER(F186))),AND(G186&lt;&gt;"",NOT(ISNUMBER(G186))),AND(H186&lt;&gt;"",NOT(ISNUMBER(H186))),COUNT(E186:H186)=0),"REVISAR datos","Correcto"))</f>
        <v/>
      </c>
      <c r="L186" s="24" t="str">
        <f aca="false">IF(COUNTA(A186:B186)=0,"",IF(COUNTIFS(Resumen!$A$18:$A$25,B186)=1,"Clasificado","REVISAR categoría"))</f>
        <v/>
      </c>
      <c r="M186" s="36"/>
      <c r="N186" s="24" t="str">
        <f aca="false">IF(K186&lt;&gt;"Correcto","",IF(OR(ISNUMBER(F186),ISNUMBER(H186)),"Comprometido","Estimado"))</f>
        <v/>
      </c>
      <c r="O186" s="24" t="n">
        <f aca="false">MAX(0,J186)</f>
        <v>0</v>
      </c>
      <c r="P186" s="1" t="n">
        <f aca="false">IF(COUNTA(A186:H186,M186)&gt;0,ROW(),0)</f>
        <v>0</v>
      </c>
    </row>
    <row r="187" customFormat="false" ht="30" hidden="false" customHeight="true" outlineLevel="0" collapsed="false">
      <c r="A187" s="33"/>
      <c r="B187" s="33"/>
      <c r="C187" s="33"/>
      <c r="D187" s="34"/>
      <c r="E187" s="35"/>
      <c r="F187" s="35"/>
      <c r="G187" s="35"/>
      <c r="H187" s="35"/>
      <c r="I187" s="23" t="n">
        <f aca="false">IF(K187="Correcto",IF(ISNUMBER(H187),H187,IF(ISNUMBER(F187),F187,N(E187)))*D187,0)</f>
        <v>0</v>
      </c>
      <c r="J187" s="23" t="n">
        <f aca="false">IF(K187="Correcto",I187-N(G187),0)</f>
        <v>0</v>
      </c>
      <c r="K187" s="8" t="str">
        <f aca="false">IF(COUNTA(A187:H187)=0,"",IF(OR(A187="",B187="",C187="",NOT(ISNUMBER(D187)),D187&lt;=0,AND(E187&lt;&gt;"",NOT(ISNUMBER(E187))),AND(F187&lt;&gt;"",NOT(ISNUMBER(F187))),AND(G187&lt;&gt;"",NOT(ISNUMBER(G187))),AND(H187&lt;&gt;"",NOT(ISNUMBER(H187))),COUNT(E187:H187)=0),"REVISAR datos","Correcto"))</f>
        <v/>
      </c>
      <c r="L187" s="24" t="str">
        <f aca="false">IF(COUNTA(A187:B187)=0,"",IF(COUNTIFS(Resumen!$A$18:$A$25,B187)=1,"Clasificado","REVISAR categoría"))</f>
        <v/>
      </c>
      <c r="M187" s="36"/>
      <c r="N187" s="24" t="str">
        <f aca="false">IF(K187&lt;&gt;"Correcto","",IF(OR(ISNUMBER(F187),ISNUMBER(H187)),"Comprometido","Estimado"))</f>
        <v/>
      </c>
      <c r="O187" s="24" t="n">
        <f aca="false">MAX(0,J187)</f>
        <v>0</v>
      </c>
      <c r="P187" s="1" t="n">
        <f aca="false">IF(COUNTA(A187:H187,M187)&gt;0,ROW(),0)</f>
        <v>0</v>
      </c>
    </row>
    <row r="188" customFormat="false" ht="30" hidden="false" customHeight="true" outlineLevel="0" collapsed="false">
      <c r="A188" s="33"/>
      <c r="B188" s="33"/>
      <c r="C188" s="33"/>
      <c r="D188" s="34"/>
      <c r="E188" s="35"/>
      <c r="F188" s="35"/>
      <c r="G188" s="35"/>
      <c r="H188" s="35"/>
      <c r="I188" s="23" t="n">
        <f aca="false">IF(K188="Correcto",IF(ISNUMBER(H188),H188,IF(ISNUMBER(F188),F188,N(E188)))*D188,0)</f>
        <v>0</v>
      </c>
      <c r="J188" s="23" t="n">
        <f aca="false">IF(K188="Correcto",I188-N(G188),0)</f>
        <v>0</v>
      </c>
      <c r="K188" s="8" t="str">
        <f aca="false">IF(COUNTA(A188:H188)=0,"",IF(OR(A188="",B188="",C188="",NOT(ISNUMBER(D188)),D188&lt;=0,AND(E188&lt;&gt;"",NOT(ISNUMBER(E188))),AND(F188&lt;&gt;"",NOT(ISNUMBER(F188))),AND(G188&lt;&gt;"",NOT(ISNUMBER(G188))),AND(H188&lt;&gt;"",NOT(ISNUMBER(H188))),COUNT(E188:H188)=0),"REVISAR datos","Correcto"))</f>
        <v/>
      </c>
      <c r="L188" s="24" t="str">
        <f aca="false">IF(COUNTA(A188:B188)=0,"",IF(COUNTIFS(Resumen!$A$18:$A$25,B188)=1,"Clasificado","REVISAR categoría"))</f>
        <v/>
      </c>
      <c r="M188" s="36"/>
      <c r="N188" s="24" t="str">
        <f aca="false">IF(K188&lt;&gt;"Correcto","",IF(OR(ISNUMBER(F188),ISNUMBER(H188)),"Comprometido","Estimado"))</f>
        <v/>
      </c>
      <c r="O188" s="24" t="n">
        <f aca="false">MAX(0,J188)</f>
        <v>0</v>
      </c>
      <c r="P188" s="1" t="n">
        <f aca="false">IF(COUNTA(A188:H188,M188)&gt;0,ROW(),0)</f>
        <v>0</v>
      </c>
    </row>
    <row r="189" customFormat="false" ht="30" hidden="false" customHeight="true" outlineLevel="0" collapsed="false">
      <c r="A189" s="33"/>
      <c r="B189" s="33"/>
      <c r="C189" s="33"/>
      <c r="D189" s="34"/>
      <c r="E189" s="35"/>
      <c r="F189" s="35"/>
      <c r="G189" s="35"/>
      <c r="H189" s="35"/>
      <c r="I189" s="23" t="n">
        <f aca="false">IF(K189="Correcto",IF(ISNUMBER(H189),H189,IF(ISNUMBER(F189),F189,N(E189)))*D189,0)</f>
        <v>0</v>
      </c>
      <c r="J189" s="23" t="n">
        <f aca="false">IF(K189="Correcto",I189-N(G189),0)</f>
        <v>0</v>
      </c>
      <c r="K189" s="8" t="str">
        <f aca="false">IF(COUNTA(A189:H189)=0,"",IF(OR(A189="",B189="",C189="",NOT(ISNUMBER(D189)),D189&lt;=0,AND(E189&lt;&gt;"",NOT(ISNUMBER(E189))),AND(F189&lt;&gt;"",NOT(ISNUMBER(F189))),AND(G189&lt;&gt;"",NOT(ISNUMBER(G189))),AND(H189&lt;&gt;"",NOT(ISNUMBER(H189))),COUNT(E189:H189)=0),"REVISAR datos","Correcto"))</f>
        <v/>
      </c>
      <c r="L189" s="24" t="str">
        <f aca="false">IF(COUNTA(A189:B189)=0,"",IF(COUNTIFS(Resumen!$A$18:$A$25,B189)=1,"Clasificado","REVISAR categoría"))</f>
        <v/>
      </c>
      <c r="M189" s="36"/>
      <c r="N189" s="24" t="str">
        <f aca="false">IF(K189&lt;&gt;"Correcto","",IF(OR(ISNUMBER(F189),ISNUMBER(H189)),"Comprometido","Estimado"))</f>
        <v/>
      </c>
      <c r="O189" s="24" t="n">
        <f aca="false">MAX(0,J189)</f>
        <v>0</v>
      </c>
      <c r="P189" s="1" t="n">
        <f aca="false">IF(COUNTA(A189:H189,M189)&gt;0,ROW(),0)</f>
        <v>0</v>
      </c>
    </row>
    <row r="190" customFormat="false" ht="30" hidden="false" customHeight="true" outlineLevel="0" collapsed="false">
      <c r="A190" s="33"/>
      <c r="B190" s="33"/>
      <c r="C190" s="33"/>
      <c r="D190" s="34"/>
      <c r="E190" s="35"/>
      <c r="F190" s="35"/>
      <c r="G190" s="35"/>
      <c r="H190" s="35"/>
      <c r="I190" s="23" t="n">
        <f aca="false">IF(K190="Correcto",IF(ISNUMBER(H190),H190,IF(ISNUMBER(F190),F190,N(E190)))*D190,0)</f>
        <v>0</v>
      </c>
      <c r="J190" s="23" t="n">
        <f aca="false">IF(K190="Correcto",I190-N(G190),0)</f>
        <v>0</v>
      </c>
      <c r="K190" s="8" t="str">
        <f aca="false">IF(COUNTA(A190:H190)=0,"",IF(OR(A190="",B190="",C190="",NOT(ISNUMBER(D190)),D190&lt;=0,AND(E190&lt;&gt;"",NOT(ISNUMBER(E190))),AND(F190&lt;&gt;"",NOT(ISNUMBER(F190))),AND(G190&lt;&gt;"",NOT(ISNUMBER(G190))),AND(H190&lt;&gt;"",NOT(ISNUMBER(H190))),COUNT(E190:H190)=0),"REVISAR datos","Correcto"))</f>
        <v/>
      </c>
      <c r="L190" s="24" t="str">
        <f aca="false">IF(COUNTA(A190:B190)=0,"",IF(COUNTIFS(Resumen!$A$18:$A$25,B190)=1,"Clasificado","REVISAR categoría"))</f>
        <v/>
      </c>
      <c r="M190" s="36"/>
      <c r="N190" s="24" t="str">
        <f aca="false">IF(K190&lt;&gt;"Correcto","",IF(OR(ISNUMBER(F190),ISNUMBER(H190)),"Comprometido","Estimado"))</f>
        <v/>
      </c>
      <c r="O190" s="24" t="n">
        <f aca="false">MAX(0,J190)</f>
        <v>0</v>
      </c>
      <c r="P190" s="1" t="n">
        <f aca="false">IF(COUNTA(A190:H190,M190)&gt;0,ROW(),0)</f>
        <v>0</v>
      </c>
    </row>
    <row r="191" customFormat="false" ht="30" hidden="false" customHeight="true" outlineLevel="0" collapsed="false">
      <c r="A191" s="33"/>
      <c r="B191" s="33"/>
      <c r="C191" s="33"/>
      <c r="D191" s="34"/>
      <c r="E191" s="35"/>
      <c r="F191" s="35"/>
      <c r="G191" s="35"/>
      <c r="H191" s="35"/>
      <c r="I191" s="23" t="n">
        <f aca="false">IF(K191="Correcto",IF(ISNUMBER(H191),H191,IF(ISNUMBER(F191),F191,N(E191)))*D191,0)</f>
        <v>0</v>
      </c>
      <c r="J191" s="23" t="n">
        <f aca="false">IF(K191="Correcto",I191-N(G191),0)</f>
        <v>0</v>
      </c>
      <c r="K191" s="8" t="str">
        <f aca="false">IF(COUNTA(A191:H191)=0,"",IF(OR(A191="",B191="",C191="",NOT(ISNUMBER(D191)),D191&lt;=0,AND(E191&lt;&gt;"",NOT(ISNUMBER(E191))),AND(F191&lt;&gt;"",NOT(ISNUMBER(F191))),AND(G191&lt;&gt;"",NOT(ISNUMBER(G191))),AND(H191&lt;&gt;"",NOT(ISNUMBER(H191))),COUNT(E191:H191)=0),"REVISAR datos","Correcto"))</f>
        <v/>
      </c>
      <c r="L191" s="24" t="str">
        <f aca="false">IF(COUNTA(A191:B191)=0,"",IF(COUNTIFS(Resumen!$A$18:$A$25,B191)=1,"Clasificado","REVISAR categoría"))</f>
        <v/>
      </c>
      <c r="M191" s="36"/>
      <c r="N191" s="24" t="str">
        <f aca="false">IF(K191&lt;&gt;"Correcto","",IF(OR(ISNUMBER(F191),ISNUMBER(H191)),"Comprometido","Estimado"))</f>
        <v/>
      </c>
      <c r="O191" s="24" t="n">
        <f aca="false">MAX(0,J191)</f>
        <v>0</v>
      </c>
      <c r="P191" s="1" t="n">
        <f aca="false">IF(COUNTA(A191:H191,M191)&gt;0,ROW(),0)</f>
        <v>0</v>
      </c>
    </row>
    <row r="192" customFormat="false" ht="30" hidden="false" customHeight="true" outlineLevel="0" collapsed="false">
      <c r="A192" s="33"/>
      <c r="B192" s="33"/>
      <c r="C192" s="33"/>
      <c r="D192" s="34"/>
      <c r="E192" s="35"/>
      <c r="F192" s="35"/>
      <c r="G192" s="35"/>
      <c r="H192" s="35"/>
      <c r="I192" s="23" t="n">
        <f aca="false">IF(K192="Correcto",IF(ISNUMBER(H192),H192,IF(ISNUMBER(F192),F192,N(E192)))*D192,0)</f>
        <v>0</v>
      </c>
      <c r="J192" s="23" t="n">
        <f aca="false">IF(K192="Correcto",I192-N(G192),0)</f>
        <v>0</v>
      </c>
      <c r="K192" s="8" t="str">
        <f aca="false">IF(COUNTA(A192:H192)=0,"",IF(OR(A192="",B192="",C192="",NOT(ISNUMBER(D192)),D192&lt;=0,AND(E192&lt;&gt;"",NOT(ISNUMBER(E192))),AND(F192&lt;&gt;"",NOT(ISNUMBER(F192))),AND(G192&lt;&gt;"",NOT(ISNUMBER(G192))),AND(H192&lt;&gt;"",NOT(ISNUMBER(H192))),COUNT(E192:H192)=0),"REVISAR datos","Correcto"))</f>
        <v/>
      </c>
      <c r="L192" s="24" t="str">
        <f aca="false">IF(COUNTA(A192:B192)=0,"",IF(COUNTIFS(Resumen!$A$18:$A$25,B192)=1,"Clasificado","REVISAR categoría"))</f>
        <v/>
      </c>
      <c r="M192" s="36"/>
      <c r="N192" s="24" t="str">
        <f aca="false">IF(K192&lt;&gt;"Correcto","",IF(OR(ISNUMBER(F192),ISNUMBER(H192)),"Comprometido","Estimado"))</f>
        <v/>
      </c>
      <c r="O192" s="24" t="n">
        <f aca="false">MAX(0,J192)</f>
        <v>0</v>
      </c>
      <c r="P192" s="1" t="n">
        <f aca="false">IF(COUNTA(A192:H192,M192)&gt;0,ROW(),0)</f>
        <v>0</v>
      </c>
    </row>
    <row r="193" customFormat="false" ht="30" hidden="false" customHeight="true" outlineLevel="0" collapsed="false">
      <c r="A193" s="33"/>
      <c r="B193" s="33"/>
      <c r="C193" s="33"/>
      <c r="D193" s="34"/>
      <c r="E193" s="35"/>
      <c r="F193" s="35"/>
      <c r="G193" s="35"/>
      <c r="H193" s="35"/>
      <c r="I193" s="23" t="n">
        <f aca="false">IF(K193="Correcto",IF(ISNUMBER(H193),H193,IF(ISNUMBER(F193),F193,N(E193)))*D193,0)</f>
        <v>0</v>
      </c>
      <c r="J193" s="23" t="n">
        <f aca="false">IF(K193="Correcto",I193-N(G193),0)</f>
        <v>0</v>
      </c>
      <c r="K193" s="8" t="str">
        <f aca="false">IF(COUNTA(A193:H193)=0,"",IF(OR(A193="",B193="",C193="",NOT(ISNUMBER(D193)),D193&lt;=0,AND(E193&lt;&gt;"",NOT(ISNUMBER(E193))),AND(F193&lt;&gt;"",NOT(ISNUMBER(F193))),AND(G193&lt;&gt;"",NOT(ISNUMBER(G193))),AND(H193&lt;&gt;"",NOT(ISNUMBER(H193))),COUNT(E193:H193)=0),"REVISAR datos","Correcto"))</f>
        <v/>
      </c>
      <c r="L193" s="24" t="str">
        <f aca="false">IF(COUNTA(A193:B193)=0,"",IF(COUNTIFS(Resumen!$A$18:$A$25,B193)=1,"Clasificado","REVISAR categoría"))</f>
        <v/>
      </c>
      <c r="M193" s="36"/>
      <c r="N193" s="24" t="str">
        <f aca="false">IF(K193&lt;&gt;"Correcto","",IF(OR(ISNUMBER(F193),ISNUMBER(H193)),"Comprometido","Estimado"))</f>
        <v/>
      </c>
      <c r="O193" s="24" t="n">
        <f aca="false">MAX(0,J193)</f>
        <v>0</v>
      </c>
      <c r="P193" s="1" t="n">
        <f aca="false">IF(COUNTA(A193:H193,M193)&gt;0,ROW(),0)</f>
        <v>0</v>
      </c>
    </row>
    <row r="194" customFormat="false" ht="30" hidden="false" customHeight="true" outlineLevel="0" collapsed="false">
      <c r="A194" s="33"/>
      <c r="B194" s="33"/>
      <c r="C194" s="33"/>
      <c r="D194" s="34"/>
      <c r="E194" s="35"/>
      <c r="F194" s="35"/>
      <c r="G194" s="35"/>
      <c r="H194" s="35"/>
      <c r="I194" s="23" t="n">
        <f aca="false">IF(K194="Correcto",IF(ISNUMBER(H194),H194,IF(ISNUMBER(F194),F194,N(E194)))*D194,0)</f>
        <v>0</v>
      </c>
      <c r="J194" s="23" t="n">
        <f aca="false">IF(K194="Correcto",I194-N(G194),0)</f>
        <v>0</v>
      </c>
      <c r="K194" s="8" t="str">
        <f aca="false">IF(COUNTA(A194:H194)=0,"",IF(OR(A194="",B194="",C194="",NOT(ISNUMBER(D194)),D194&lt;=0,AND(E194&lt;&gt;"",NOT(ISNUMBER(E194))),AND(F194&lt;&gt;"",NOT(ISNUMBER(F194))),AND(G194&lt;&gt;"",NOT(ISNUMBER(G194))),AND(H194&lt;&gt;"",NOT(ISNUMBER(H194))),COUNT(E194:H194)=0),"REVISAR datos","Correcto"))</f>
        <v/>
      </c>
      <c r="L194" s="24" t="str">
        <f aca="false">IF(COUNTA(A194:B194)=0,"",IF(COUNTIFS(Resumen!$A$18:$A$25,B194)=1,"Clasificado","REVISAR categoría"))</f>
        <v/>
      </c>
      <c r="M194" s="36"/>
      <c r="N194" s="24" t="str">
        <f aca="false">IF(K194&lt;&gt;"Correcto","",IF(OR(ISNUMBER(F194),ISNUMBER(H194)),"Comprometido","Estimado"))</f>
        <v/>
      </c>
      <c r="O194" s="24" t="n">
        <f aca="false">MAX(0,J194)</f>
        <v>0</v>
      </c>
      <c r="P194" s="1" t="n">
        <f aca="false">IF(COUNTA(A194:H194,M194)&gt;0,ROW(),0)</f>
        <v>0</v>
      </c>
    </row>
    <row r="195" customFormat="false" ht="30" hidden="false" customHeight="true" outlineLevel="0" collapsed="false">
      <c r="A195" s="33"/>
      <c r="B195" s="33"/>
      <c r="C195" s="33"/>
      <c r="D195" s="34"/>
      <c r="E195" s="35"/>
      <c r="F195" s="35"/>
      <c r="G195" s="35"/>
      <c r="H195" s="35"/>
      <c r="I195" s="23" t="n">
        <f aca="false">IF(K195="Correcto",IF(ISNUMBER(H195),H195,IF(ISNUMBER(F195),F195,N(E195)))*D195,0)</f>
        <v>0</v>
      </c>
      <c r="J195" s="23" t="n">
        <f aca="false">IF(K195="Correcto",I195-N(G195),0)</f>
        <v>0</v>
      </c>
      <c r="K195" s="8" t="str">
        <f aca="false">IF(COUNTA(A195:H195)=0,"",IF(OR(A195="",B195="",C195="",NOT(ISNUMBER(D195)),D195&lt;=0,AND(E195&lt;&gt;"",NOT(ISNUMBER(E195))),AND(F195&lt;&gt;"",NOT(ISNUMBER(F195))),AND(G195&lt;&gt;"",NOT(ISNUMBER(G195))),AND(H195&lt;&gt;"",NOT(ISNUMBER(H195))),COUNT(E195:H195)=0),"REVISAR datos","Correcto"))</f>
        <v/>
      </c>
      <c r="L195" s="24" t="str">
        <f aca="false">IF(COUNTA(A195:B195)=0,"",IF(COUNTIFS(Resumen!$A$18:$A$25,B195)=1,"Clasificado","REVISAR categoría"))</f>
        <v/>
      </c>
      <c r="M195" s="36"/>
      <c r="N195" s="24" t="str">
        <f aca="false">IF(K195&lt;&gt;"Correcto","",IF(OR(ISNUMBER(F195),ISNUMBER(H195)),"Comprometido","Estimado"))</f>
        <v/>
      </c>
      <c r="O195" s="24" t="n">
        <f aca="false">MAX(0,J195)</f>
        <v>0</v>
      </c>
      <c r="P195" s="1" t="n">
        <f aca="false">IF(COUNTA(A195:H195,M195)&gt;0,ROW(),0)</f>
        <v>0</v>
      </c>
    </row>
    <row r="196" customFormat="false" ht="30" hidden="false" customHeight="true" outlineLevel="0" collapsed="false">
      <c r="A196" s="33"/>
      <c r="B196" s="33"/>
      <c r="C196" s="33"/>
      <c r="D196" s="34"/>
      <c r="E196" s="35"/>
      <c r="F196" s="35"/>
      <c r="G196" s="35"/>
      <c r="H196" s="35"/>
      <c r="I196" s="23" t="n">
        <f aca="false">IF(K196="Correcto",IF(ISNUMBER(H196),H196,IF(ISNUMBER(F196),F196,N(E196)))*D196,0)</f>
        <v>0</v>
      </c>
      <c r="J196" s="23" t="n">
        <f aca="false">IF(K196="Correcto",I196-N(G196),0)</f>
        <v>0</v>
      </c>
      <c r="K196" s="8" t="str">
        <f aca="false">IF(COUNTA(A196:H196)=0,"",IF(OR(A196="",B196="",C196="",NOT(ISNUMBER(D196)),D196&lt;=0,AND(E196&lt;&gt;"",NOT(ISNUMBER(E196))),AND(F196&lt;&gt;"",NOT(ISNUMBER(F196))),AND(G196&lt;&gt;"",NOT(ISNUMBER(G196))),AND(H196&lt;&gt;"",NOT(ISNUMBER(H196))),COUNT(E196:H196)=0),"REVISAR datos","Correcto"))</f>
        <v/>
      </c>
      <c r="L196" s="24" t="str">
        <f aca="false">IF(COUNTA(A196:B196)=0,"",IF(COUNTIFS(Resumen!$A$18:$A$25,B196)=1,"Clasificado","REVISAR categoría"))</f>
        <v/>
      </c>
      <c r="M196" s="36"/>
      <c r="N196" s="24" t="str">
        <f aca="false">IF(K196&lt;&gt;"Correcto","",IF(OR(ISNUMBER(F196),ISNUMBER(H196)),"Comprometido","Estimado"))</f>
        <v/>
      </c>
      <c r="O196" s="24" t="n">
        <f aca="false">MAX(0,J196)</f>
        <v>0</v>
      </c>
      <c r="P196" s="1" t="n">
        <f aca="false">IF(COUNTA(A196:H196,M196)&gt;0,ROW(),0)</f>
        <v>0</v>
      </c>
    </row>
    <row r="197" customFormat="false" ht="30" hidden="false" customHeight="true" outlineLevel="0" collapsed="false">
      <c r="A197" s="33"/>
      <c r="B197" s="33"/>
      <c r="C197" s="33"/>
      <c r="D197" s="34"/>
      <c r="E197" s="35"/>
      <c r="F197" s="35"/>
      <c r="G197" s="35"/>
      <c r="H197" s="35"/>
      <c r="I197" s="23" t="n">
        <f aca="false">IF(K197="Correcto",IF(ISNUMBER(H197),H197,IF(ISNUMBER(F197),F197,N(E197)))*D197,0)</f>
        <v>0</v>
      </c>
      <c r="J197" s="23" t="n">
        <f aca="false">IF(K197="Correcto",I197-N(G197),0)</f>
        <v>0</v>
      </c>
      <c r="K197" s="8" t="str">
        <f aca="false">IF(COUNTA(A197:H197)=0,"",IF(OR(A197="",B197="",C197="",NOT(ISNUMBER(D197)),D197&lt;=0,AND(E197&lt;&gt;"",NOT(ISNUMBER(E197))),AND(F197&lt;&gt;"",NOT(ISNUMBER(F197))),AND(G197&lt;&gt;"",NOT(ISNUMBER(G197))),AND(H197&lt;&gt;"",NOT(ISNUMBER(H197))),COUNT(E197:H197)=0),"REVISAR datos","Correcto"))</f>
        <v/>
      </c>
      <c r="L197" s="24" t="str">
        <f aca="false">IF(COUNTA(A197:B197)=0,"",IF(COUNTIFS(Resumen!$A$18:$A$25,B197)=1,"Clasificado","REVISAR categoría"))</f>
        <v/>
      </c>
      <c r="M197" s="36"/>
      <c r="N197" s="24" t="str">
        <f aca="false">IF(K197&lt;&gt;"Correcto","",IF(OR(ISNUMBER(F197),ISNUMBER(H197)),"Comprometido","Estimado"))</f>
        <v/>
      </c>
      <c r="O197" s="24" t="n">
        <f aca="false">MAX(0,J197)</f>
        <v>0</v>
      </c>
      <c r="P197" s="1" t="n">
        <f aca="false">IF(COUNTA(A197:H197,M197)&gt;0,ROW(),0)</f>
        <v>0</v>
      </c>
    </row>
    <row r="198" customFormat="false" ht="30" hidden="false" customHeight="true" outlineLevel="0" collapsed="false">
      <c r="A198" s="33"/>
      <c r="B198" s="33"/>
      <c r="C198" s="33"/>
      <c r="D198" s="34"/>
      <c r="E198" s="35"/>
      <c r="F198" s="35"/>
      <c r="G198" s="35"/>
      <c r="H198" s="35"/>
      <c r="I198" s="23" t="n">
        <f aca="false">IF(K198="Correcto",IF(ISNUMBER(H198),H198,IF(ISNUMBER(F198),F198,N(E198)))*D198,0)</f>
        <v>0</v>
      </c>
      <c r="J198" s="23" t="n">
        <f aca="false">IF(K198="Correcto",I198-N(G198),0)</f>
        <v>0</v>
      </c>
      <c r="K198" s="8" t="str">
        <f aca="false">IF(COUNTA(A198:H198)=0,"",IF(OR(A198="",B198="",C198="",NOT(ISNUMBER(D198)),D198&lt;=0,AND(E198&lt;&gt;"",NOT(ISNUMBER(E198))),AND(F198&lt;&gt;"",NOT(ISNUMBER(F198))),AND(G198&lt;&gt;"",NOT(ISNUMBER(G198))),AND(H198&lt;&gt;"",NOT(ISNUMBER(H198))),COUNT(E198:H198)=0),"REVISAR datos","Correcto"))</f>
        <v/>
      </c>
      <c r="L198" s="24" t="str">
        <f aca="false">IF(COUNTA(A198:B198)=0,"",IF(COUNTIFS(Resumen!$A$18:$A$25,B198)=1,"Clasificado","REVISAR categoría"))</f>
        <v/>
      </c>
      <c r="M198" s="36"/>
      <c r="N198" s="24" t="str">
        <f aca="false">IF(K198&lt;&gt;"Correcto","",IF(OR(ISNUMBER(F198),ISNUMBER(H198)),"Comprometido","Estimado"))</f>
        <v/>
      </c>
      <c r="O198" s="24" t="n">
        <f aca="false">MAX(0,J198)</f>
        <v>0</v>
      </c>
      <c r="P198" s="1" t="n">
        <f aca="false">IF(COUNTA(A198:H198,M198)&gt;0,ROW(),0)</f>
        <v>0</v>
      </c>
    </row>
    <row r="199" customFormat="false" ht="30" hidden="false" customHeight="true" outlineLevel="0" collapsed="false">
      <c r="A199" s="33"/>
      <c r="B199" s="33"/>
      <c r="C199" s="33"/>
      <c r="D199" s="34"/>
      <c r="E199" s="35"/>
      <c r="F199" s="35"/>
      <c r="G199" s="35"/>
      <c r="H199" s="35"/>
      <c r="I199" s="23" t="n">
        <f aca="false">IF(K199="Correcto",IF(ISNUMBER(H199),H199,IF(ISNUMBER(F199),F199,N(E199)))*D199,0)</f>
        <v>0</v>
      </c>
      <c r="J199" s="23" t="n">
        <f aca="false">IF(K199="Correcto",I199-N(G199),0)</f>
        <v>0</v>
      </c>
      <c r="K199" s="8" t="str">
        <f aca="false">IF(COUNTA(A199:H199)=0,"",IF(OR(A199="",B199="",C199="",NOT(ISNUMBER(D199)),D199&lt;=0,AND(E199&lt;&gt;"",NOT(ISNUMBER(E199))),AND(F199&lt;&gt;"",NOT(ISNUMBER(F199))),AND(G199&lt;&gt;"",NOT(ISNUMBER(G199))),AND(H199&lt;&gt;"",NOT(ISNUMBER(H199))),COUNT(E199:H199)=0),"REVISAR datos","Correcto"))</f>
        <v/>
      </c>
      <c r="L199" s="24" t="str">
        <f aca="false">IF(COUNTA(A199:B199)=0,"",IF(COUNTIFS(Resumen!$A$18:$A$25,B199)=1,"Clasificado","REVISAR categoría"))</f>
        <v/>
      </c>
      <c r="M199" s="36"/>
      <c r="N199" s="24" t="str">
        <f aca="false">IF(K199&lt;&gt;"Correcto","",IF(OR(ISNUMBER(F199),ISNUMBER(H199)),"Comprometido","Estimado"))</f>
        <v/>
      </c>
      <c r="O199" s="24" t="n">
        <f aca="false">MAX(0,J199)</f>
        <v>0</v>
      </c>
      <c r="P199" s="1" t="n">
        <f aca="false">IF(COUNTA(A199:H199,M199)&gt;0,ROW(),0)</f>
        <v>0</v>
      </c>
    </row>
    <row r="200" customFormat="false" ht="30" hidden="false" customHeight="true" outlineLevel="0" collapsed="false">
      <c r="A200" s="33"/>
      <c r="B200" s="33"/>
      <c r="C200" s="33"/>
      <c r="D200" s="34"/>
      <c r="E200" s="35"/>
      <c r="F200" s="35"/>
      <c r="G200" s="35"/>
      <c r="H200" s="35"/>
      <c r="I200" s="23" t="n">
        <f aca="false">IF(K200="Correcto",IF(ISNUMBER(H200),H200,IF(ISNUMBER(F200),F200,N(E200)))*D200,0)</f>
        <v>0</v>
      </c>
      <c r="J200" s="23" t="n">
        <f aca="false">IF(K200="Correcto",I200-N(G200),0)</f>
        <v>0</v>
      </c>
      <c r="K200" s="8" t="str">
        <f aca="false">IF(COUNTA(A200:H200)=0,"",IF(OR(A200="",B200="",C200="",NOT(ISNUMBER(D200)),D200&lt;=0,AND(E200&lt;&gt;"",NOT(ISNUMBER(E200))),AND(F200&lt;&gt;"",NOT(ISNUMBER(F200))),AND(G200&lt;&gt;"",NOT(ISNUMBER(G200))),AND(H200&lt;&gt;"",NOT(ISNUMBER(H200))),COUNT(E200:H200)=0),"REVISAR datos","Correcto"))</f>
        <v/>
      </c>
      <c r="L200" s="24" t="str">
        <f aca="false">IF(COUNTA(A200:B200)=0,"",IF(COUNTIFS(Resumen!$A$18:$A$25,B200)=1,"Clasificado","REVISAR categoría"))</f>
        <v/>
      </c>
      <c r="M200" s="36"/>
      <c r="N200" s="24" t="str">
        <f aca="false">IF(K200&lt;&gt;"Correcto","",IF(OR(ISNUMBER(F200),ISNUMBER(H200)),"Comprometido","Estimado"))</f>
        <v/>
      </c>
      <c r="O200" s="24" t="n">
        <f aca="false">MAX(0,J200)</f>
        <v>0</v>
      </c>
      <c r="P200" s="1" t="n">
        <f aca="false">IF(COUNTA(A200:H200,M200)&gt;0,ROW(),0)</f>
        <v>0</v>
      </c>
    </row>
    <row r="201" customFormat="false" ht="30" hidden="false" customHeight="true" outlineLevel="0" collapsed="false">
      <c r="A201" s="33"/>
      <c r="B201" s="33"/>
      <c r="C201" s="33"/>
      <c r="D201" s="34"/>
      <c r="E201" s="35"/>
      <c r="F201" s="35"/>
      <c r="G201" s="35"/>
      <c r="H201" s="35"/>
      <c r="I201" s="23" t="n">
        <f aca="false">IF(K201="Correcto",IF(ISNUMBER(H201),H201,IF(ISNUMBER(F201),F201,N(E201)))*D201,0)</f>
        <v>0</v>
      </c>
      <c r="J201" s="23" t="n">
        <f aca="false">IF(K201="Correcto",I201-N(G201),0)</f>
        <v>0</v>
      </c>
      <c r="K201" s="8" t="str">
        <f aca="false">IF(COUNTA(A201:H201)=0,"",IF(OR(A201="",B201="",C201="",NOT(ISNUMBER(D201)),D201&lt;=0,AND(E201&lt;&gt;"",NOT(ISNUMBER(E201))),AND(F201&lt;&gt;"",NOT(ISNUMBER(F201))),AND(G201&lt;&gt;"",NOT(ISNUMBER(G201))),AND(H201&lt;&gt;"",NOT(ISNUMBER(H201))),COUNT(E201:H201)=0),"REVISAR datos","Correcto"))</f>
        <v/>
      </c>
      <c r="L201" s="24" t="str">
        <f aca="false">IF(COUNTA(A201:B201)=0,"",IF(COUNTIFS(Resumen!$A$18:$A$25,B201)=1,"Clasificado","REVISAR categoría"))</f>
        <v/>
      </c>
      <c r="M201" s="36"/>
      <c r="N201" s="24" t="str">
        <f aca="false">IF(K201&lt;&gt;"Correcto","",IF(OR(ISNUMBER(F201),ISNUMBER(H201)),"Comprometido","Estimado"))</f>
        <v/>
      </c>
      <c r="O201" s="24" t="n">
        <f aca="false">MAX(0,J201)</f>
        <v>0</v>
      </c>
      <c r="P201" s="1" t="n">
        <f aca="false">IF(COUNTA(A201:H201,M201)&gt;0,ROW(),0)</f>
        <v>0</v>
      </c>
    </row>
    <row r="202" customFormat="false" ht="30" hidden="false" customHeight="true" outlineLevel="0" collapsed="false">
      <c r="A202" s="33"/>
      <c r="B202" s="33"/>
      <c r="C202" s="33"/>
      <c r="D202" s="34"/>
      <c r="E202" s="35"/>
      <c r="F202" s="35"/>
      <c r="G202" s="35"/>
      <c r="H202" s="35"/>
      <c r="I202" s="23" t="n">
        <f aca="false">IF(K202="Correcto",IF(ISNUMBER(H202),H202,IF(ISNUMBER(F202),F202,N(E202)))*D202,0)</f>
        <v>0</v>
      </c>
      <c r="J202" s="23" t="n">
        <f aca="false">IF(K202="Correcto",I202-N(G202),0)</f>
        <v>0</v>
      </c>
      <c r="K202" s="8" t="str">
        <f aca="false">IF(COUNTA(A202:H202)=0,"",IF(OR(A202="",B202="",C202="",NOT(ISNUMBER(D202)),D202&lt;=0,AND(E202&lt;&gt;"",NOT(ISNUMBER(E202))),AND(F202&lt;&gt;"",NOT(ISNUMBER(F202))),AND(G202&lt;&gt;"",NOT(ISNUMBER(G202))),AND(H202&lt;&gt;"",NOT(ISNUMBER(H202))),COUNT(E202:H202)=0),"REVISAR datos","Correcto"))</f>
        <v/>
      </c>
      <c r="L202" s="24" t="str">
        <f aca="false">IF(COUNTA(A202:B202)=0,"",IF(COUNTIFS(Resumen!$A$18:$A$25,B202)=1,"Clasificado","REVISAR categoría"))</f>
        <v/>
      </c>
      <c r="M202" s="36"/>
      <c r="N202" s="24" t="str">
        <f aca="false">IF(K202&lt;&gt;"Correcto","",IF(OR(ISNUMBER(F202),ISNUMBER(H202)),"Comprometido","Estimado"))</f>
        <v/>
      </c>
      <c r="O202" s="24" t="n">
        <f aca="false">MAX(0,J202)</f>
        <v>0</v>
      </c>
      <c r="P202" s="1" t="n">
        <f aca="false">IF(COUNTA(A202:H202,M202)&gt;0,ROW(),0)</f>
        <v>0</v>
      </c>
    </row>
    <row r="203" customFormat="false" ht="30" hidden="false" customHeight="true" outlineLevel="0" collapsed="false">
      <c r="A203" s="33"/>
      <c r="B203" s="33"/>
      <c r="C203" s="33"/>
      <c r="D203" s="34"/>
      <c r="E203" s="35"/>
      <c r="F203" s="35"/>
      <c r="G203" s="35"/>
      <c r="H203" s="35"/>
      <c r="I203" s="23" t="n">
        <f aca="false">IF(K203="Correcto",IF(ISNUMBER(H203),H203,IF(ISNUMBER(F203),F203,N(E203)))*D203,0)</f>
        <v>0</v>
      </c>
      <c r="J203" s="23" t="n">
        <f aca="false">IF(K203="Correcto",I203-N(G203),0)</f>
        <v>0</v>
      </c>
      <c r="K203" s="8" t="str">
        <f aca="false">IF(COUNTA(A203:H203)=0,"",IF(OR(A203="",B203="",C203="",NOT(ISNUMBER(D203)),D203&lt;=0,AND(E203&lt;&gt;"",NOT(ISNUMBER(E203))),AND(F203&lt;&gt;"",NOT(ISNUMBER(F203))),AND(G203&lt;&gt;"",NOT(ISNUMBER(G203))),AND(H203&lt;&gt;"",NOT(ISNUMBER(H203))),COUNT(E203:H203)=0),"REVISAR datos","Correcto"))</f>
        <v/>
      </c>
      <c r="L203" s="24" t="str">
        <f aca="false">IF(COUNTA(A203:B203)=0,"",IF(COUNTIFS(Resumen!$A$18:$A$25,B203)=1,"Clasificado","REVISAR categoría"))</f>
        <v/>
      </c>
      <c r="M203" s="36"/>
      <c r="N203" s="24" t="str">
        <f aca="false">IF(K203&lt;&gt;"Correcto","",IF(OR(ISNUMBER(F203),ISNUMBER(H203)),"Comprometido","Estimado"))</f>
        <v/>
      </c>
      <c r="O203" s="24" t="n">
        <f aca="false">MAX(0,J203)</f>
        <v>0</v>
      </c>
      <c r="P203" s="1" t="n">
        <f aca="false">IF(COUNTA(A203:H203,M203)&gt;0,ROW(),0)</f>
        <v>0</v>
      </c>
    </row>
    <row r="204" customFormat="false" ht="30" hidden="false" customHeight="true" outlineLevel="0" collapsed="false">
      <c r="A204" s="33"/>
      <c r="B204" s="33"/>
      <c r="C204" s="33"/>
      <c r="D204" s="34"/>
      <c r="E204" s="35"/>
      <c r="F204" s="35"/>
      <c r="G204" s="35"/>
      <c r="H204" s="35"/>
      <c r="I204" s="23" t="n">
        <f aca="false">IF(K204="Correcto",IF(ISNUMBER(H204),H204,IF(ISNUMBER(F204),F204,N(E204)))*D204,0)</f>
        <v>0</v>
      </c>
      <c r="J204" s="23" t="n">
        <f aca="false">IF(K204="Correcto",I204-N(G204),0)</f>
        <v>0</v>
      </c>
      <c r="K204" s="8" t="str">
        <f aca="false">IF(COUNTA(A204:H204)=0,"",IF(OR(A204="",B204="",C204="",NOT(ISNUMBER(D204)),D204&lt;=0,AND(E204&lt;&gt;"",NOT(ISNUMBER(E204))),AND(F204&lt;&gt;"",NOT(ISNUMBER(F204))),AND(G204&lt;&gt;"",NOT(ISNUMBER(G204))),AND(H204&lt;&gt;"",NOT(ISNUMBER(H204))),COUNT(E204:H204)=0),"REVISAR datos","Correcto"))</f>
        <v/>
      </c>
      <c r="L204" s="24" t="str">
        <f aca="false">IF(COUNTA(A204:B204)=0,"",IF(COUNTIFS(Resumen!$A$18:$A$25,B204)=1,"Clasificado","REVISAR categoría"))</f>
        <v/>
      </c>
      <c r="M204" s="36"/>
      <c r="N204" s="24" t="str">
        <f aca="false">IF(K204&lt;&gt;"Correcto","",IF(OR(ISNUMBER(F204),ISNUMBER(H204)),"Comprometido","Estimado"))</f>
        <v/>
      </c>
      <c r="O204" s="24" t="n">
        <f aca="false">MAX(0,J204)</f>
        <v>0</v>
      </c>
      <c r="P204" s="1" t="n">
        <f aca="false">IF(COUNTA(A204:H204,M204)&gt;0,ROW(),0)</f>
        <v>0</v>
      </c>
    </row>
    <row r="205" customFormat="false" ht="30" hidden="false" customHeight="true" outlineLevel="0" collapsed="false">
      <c r="A205" s="33"/>
      <c r="B205" s="33"/>
      <c r="C205" s="33"/>
      <c r="D205" s="34"/>
      <c r="E205" s="35"/>
      <c r="F205" s="35"/>
      <c r="G205" s="35"/>
      <c r="H205" s="35"/>
      <c r="I205" s="23" t="n">
        <f aca="false">IF(K205="Correcto",IF(ISNUMBER(H205),H205,IF(ISNUMBER(F205),F205,N(E205)))*D205,0)</f>
        <v>0</v>
      </c>
      <c r="J205" s="23" t="n">
        <f aca="false">IF(K205="Correcto",I205-N(G205),0)</f>
        <v>0</v>
      </c>
      <c r="K205" s="8" t="str">
        <f aca="false">IF(COUNTA(A205:H205)=0,"",IF(OR(A205="",B205="",C205="",NOT(ISNUMBER(D205)),D205&lt;=0,AND(E205&lt;&gt;"",NOT(ISNUMBER(E205))),AND(F205&lt;&gt;"",NOT(ISNUMBER(F205))),AND(G205&lt;&gt;"",NOT(ISNUMBER(G205))),AND(H205&lt;&gt;"",NOT(ISNUMBER(H205))),COUNT(E205:H205)=0),"REVISAR datos","Correcto"))</f>
        <v/>
      </c>
      <c r="L205" s="24" t="str">
        <f aca="false">IF(COUNTA(A205:B205)=0,"",IF(COUNTIFS(Resumen!$A$18:$A$25,B205)=1,"Clasificado","REVISAR categoría"))</f>
        <v/>
      </c>
      <c r="M205" s="36"/>
      <c r="N205" s="24" t="str">
        <f aca="false">IF(K205&lt;&gt;"Correcto","",IF(OR(ISNUMBER(F205),ISNUMBER(H205)),"Comprometido","Estimado"))</f>
        <v/>
      </c>
      <c r="O205" s="24" t="n">
        <f aca="false">MAX(0,J205)</f>
        <v>0</v>
      </c>
      <c r="P205" s="1" t="n">
        <f aca="false">IF(COUNTA(A205:H205,M205)&gt;0,ROW(),0)</f>
        <v>0</v>
      </c>
    </row>
    <row r="206" customFormat="false" ht="30" hidden="false" customHeight="true" outlineLevel="0" collapsed="false">
      <c r="A206" s="33"/>
      <c r="B206" s="33"/>
      <c r="C206" s="33"/>
      <c r="D206" s="34"/>
      <c r="E206" s="35"/>
      <c r="F206" s="35"/>
      <c r="G206" s="35"/>
      <c r="H206" s="35"/>
      <c r="I206" s="23" t="n">
        <f aca="false">IF(K206="Correcto",IF(ISNUMBER(H206),H206,IF(ISNUMBER(F206),F206,N(E206)))*D206,0)</f>
        <v>0</v>
      </c>
      <c r="J206" s="23" t="n">
        <f aca="false">IF(K206="Correcto",I206-N(G206),0)</f>
        <v>0</v>
      </c>
      <c r="K206" s="8" t="str">
        <f aca="false">IF(COUNTA(A206:H206)=0,"",IF(OR(A206="",B206="",C206="",NOT(ISNUMBER(D206)),D206&lt;=0,AND(E206&lt;&gt;"",NOT(ISNUMBER(E206))),AND(F206&lt;&gt;"",NOT(ISNUMBER(F206))),AND(G206&lt;&gt;"",NOT(ISNUMBER(G206))),AND(H206&lt;&gt;"",NOT(ISNUMBER(H206))),COUNT(E206:H206)=0),"REVISAR datos","Correcto"))</f>
        <v/>
      </c>
      <c r="L206" s="24" t="str">
        <f aca="false">IF(COUNTA(A206:B206)=0,"",IF(COUNTIFS(Resumen!$A$18:$A$25,B206)=1,"Clasificado","REVISAR categoría"))</f>
        <v/>
      </c>
      <c r="M206" s="36"/>
      <c r="N206" s="24" t="str">
        <f aca="false">IF(K206&lt;&gt;"Correcto","",IF(OR(ISNUMBER(F206),ISNUMBER(H206)),"Comprometido","Estimado"))</f>
        <v/>
      </c>
      <c r="O206" s="24" t="n">
        <f aca="false">MAX(0,J206)</f>
        <v>0</v>
      </c>
      <c r="P206" s="1" t="n">
        <f aca="false">IF(COUNTA(A206:H206,M206)&gt;0,ROW(),0)</f>
        <v>0</v>
      </c>
    </row>
    <row r="207" customFormat="false" ht="30" hidden="false" customHeight="true" outlineLevel="0" collapsed="false">
      <c r="A207" s="33"/>
      <c r="B207" s="33"/>
      <c r="C207" s="33"/>
      <c r="D207" s="34"/>
      <c r="E207" s="35"/>
      <c r="F207" s="35"/>
      <c r="G207" s="35"/>
      <c r="H207" s="35"/>
      <c r="I207" s="23" t="n">
        <f aca="false">IF(K207="Correcto",IF(ISNUMBER(H207),H207,IF(ISNUMBER(F207),F207,N(E207)))*D207,0)</f>
        <v>0</v>
      </c>
      <c r="J207" s="23" t="n">
        <f aca="false">IF(K207="Correcto",I207-N(G207),0)</f>
        <v>0</v>
      </c>
      <c r="K207" s="8" t="str">
        <f aca="false">IF(COUNTA(A207:H207)=0,"",IF(OR(A207="",B207="",C207="",NOT(ISNUMBER(D207)),D207&lt;=0,AND(E207&lt;&gt;"",NOT(ISNUMBER(E207))),AND(F207&lt;&gt;"",NOT(ISNUMBER(F207))),AND(G207&lt;&gt;"",NOT(ISNUMBER(G207))),AND(H207&lt;&gt;"",NOT(ISNUMBER(H207))),COUNT(E207:H207)=0),"REVISAR datos","Correcto"))</f>
        <v/>
      </c>
      <c r="L207" s="24" t="str">
        <f aca="false">IF(COUNTA(A207:B207)=0,"",IF(COUNTIFS(Resumen!$A$18:$A$25,B207)=1,"Clasificado","REVISAR categoría"))</f>
        <v/>
      </c>
      <c r="M207" s="36"/>
      <c r="N207" s="24" t="str">
        <f aca="false">IF(K207&lt;&gt;"Correcto","",IF(OR(ISNUMBER(F207),ISNUMBER(H207)),"Comprometido","Estimado"))</f>
        <v/>
      </c>
      <c r="O207" s="24" t="n">
        <f aca="false">MAX(0,J207)</f>
        <v>0</v>
      </c>
      <c r="P207" s="1" t="n">
        <f aca="false">IF(COUNTA(A207:H207,M207)&gt;0,ROW(),0)</f>
        <v>0</v>
      </c>
    </row>
    <row r="208" customFormat="false" ht="30" hidden="false" customHeight="true" outlineLevel="0" collapsed="false">
      <c r="A208" s="33"/>
      <c r="B208" s="33"/>
      <c r="C208" s="33"/>
      <c r="D208" s="34"/>
      <c r="E208" s="35"/>
      <c r="F208" s="35"/>
      <c r="G208" s="35"/>
      <c r="H208" s="35"/>
      <c r="I208" s="23" t="n">
        <f aca="false">IF(K208="Correcto",IF(ISNUMBER(H208),H208,IF(ISNUMBER(F208),F208,N(E208)))*D208,0)</f>
        <v>0</v>
      </c>
      <c r="J208" s="23" t="n">
        <f aca="false">IF(K208="Correcto",I208-N(G208),0)</f>
        <v>0</v>
      </c>
      <c r="K208" s="8" t="str">
        <f aca="false">IF(COUNTA(A208:H208)=0,"",IF(OR(A208="",B208="",C208="",NOT(ISNUMBER(D208)),D208&lt;=0,AND(E208&lt;&gt;"",NOT(ISNUMBER(E208))),AND(F208&lt;&gt;"",NOT(ISNUMBER(F208))),AND(G208&lt;&gt;"",NOT(ISNUMBER(G208))),AND(H208&lt;&gt;"",NOT(ISNUMBER(H208))),COUNT(E208:H208)=0),"REVISAR datos","Correcto"))</f>
        <v/>
      </c>
      <c r="L208" s="24" t="str">
        <f aca="false">IF(COUNTA(A208:B208)=0,"",IF(COUNTIFS(Resumen!$A$18:$A$25,B208)=1,"Clasificado","REVISAR categoría"))</f>
        <v/>
      </c>
      <c r="M208" s="36"/>
      <c r="N208" s="24" t="str">
        <f aca="false">IF(K208&lt;&gt;"Correcto","",IF(OR(ISNUMBER(F208),ISNUMBER(H208)),"Comprometido","Estimado"))</f>
        <v/>
      </c>
      <c r="O208" s="24" t="n">
        <f aca="false">MAX(0,J208)</f>
        <v>0</v>
      </c>
      <c r="P208" s="1" t="n">
        <f aca="false">IF(COUNTA(A208:H208,M208)&gt;0,ROW(),0)</f>
        <v>0</v>
      </c>
    </row>
    <row r="209" customFormat="false" ht="30" hidden="false" customHeight="true" outlineLevel="0" collapsed="false">
      <c r="A209" s="33"/>
      <c r="B209" s="33"/>
      <c r="C209" s="33"/>
      <c r="D209" s="34"/>
      <c r="E209" s="35"/>
      <c r="F209" s="35"/>
      <c r="G209" s="35"/>
      <c r="H209" s="35"/>
      <c r="I209" s="23" t="n">
        <f aca="false">IF(K209="Correcto",IF(ISNUMBER(H209),H209,IF(ISNUMBER(F209),F209,N(E209)))*D209,0)</f>
        <v>0</v>
      </c>
      <c r="J209" s="23" t="n">
        <f aca="false">IF(K209="Correcto",I209-N(G209),0)</f>
        <v>0</v>
      </c>
      <c r="K209" s="8" t="str">
        <f aca="false">IF(COUNTA(A209:H209)=0,"",IF(OR(A209="",B209="",C209="",NOT(ISNUMBER(D209)),D209&lt;=0,AND(E209&lt;&gt;"",NOT(ISNUMBER(E209))),AND(F209&lt;&gt;"",NOT(ISNUMBER(F209))),AND(G209&lt;&gt;"",NOT(ISNUMBER(G209))),AND(H209&lt;&gt;"",NOT(ISNUMBER(H209))),COUNT(E209:H209)=0),"REVISAR datos","Correcto"))</f>
        <v/>
      </c>
      <c r="L209" s="24" t="str">
        <f aca="false">IF(COUNTA(A209:B209)=0,"",IF(COUNTIFS(Resumen!$A$18:$A$25,B209)=1,"Clasificado","REVISAR categoría"))</f>
        <v/>
      </c>
      <c r="M209" s="36"/>
      <c r="N209" s="24" t="str">
        <f aca="false">IF(K209&lt;&gt;"Correcto","",IF(OR(ISNUMBER(F209),ISNUMBER(H209)),"Comprometido","Estimado"))</f>
        <v/>
      </c>
      <c r="O209" s="24" t="n">
        <f aca="false">MAX(0,J209)</f>
        <v>0</v>
      </c>
      <c r="P209" s="1" t="n">
        <f aca="false">IF(COUNTA(A209:H209,M209)&gt;0,ROW(),0)</f>
        <v>0</v>
      </c>
    </row>
    <row r="210" customFormat="false" ht="30" hidden="false" customHeight="true" outlineLevel="0" collapsed="false">
      <c r="A210" s="33"/>
      <c r="B210" s="33"/>
      <c r="C210" s="33"/>
      <c r="D210" s="34"/>
      <c r="E210" s="35"/>
      <c r="F210" s="35"/>
      <c r="G210" s="35"/>
      <c r="H210" s="35"/>
      <c r="I210" s="23" t="n">
        <f aca="false">IF(K210="Correcto",IF(ISNUMBER(H210),H210,IF(ISNUMBER(F210),F210,N(E210)))*D210,0)</f>
        <v>0</v>
      </c>
      <c r="J210" s="23" t="n">
        <f aca="false">IF(K210="Correcto",I210-N(G210),0)</f>
        <v>0</v>
      </c>
      <c r="K210" s="8" t="str">
        <f aca="false">IF(COUNTA(A210:H210)=0,"",IF(OR(A210="",B210="",C210="",NOT(ISNUMBER(D210)),D210&lt;=0,AND(E210&lt;&gt;"",NOT(ISNUMBER(E210))),AND(F210&lt;&gt;"",NOT(ISNUMBER(F210))),AND(G210&lt;&gt;"",NOT(ISNUMBER(G210))),AND(H210&lt;&gt;"",NOT(ISNUMBER(H210))),COUNT(E210:H210)=0),"REVISAR datos","Correcto"))</f>
        <v/>
      </c>
      <c r="L210" s="24" t="str">
        <f aca="false">IF(COUNTA(A210:B210)=0,"",IF(COUNTIFS(Resumen!$A$18:$A$25,B210)=1,"Clasificado","REVISAR categoría"))</f>
        <v/>
      </c>
      <c r="M210" s="36"/>
      <c r="N210" s="24" t="str">
        <f aca="false">IF(K210&lt;&gt;"Correcto","",IF(OR(ISNUMBER(F210),ISNUMBER(H210)),"Comprometido","Estimado"))</f>
        <v/>
      </c>
      <c r="O210" s="24" t="n">
        <f aca="false">MAX(0,J210)</f>
        <v>0</v>
      </c>
      <c r="P210" s="1" t="n">
        <f aca="false">IF(COUNTA(A210:H210,M210)&gt;0,ROW(),0)</f>
        <v>0</v>
      </c>
    </row>
    <row r="211" customFormat="false" ht="30" hidden="false" customHeight="true" outlineLevel="0" collapsed="false">
      <c r="A211" s="33"/>
      <c r="B211" s="33"/>
      <c r="C211" s="33"/>
      <c r="D211" s="34"/>
      <c r="E211" s="35"/>
      <c r="F211" s="35"/>
      <c r="G211" s="35"/>
      <c r="H211" s="35"/>
      <c r="I211" s="23" t="n">
        <f aca="false">IF(K211="Correcto",IF(ISNUMBER(H211),H211,IF(ISNUMBER(F211),F211,N(E211)))*D211,0)</f>
        <v>0</v>
      </c>
      <c r="J211" s="23" t="n">
        <f aca="false">IF(K211="Correcto",I211-N(G211),0)</f>
        <v>0</v>
      </c>
      <c r="K211" s="8" t="str">
        <f aca="false">IF(COUNTA(A211:H211)=0,"",IF(OR(A211="",B211="",C211="",NOT(ISNUMBER(D211)),D211&lt;=0,AND(E211&lt;&gt;"",NOT(ISNUMBER(E211))),AND(F211&lt;&gt;"",NOT(ISNUMBER(F211))),AND(G211&lt;&gt;"",NOT(ISNUMBER(G211))),AND(H211&lt;&gt;"",NOT(ISNUMBER(H211))),COUNT(E211:H211)=0),"REVISAR datos","Correcto"))</f>
        <v/>
      </c>
      <c r="L211" s="24" t="str">
        <f aca="false">IF(COUNTA(A211:B211)=0,"",IF(COUNTIFS(Resumen!$A$18:$A$25,B211)=1,"Clasificado","REVISAR categoría"))</f>
        <v/>
      </c>
      <c r="M211" s="36"/>
      <c r="N211" s="24" t="str">
        <f aca="false">IF(K211&lt;&gt;"Correcto","",IF(OR(ISNUMBER(F211),ISNUMBER(H211)),"Comprometido","Estimado"))</f>
        <v/>
      </c>
      <c r="O211" s="24" t="n">
        <f aca="false">MAX(0,J211)</f>
        <v>0</v>
      </c>
      <c r="P211" s="1" t="n">
        <f aca="false">IF(COUNTA(A211:H211,M211)&gt;0,ROW(),0)</f>
        <v>0</v>
      </c>
    </row>
    <row r="212" customFormat="false" ht="30" hidden="false" customHeight="true" outlineLevel="0" collapsed="false">
      <c r="A212" s="33"/>
      <c r="B212" s="33"/>
      <c r="C212" s="33"/>
      <c r="D212" s="34"/>
      <c r="E212" s="35"/>
      <c r="F212" s="35"/>
      <c r="G212" s="35"/>
      <c r="H212" s="35"/>
      <c r="I212" s="23" t="n">
        <f aca="false">IF(K212="Correcto",IF(ISNUMBER(H212),H212,IF(ISNUMBER(F212),F212,N(E212)))*D212,0)</f>
        <v>0</v>
      </c>
      <c r="J212" s="23" t="n">
        <f aca="false">IF(K212="Correcto",I212-N(G212),0)</f>
        <v>0</v>
      </c>
      <c r="K212" s="8" t="str">
        <f aca="false">IF(COUNTA(A212:H212)=0,"",IF(OR(A212="",B212="",C212="",NOT(ISNUMBER(D212)),D212&lt;=0,AND(E212&lt;&gt;"",NOT(ISNUMBER(E212))),AND(F212&lt;&gt;"",NOT(ISNUMBER(F212))),AND(G212&lt;&gt;"",NOT(ISNUMBER(G212))),AND(H212&lt;&gt;"",NOT(ISNUMBER(H212))),COUNT(E212:H212)=0),"REVISAR datos","Correcto"))</f>
        <v/>
      </c>
      <c r="L212" s="24" t="str">
        <f aca="false">IF(COUNTA(A212:B212)=0,"",IF(COUNTIFS(Resumen!$A$18:$A$25,B212)=1,"Clasificado","REVISAR categoría"))</f>
        <v/>
      </c>
      <c r="M212" s="36"/>
      <c r="N212" s="24" t="str">
        <f aca="false">IF(K212&lt;&gt;"Correcto","",IF(OR(ISNUMBER(F212),ISNUMBER(H212)),"Comprometido","Estimado"))</f>
        <v/>
      </c>
      <c r="O212" s="24" t="n">
        <f aca="false">MAX(0,J212)</f>
        <v>0</v>
      </c>
      <c r="P212" s="1" t="n">
        <f aca="false">IF(COUNTA(A212:H212,M212)&gt;0,ROW(),0)</f>
        <v>0</v>
      </c>
    </row>
    <row r="213" customFormat="false" ht="30" hidden="false" customHeight="true" outlineLevel="0" collapsed="false">
      <c r="A213" s="33"/>
      <c r="B213" s="33"/>
      <c r="C213" s="33"/>
      <c r="D213" s="34"/>
      <c r="E213" s="35"/>
      <c r="F213" s="35"/>
      <c r="G213" s="35"/>
      <c r="H213" s="35"/>
      <c r="I213" s="23" t="n">
        <f aca="false">IF(K213="Correcto",IF(ISNUMBER(H213),H213,IF(ISNUMBER(F213),F213,N(E213)))*D213,0)</f>
        <v>0</v>
      </c>
      <c r="J213" s="23" t="n">
        <f aca="false">IF(K213="Correcto",I213-N(G213),0)</f>
        <v>0</v>
      </c>
      <c r="K213" s="8" t="str">
        <f aca="false">IF(COUNTA(A213:H213)=0,"",IF(OR(A213="",B213="",C213="",NOT(ISNUMBER(D213)),D213&lt;=0,AND(E213&lt;&gt;"",NOT(ISNUMBER(E213))),AND(F213&lt;&gt;"",NOT(ISNUMBER(F213))),AND(G213&lt;&gt;"",NOT(ISNUMBER(G213))),AND(H213&lt;&gt;"",NOT(ISNUMBER(H213))),COUNT(E213:H213)=0),"REVISAR datos","Correcto"))</f>
        <v/>
      </c>
      <c r="L213" s="24" t="str">
        <f aca="false">IF(COUNTA(A213:B213)=0,"",IF(COUNTIFS(Resumen!$A$18:$A$25,B213)=1,"Clasificado","REVISAR categoría"))</f>
        <v/>
      </c>
      <c r="M213" s="36"/>
      <c r="N213" s="24" t="str">
        <f aca="false">IF(K213&lt;&gt;"Correcto","",IF(OR(ISNUMBER(F213),ISNUMBER(H213)),"Comprometido","Estimado"))</f>
        <v/>
      </c>
      <c r="O213" s="24" t="n">
        <f aca="false">MAX(0,J213)</f>
        <v>0</v>
      </c>
      <c r="P213" s="1" t="n">
        <f aca="false">IF(COUNTA(A213:H213,M213)&gt;0,ROW(),0)</f>
        <v>0</v>
      </c>
    </row>
    <row r="214" customFormat="false" ht="30" hidden="false" customHeight="true" outlineLevel="0" collapsed="false">
      <c r="A214" s="33"/>
      <c r="B214" s="33"/>
      <c r="C214" s="33"/>
      <c r="D214" s="34"/>
      <c r="E214" s="35"/>
      <c r="F214" s="35"/>
      <c r="G214" s="35"/>
      <c r="H214" s="35"/>
      <c r="I214" s="23" t="n">
        <f aca="false">IF(K214="Correcto",IF(ISNUMBER(H214),H214,IF(ISNUMBER(F214),F214,N(E214)))*D214,0)</f>
        <v>0</v>
      </c>
      <c r="J214" s="23" t="n">
        <f aca="false">IF(K214="Correcto",I214-N(G214),0)</f>
        <v>0</v>
      </c>
      <c r="K214" s="8" t="str">
        <f aca="false">IF(COUNTA(A214:H214)=0,"",IF(OR(A214="",B214="",C214="",NOT(ISNUMBER(D214)),D214&lt;=0,AND(E214&lt;&gt;"",NOT(ISNUMBER(E214))),AND(F214&lt;&gt;"",NOT(ISNUMBER(F214))),AND(G214&lt;&gt;"",NOT(ISNUMBER(G214))),AND(H214&lt;&gt;"",NOT(ISNUMBER(H214))),COUNT(E214:H214)=0),"REVISAR datos","Correcto"))</f>
        <v/>
      </c>
      <c r="L214" s="24" t="str">
        <f aca="false">IF(COUNTA(A214:B214)=0,"",IF(COUNTIFS(Resumen!$A$18:$A$25,B214)=1,"Clasificado","REVISAR categoría"))</f>
        <v/>
      </c>
      <c r="M214" s="36"/>
      <c r="N214" s="24" t="str">
        <f aca="false">IF(K214&lt;&gt;"Correcto","",IF(OR(ISNUMBER(F214),ISNUMBER(H214)),"Comprometido","Estimado"))</f>
        <v/>
      </c>
      <c r="O214" s="24" t="n">
        <f aca="false">MAX(0,J214)</f>
        <v>0</v>
      </c>
      <c r="P214" s="1" t="n">
        <f aca="false">IF(COUNTA(A214:H214,M214)&gt;0,ROW(),0)</f>
        <v>0</v>
      </c>
    </row>
    <row r="215" customFormat="false" ht="30" hidden="false" customHeight="true" outlineLevel="0" collapsed="false">
      <c r="A215" s="33"/>
      <c r="B215" s="33"/>
      <c r="C215" s="33"/>
      <c r="D215" s="34"/>
      <c r="E215" s="35"/>
      <c r="F215" s="35"/>
      <c r="G215" s="35"/>
      <c r="H215" s="35"/>
      <c r="I215" s="23" t="n">
        <f aca="false">IF(K215="Correcto",IF(ISNUMBER(H215),H215,IF(ISNUMBER(F215),F215,N(E215)))*D215,0)</f>
        <v>0</v>
      </c>
      <c r="J215" s="23" t="n">
        <f aca="false">IF(K215="Correcto",I215-N(G215),0)</f>
        <v>0</v>
      </c>
      <c r="K215" s="8" t="str">
        <f aca="false">IF(COUNTA(A215:H215)=0,"",IF(OR(A215="",B215="",C215="",NOT(ISNUMBER(D215)),D215&lt;=0,AND(E215&lt;&gt;"",NOT(ISNUMBER(E215))),AND(F215&lt;&gt;"",NOT(ISNUMBER(F215))),AND(G215&lt;&gt;"",NOT(ISNUMBER(G215))),AND(H215&lt;&gt;"",NOT(ISNUMBER(H215))),COUNT(E215:H215)=0),"REVISAR datos","Correcto"))</f>
        <v/>
      </c>
      <c r="L215" s="24" t="str">
        <f aca="false">IF(COUNTA(A215:B215)=0,"",IF(COUNTIFS(Resumen!$A$18:$A$25,B215)=1,"Clasificado","REVISAR categoría"))</f>
        <v/>
      </c>
      <c r="M215" s="36"/>
      <c r="N215" s="24" t="str">
        <f aca="false">IF(K215&lt;&gt;"Correcto","",IF(OR(ISNUMBER(F215),ISNUMBER(H215)),"Comprometido","Estimado"))</f>
        <v/>
      </c>
      <c r="O215" s="24" t="n">
        <f aca="false">MAX(0,J215)</f>
        <v>0</v>
      </c>
      <c r="P215" s="1" t="n">
        <f aca="false">IF(COUNTA(A215:H215,M215)&gt;0,ROW(),0)</f>
        <v>0</v>
      </c>
    </row>
    <row r="216" customFormat="false" ht="30" hidden="false" customHeight="true" outlineLevel="0" collapsed="false">
      <c r="A216" s="33"/>
      <c r="B216" s="33"/>
      <c r="C216" s="33"/>
      <c r="D216" s="34"/>
      <c r="E216" s="35"/>
      <c r="F216" s="35"/>
      <c r="G216" s="35"/>
      <c r="H216" s="35"/>
      <c r="I216" s="23" t="n">
        <f aca="false">IF(K216="Correcto",IF(ISNUMBER(H216),H216,IF(ISNUMBER(F216),F216,N(E216)))*D216,0)</f>
        <v>0</v>
      </c>
      <c r="J216" s="23" t="n">
        <f aca="false">IF(K216="Correcto",I216-N(G216),0)</f>
        <v>0</v>
      </c>
      <c r="K216" s="8" t="str">
        <f aca="false">IF(COUNTA(A216:H216)=0,"",IF(OR(A216="",B216="",C216="",NOT(ISNUMBER(D216)),D216&lt;=0,AND(E216&lt;&gt;"",NOT(ISNUMBER(E216))),AND(F216&lt;&gt;"",NOT(ISNUMBER(F216))),AND(G216&lt;&gt;"",NOT(ISNUMBER(G216))),AND(H216&lt;&gt;"",NOT(ISNUMBER(H216))),COUNT(E216:H216)=0),"REVISAR datos","Correcto"))</f>
        <v/>
      </c>
      <c r="L216" s="24" t="str">
        <f aca="false">IF(COUNTA(A216:B216)=0,"",IF(COUNTIFS(Resumen!$A$18:$A$25,B216)=1,"Clasificado","REVISAR categoría"))</f>
        <v/>
      </c>
      <c r="M216" s="36"/>
      <c r="N216" s="24" t="str">
        <f aca="false">IF(K216&lt;&gt;"Correcto","",IF(OR(ISNUMBER(F216),ISNUMBER(H216)),"Comprometido","Estimado"))</f>
        <v/>
      </c>
      <c r="O216" s="24" t="n">
        <f aca="false">MAX(0,J216)</f>
        <v>0</v>
      </c>
      <c r="P216" s="1" t="n">
        <f aca="false">IF(COUNTA(A216:H216,M216)&gt;0,ROW(),0)</f>
        <v>0</v>
      </c>
    </row>
    <row r="217" customFormat="false" ht="30" hidden="false" customHeight="true" outlineLevel="0" collapsed="false">
      <c r="A217" s="33"/>
      <c r="B217" s="33"/>
      <c r="C217" s="33"/>
      <c r="D217" s="34"/>
      <c r="E217" s="35"/>
      <c r="F217" s="35"/>
      <c r="G217" s="35"/>
      <c r="H217" s="35"/>
      <c r="I217" s="23" t="n">
        <f aca="false">IF(K217="Correcto",IF(ISNUMBER(H217),H217,IF(ISNUMBER(F217),F217,N(E217)))*D217,0)</f>
        <v>0</v>
      </c>
      <c r="J217" s="23" t="n">
        <f aca="false">IF(K217="Correcto",I217-N(G217),0)</f>
        <v>0</v>
      </c>
      <c r="K217" s="8" t="str">
        <f aca="false">IF(COUNTA(A217:H217)=0,"",IF(OR(A217="",B217="",C217="",NOT(ISNUMBER(D217)),D217&lt;=0,AND(E217&lt;&gt;"",NOT(ISNUMBER(E217))),AND(F217&lt;&gt;"",NOT(ISNUMBER(F217))),AND(G217&lt;&gt;"",NOT(ISNUMBER(G217))),AND(H217&lt;&gt;"",NOT(ISNUMBER(H217))),COUNT(E217:H217)=0),"REVISAR datos","Correcto"))</f>
        <v/>
      </c>
      <c r="L217" s="24" t="str">
        <f aca="false">IF(COUNTA(A217:B217)=0,"",IF(COUNTIFS(Resumen!$A$18:$A$25,B217)=1,"Clasificado","REVISAR categoría"))</f>
        <v/>
      </c>
      <c r="M217" s="36"/>
      <c r="N217" s="24" t="str">
        <f aca="false">IF(K217&lt;&gt;"Correcto","",IF(OR(ISNUMBER(F217),ISNUMBER(H217)),"Comprometido","Estimado"))</f>
        <v/>
      </c>
      <c r="O217" s="24" t="n">
        <f aca="false">MAX(0,J217)</f>
        <v>0</v>
      </c>
      <c r="P217" s="1" t="n">
        <f aca="false">IF(COUNTA(A217:H217,M217)&gt;0,ROW(),0)</f>
        <v>0</v>
      </c>
    </row>
    <row r="218" customFormat="false" ht="30" hidden="false" customHeight="true" outlineLevel="0" collapsed="false">
      <c r="A218" s="33"/>
      <c r="B218" s="33"/>
      <c r="C218" s="33"/>
      <c r="D218" s="34"/>
      <c r="E218" s="35"/>
      <c r="F218" s="35"/>
      <c r="G218" s="35"/>
      <c r="H218" s="35"/>
      <c r="I218" s="23" t="n">
        <f aca="false">IF(K218="Correcto",IF(ISNUMBER(H218),H218,IF(ISNUMBER(F218),F218,N(E218)))*D218,0)</f>
        <v>0</v>
      </c>
      <c r="J218" s="23" t="n">
        <f aca="false">IF(K218="Correcto",I218-N(G218),0)</f>
        <v>0</v>
      </c>
      <c r="K218" s="8" t="str">
        <f aca="false">IF(COUNTA(A218:H218)=0,"",IF(OR(A218="",B218="",C218="",NOT(ISNUMBER(D218)),D218&lt;=0,AND(E218&lt;&gt;"",NOT(ISNUMBER(E218))),AND(F218&lt;&gt;"",NOT(ISNUMBER(F218))),AND(G218&lt;&gt;"",NOT(ISNUMBER(G218))),AND(H218&lt;&gt;"",NOT(ISNUMBER(H218))),COUNT(E218:H218)=0),"REVISAR datos","Correcto"))</f>
        <v/>
      </c>
      <c r="L218" s="24" t="str">
        <f aca="false">IF(COUNTA(A218:B218)=0,"",IF(COUNTIFS(Resumen!$A$18:$A$25,B218)=1,"Clasificado","REVISAR categoría"))</f>
        <v/>
      </c>
      <c r="M218" s="36"/>
      <c r="N218" s="24" t="str">
        <f aca="false">IF(K218&lt;&gt;"Correcto","",IF(OR(ISNUMBER(F218),ISNUMBER(H218)),"Comprometido","Estimado"))</f>
        <v/>
      </c>
      <c r="O218" s="24" t="n">
        <f aca="false">MAX(0,J218)</f>
        <v>0</v>
      </c>
      <c r="P218" s="1" t="n">
        <f aca="false">IF(COUNTA(A218:H218,M218)&gt;0,ROW(),0)</f>
        <v>0</v>
      </c>
    </row>
    <row r="219" customFormat="false" ht="30" hidden="false" customHeight="true" outlineLevel="0" collapsed="false">
      <c r="A219" s="33"/>
      <c r="B219" s="33"/>
      <c r="C219" s="33"/>
      <c r="D219" s="34"/>
      <c r="E219" s="35"/>
      <c r="F219" s="35"/>
      <c r="G219" s="35"/>
      <c r="H219" s="35"/>
      <c r="I219" s="23" t="n">
        <f aca="false">IF(K219="Correcto",IF(ISNUMBER(H219),H219,IF(ISNUMBER(F219),F219,N(E219)))*D219,0)</f>
        <v>0</v>
      </c>
      <c r="J219" s="23" t="n">
        <f aca="false">IF(K219="Correcto",I219-N(G219),0)</f>
        <v>0</v>
      </c>
      <c r="K219" s="8" t="str">
        <f aca="false">IF(COUNTA(A219:H219)=0,"",IF(OR(A219="",B219="",C219="",NOT(ISNUMBER(D219)),D219&lt;=0,AND(E219&lt;&gt;"",NOT(ISNUMBER(E219))),AND(F219&lt;&gt;"",NOT(ISNUMBER(F219))),AND(G219&lt;&gt;"",NOT(ISNUMBER(G219))),AND(H219&lt;&gt;"",NOT(ISNUMBER(H219))),COUNT(E219:H219)=0),"REVISAR datos","Correcto"))</f>
        <v/>
      </c>
      <c r="L219" s="24" t="str">
        <f aca="false">IF(COUNTA(A219:B219)=0,"",IF(COUNTIFS(Resumen!$A$18:$A$25,B219)=1,"Clasificado","REVISAR categoría"))</f>
        <v/>
      </c>
      <c r="M219" s="36"/>
      <c r="N219" s="24" t="str">
        <f aca="false">IF(K219&lt;&gt;"Correcto","",IF(OR(ISNUMBER(F219),ISNUMBER(H219)),"Comprometido","Estimado"))</f>
        <v/>
      </c>
      <c r="O219" s="24" t="n">
        <f aca="false">MAX(0,J219)</f>
        <v>0</v>
      </c>
      <c r="P219" s="1" t="n">
        <f aca="false">IF(COUNTA(A219:H219,M219)&gt;0,ROW(),0)</f>
        <v>0</v>
      </c>
    </row>
    <row r="220" customFormat="false" ht="30" hidden="false" customHeight="true" outlineLevel="0" collapsed="false">
      <c r="A220" s="33"/>
      <c r="B220" s="33"/>
      <c r="C220" s="33"/>
      <c r="D220" s="34"/>
      <c r="E220" s="35"/>
      <c r="F220" s="35"/>
      <c r="G220" s="35"/>
      <c r="H220" s="35"/>
      <c r="I220" s="23" t="n">
        <f aca="false">IF(K220="Correcto",IF(ISNUMBER(H220),H220,IF(ISNUMBER(F220),F220,N(E220)))*D220,0)</f>
        <v>0</v>
      </c>
      <c r="J220" s="23" t="n">
        <f aca="false">IF(K220="Correcto",I220-N(G220),0)</f>
        <v>0</v>
      </c>
      <c r="K220" s="8" t="str">
        <f aca="false">IF(COUNTA(A220:H220)=0,"",IF(OR(A220="",B220="",C220="",NOT(ISNUMBER(D220)),D220&lt;=0,AND(E220&lt;&gt;"",NOT(ISNUMBER(E220))),AND(F220&lt;&gt;"",NOT(ISNUMBER(F220))),AND(G220&lt;&gt;"",NOT(ISNUMBER(G220))),AND(H220&lt;&gt;"",NOT(ISNUMBER(H220))),COUNT(E220:H220)=0),"REVISAR datos","Correcto"))</f>
        <v/>
      </c>
      <c r="L220" s="24" t="str">
        <f aca="false">IF(COUNTA(A220:B220)=0,"",IF(COUNTIFS(Resumen!$A$18:$A$25,B220)=1,"Clasificado","REVISAR categoría"))</f>
        <v/>
      </c>
      <c r="M220" s="36"/>
      <c r="N220" s="24" t="str">
        <f aca="false">IF(K220&lt;&gt;"Correcto","",IF(OR(ISNUMBER(F220),ISNUMBER(H220)),"Comprometido","Estimado"))</f>
        <v/>
      </c>
      <c r="O220" s="24" t="n">
        <f aca="false">MAX(0,J220)</f>
        <v>0</v>
      </c>
      <c r="P220" s="1" t="n">
        <f aca="false">IF(COUNTA(A220:H220,M220)&gt;0,ROW(),0)</f>
        <v>0</v>
      </c>
    </row>
    <row r="221" customFormat="false" ht="30" hidden="false" customHeight="true" outlineLevel="0" collapsed="false">
      <c r="A221" s="33"/>
      <c r="B221" s="33"/>
      <c r="C221" s="33"/>
      <c r="D221" s="34"/>
      <c r="E221" s="35"/>
      <c r="F221" s="35"/>
      <c r="G221" s="35"/>
      <c r="H221" s="35"/>
      <c r="I221" s="23" t="n">
        <f aca="false">IF(K221="Correcto",IF(ISNUMBER(H221),H221,IF(ISNUMBER(F221),F221,N(E221)))*D221,0)</f>
        <v>0</v>
      </c>
      <c r="J221" s="23" t="n">
        <f aca="false">IF(K221="Correcto",I221-N(G221),0)</f>
        <v>0</v>
      </c>
      <c r="K221" s="8" t="str">
        <f aca="false">IF(COUNTA(A221:H221)=0,"",IF(OR(A221="",B221="",C221="",NOT(ISNUMBER(D221)),D221&lt;=0,AND(E221&lt;&gt;"",NOT(ISNUMBER(E221))),AND(F221&lt;&gt;"",NOT(ISNUMBER(F221))),AND(G221&lt;&gt;"",NOT(ISNUMBER(G221))),AND(H221&lt;&gt;"",NOT(ISNUMBER(H221))),COUNT(E221:H221)=0),"REVISAR datos","Correcto"))</f>
        <v/>
      </c>
      <c r="L221" s="24" t="str">
        <f aca="false">IF(COUNTA(A221:B221)=0,"",IF(COUNTIFS(Resumen!$A$18:$A$25,B221)=1,"Clasificado","REVISAR categoría"))</f>
        <v/>
      </c>
      <c r="M221" s="36"/>
      <c r="N221" s="24" t="str">
        <f aca="false">IF(K221&lt;&gt;"Correcto","",IF(OR(ISNUMBER(F221),ISNUMBER(H221)),"Comprometido","Estimado"))</f>
        <v/>
      </c>
      <c r="O221" s="24" t="n">
        <f aca="false">MAX(0,J221)</f>
        <v>0</v>
      </c>
      <c r="P221" s="1" t="n">
        <f aca="false">IF(COUNTA(A221:H221,M221)&gt;0,ROW(),0)</f>
        <v>0</v>
      </c>
    </row>
    <row r="222" customFormat="false" ht="30" hidden="false" customHeight="true" outlineLevel="0" collapsed="false">
      <c r="A222" s="33"/>
      <c r="B222" s="33"/>
      <c r="C222" s="33"/>
      <c r="D222" s="34"/>
      <c r="E222" s="35"/>
      <c r="F222" s="35"/>
      <c r="G222" s="35"/>
      <c r="H222" s="35"/>
      <c r="I222" s="23" t="n">
        <f aca="false">IF(K222="Correcto",IF(ISNUMBER(H222),H222,IF(ISNUMBER(F222),F222,N(E222)))*D222,0)</f>
        <v>0</v>
      </c>
      <c r="J222" s="23" t="n">
        <f aca="false">IF(K222="Correcto",I222-N(G222),0)</f>
        <v>0</v>
      </c>
      <c r="K222" s="8" t="str">
        <f aca="false">IF(COUNTA(A222:H222)=0,"",IF(OR(A222="",B222="",C222="",NOT(ISNUMBER(D222)),D222&lt;=0,AND(E222&lt;&gt;"",NOT(ISNUMBER(E222))),AND(F222&lt;&gt;"",NOT(ISNUMBER(F222))),AND(G222&lt;&gt;"",NOT(ISNUMBER(G222))),AND(H222&lt;&gt;"",NOT(ISNUMBER(H222))),COUNT(E222:H222)=0),"REVISAR datos","Correcto"))</f>
        <v/>
      </c>
      <c r="L222" s="24" t="str">
        <f aca="false">IF(COUNTA(A222:B222)=0,"",IF(COUNTIFS(Resumen!$A$18:$A$25,B222)=1,"Clasificado","REVISAR categoría"))</f>
        <v/>
      </c>
      <c r="M222" s="36"/>
      <c r="N222" s="24" t="str">
        <f aca="false">IF(K222&lt;&gt;"Correcto","",IF(OR(ISNUMBER(F222),ISNUMBER(H222)),"Comprometido","Estimado"))</f>
        <v/>
      </c>
      <c r="O222" s="24" t="n">
        <f aca="false">MAX(0,J222)</f>
        <v>0</v>
      </c>
      <c r="P222" s="1" t="n">
        <f aca="false">IF(COUNTA(A222:H222,M222)&gt;0,ROW(),0)</f>
        <v>0</v>
      </c>
    </row>
    <row r="223" customFormat="false" ht="30" hidden="false" customHeight="true" outlineLevel="0" collapsed="false">
      <c r="A223" s="33"/>
      <c r="B223" s="33"/>
      <c r="C223" s="33"/>
      <c r="D223" s="34"/>
      <c r="E223" s="35"/>
      <c r="F223" s="35"/>
      <c r="G223" s="35"/>
      <c r="H223" s="35"/>
      <c r="I223" s="23" t="n">
        <f aca="false">IF(K223="Correcto",IF(ISNUMBER(H223),H223,IF(ISNUMBER(F223),F223,N(E223)))*D223,0)</f>
        <v>0</v>
      </c>
      <c r="J223" s="23" t="n">
        <f aca="false">IF(K223="Correcto",I223-N(G223),0)</f>
        <v>0</v>
      </c>
      <c r="K223" s="8" t="str">
        <f aca="false">IF(COUNTA(A223:H223)=0,"",IF(OR(A223="",B223="",C223="",NOT(ISNUMBER(D223)),D223&lt;=0,AND(E223&lt;&gt;"",NOT(ISNUMBER(E223))),AND(F223&lt;&gt;"",NOT(ISNUMBER(F223))),AND(G223&lt;&gt;"",NOT(ISNUMBER(G223))),AND(H223&lt;&gt;"",NOT(ISNUMBER(H223))),COUNT(E223:H223)=0),"REVISAR datos","Correcto"))</f>
        <v/>
      </c>
      <c r="L223" s="24" t="str">
        <f aca="false">IF(COUNTA(A223:B223)=0,"",IF(COUNTIFS(Resumen!$A$18:$A$25,B223)=1,"Clasificado","REVISAR categoría"))</f>
        <v/>
      </c>
      <c r="M223" s="36"/>
      <c r="N223" s="24" t="str">
        <f aca="false">IF(K223&lt;&gt;"Correcto","",IF(OR(ISNUMBER(F223),ISNUMBER(H223)),"Comprometido","Estimado"))</f>
        <v/>
      </c>
      <c r="O223" s="24" t="n">
        <f aca="false">MAX(0,J223)</f>
        <v>0</v>
      </c>
      <c r="P223" s="1" t="n">
        <f aca="false">IF(COUNTA(A223:H223,M223)&gt;0,ROW(),0)</f>
        <v>0</v>
      </c>
    </row>
    <row r="224" customFormat="false" ht="30" hidden="false" customHeight="true" outlineLevel="0" collapsed="false">
      <c r="A224" s="33"/>
      <c r="B224" s="33"/>
      <c r="C224" s="33"/>
      <c r="D224" s="34"/>
      <c r="E224" s="35"/>
      <c r="F224" s="35"/>
      <c r="G224" s="35"/>
      <c r="H224" s="35"/>
      <c r="I224" s="23" t="n">
        <f aca="false">IF(K224="Correcto",IF(ISNUMBER(H224),H224,IF(ISNUMBER(F224),F224,N(E224)))*D224,0)</f>
        <v>0</v>
      </c>
      <c r="J224" s="23" t="n">
        <f aca="false">IF(K224="Correcto",I224-N(G224),0)</f>
        <v>0</v>
      </c>
      <c r="K224" s="8" t="str">
        <f aca="false">IF(COUNTA(A224:H224)=0,"",IF(OR(A224="",B224="",C224="",NOT(ISNUMBER(D224)),D224&lt;=0,AND(E224&lt;&gt;"",NOT(ISNUMBER(E224))),AND(F224&lt;&gt;"",NOT(ISNUMBER(F224))),AND(G224&lt;&gt;"",NOT(ISNUMBER(G224))),AND(H224&lt;&gt;"",NOT(ISNUMBER(H224))),COUNT(E224:H224)=0),"REVISAR datos","Correcto"))</f>
        <v/>
      </c>
      <c r="L224" s="24" t="str">
        <f aca="false">IF(COUNTA(A224:B224)=0,"",IF(COUNTIFS(Resumen!$A$18:$A$25,B224)=1,"Clasificado","REVISAR categoría"))</f>
        <v/>
      </c>
      <c r="M224" s="36"/>
      <c r="N224" s="24" t="str">
        <f aca="false">IF(K224&lt;&gt;"Correcto","",IF(OR(ISNUMBER(F224),ISNUMBER(H224)),"Comprometido","Estimado"))</f>
        <v/>
      </c>
      <c r="O224" s="24" t="n">
        <f aca="false">MAX(0,J224)</f>
        <v>0</v>
      </c>
      <c r="P224" s="1" t="n">
        <f aca="false">IF(COUNTA(A224:H224,M224)&gt;0,ROW(),0)</f>
        <v>0</v>
      </c>
    </row>
    <row r="225" customFormat="false" ht="30" hidden="false" customHeight="true" outlineLevel="0" collapsed="false">
      <c r="A225" s="33"/>
      <c r="B225" s="33"/>
      <c r="C225" s="33"/>
      <c r="D225" s="34"/>
      <c r="E225" s="35"/>
      <c r="F225" s="35"/>
      <c r="G225" s="35"/>
      <c r="H225" s="35"/>
      <c r="I225" s="23" t="n">
        <f aca="false">IF(K225="Correcto",IF(ISNUMBER(H225),H225,IF(ISNUMBER(F225),F225,N(E225)))*D225,0)</f>
        <v>0</v>
      </c>
      <c r="J225" s="23" t="n">
        <f aca="false">IF(K225="Correcto",I225-N(G225),0)</f>
        <v>0</v>
      </c>
      <c r="K225" s="8" t="str">
        <f aca="false">IF(COUNTA(A225:H225)=0,"",IF(OR(A225="",B225="",C225="",NOT(ISNUMBER(D225)),D225&lt;=0,AND(E225&lt;&gt;"",NOT(ISNUMBER(E225))),AND(F225&lt;&gt;"",NOT(ISNUMBER(F225))),AND(G225&lt;&gt;"",NOT(ISNUMBER(G225))),AND(H225&lt;&gt;"",NOT(ISNUMBER(H225))),COUNT(E225:H225)=0),"REVISAR datos","Correcto"))</f>
        <v/>
      </c>
      <c r="L225" s="24" t="str">
        <f aca="false">IF(COUNTA(A225:B225)=0,"",IF(COUNTIFS(Resumen!$A$18:$A$25,B225)=1,"Clasificado","REVISAR categoría"))</f>
        <v/>
      </c>
      <c r="M225" s="36"/>
      <c r="N225" s="24" t="str">
        <f aca="false">IF(K225&lt;&gt;"Correcto","",IF(OR(ISNUMBER(F225),ISNUMBER(H225)),"Comprometido","Estimado"))</f>
        <v/>
      </c>
      <c r="O225" s="24" t="n">
        <f aca="false">MAX(0,J225)</f>
        <v>0</v>
      </c>
      <c r="P225" s="1" t="n">
        <f aca="false">IF(COUNTA(A225:H225,M225)&gt;0,ROW(),0)</f>
        <v>0</v>
      </c>
    </row>
    <row r="226" customFormat="false" ht="30" hidden="false" customHeight="true" outlineLevel="0" collapsed="false">
      <c r="A226" s="33"/>
      <c r="B226" s="33"/>
      <c r="C226" s="33"/>
      <c r="D226" s="34"/>
      <c r="E226" s="35"/>
      <c r="F226" s="35"/>
      <c r="G226" s="35"/>
      <c r="H226" s="35"/>
      <c r="I226" s="23" t="n">
        <f aca="false">IF(K226="Correcto",IF(ISNUMBER(H226),H226,IF(ISNUMBER(F226),F226,N(E226)))*D226,0)</f>
        <v>0</v>
      </c>
      <c r="J226" s="23" t="n">
        <f aca="false">IF(K226="Correcto",I226-N(G226),0)</f>
        <v>0</v>
      </c>
      <c r="K226" s="8" t="str">
        <f aca="false">IF(COUNTA(A226:H226)=0,"",IF(OR(A226="",B226="",C226="",NOT(ISNUMBER(D226)),D226&lt;=0,AND(E226&lt;&gt;"",NOT(ISNUMBER(E226))),AND(F226&lt;&gt;"",NOT(ISNUMBER(F226))),AND(G226&lt;&gt;"",NOT(ISNUMBER(G226))),AND(H226&lt;&gt;"",NOT(ISNUMBER(H226))),COUNT(E226:H226)=0),"REVISAR datos","Correcto"))</f>
        <v/>
      </c>
      <c r="L226" s="24" t="str">
        <f aca="false">IF(COUNTA(A226:B226)=0,"",IF(COUNTIFS(Resumen!$A$18:$A$25,B226)=1,"Clasificado","REVISAR categoría"))</f>
        <v/>
      </c>
      <c r="M226" s="36"/>
      <c r="N226" s="24" t="str">
        <f aca="false">IF(K226&lt;&gt;"Correcto","",IF(OR(ISNUMBER(F226),ISNUMBER(H226)),"Comprometido","Estimado"))</f>
        <v/>
      </c>
      <c r="O226" s="24" t="n">
        <f aca="false">MAX(0,J226)</f>
        <v>0</v>
      </c>
      <c r="P226" s="1" t="n">
        <f aca="false">IF(COUNTA(A226:H226,M226)&gt;0,ROW(),0)</f>
        <v>0</v>
      </c>
    </row>
    <row r="227" customFormat="false" ht="30" hidden="false" customHeight="true" outlineLevel="0" collapsed="false">
      <c r="A227" s="33"/>
      <c r="B227" s="33"/>
      <c r="C227" s="33"/>
      <c r="D227" s="34"/>
      <c r="E227" s="35"/>
      <c r="F227" s="35"/>
      <c r="G227" s="35"/>
      <c r="H227" s="35"/>
      <c r="I227" s="23" t="n">
        <f aca="false">IF(K227="Correcto",IF(ISNUMBER(H227),H227,IF(ISNUMBER(F227),F227,N(E227)))*D227,0)</f>
        <v>0</v>
      </c>
      <c r="J227" s="23" t="n">
        <f aca="false">IF(K227="Correcto",I227-N(G227),0)</f>
        <v>0</v>
      </c>
      <c r="K227" s="8" t="str">
        <f aca="false">IF(COUNTA(A227:H227)=0,"",IF(OR(A227="",B227="",C227="",NOT(ISNUMBER(D227)),D227&lt;=0,AND(E227&lt;&gt;"",NOT(ISNUMBER(E227))),AND(F227&lt;&gt;"",NOT(ISNUMBER(F227))),AND(G227&lt;&gt;"",NOT(ISNUMBER(G227))),AND(H227&lt;&gt;"",NOT(ISNUMBER(H227))),COUNT(E227:H227)=0),"REVISAR datos","Correcto"))</f>
        <v/>
      </c>
      <c r="L227" s="24" t="str">
        <f aca="false">IF(COUNTA(A227:B227)=0,"",IF(COUNTIFS(Resumen!$A$18:$A$25,B227)=1,"Clasificado","REVISAR categoría"))</f>
        <v/>
      </c>
      <c r="M227" s="36"/>
      <c r="N227" s="24" t="str">
        <f aca="false">IF(K227&lt;&gt;"Correcto","",IF(OR(ISNUMBER(F227),ISNUMBER(H227)),"Comprometido","Estimado"))</f>
        <v/>
      </c>
      <c r="O227" s="24" t="n">
        <f aca="false">MAX(0,J227)</f>
        <v>0</v>
      </c>
      <c r="P227" s="1" t="n">
        <f aca="false">IF(COUNTA(A227:H227,M227)&gt;0,ROW(),0)</f>
        <v>0</v>
      </c>
    </row>
    <row r="228" customFormat="false" ht="30" hidden="false" customHeight="true" outlineLevel="0" collapsed="false">
      <c r="A228" s="33"/>
      <c r="B228" s="33"/>
      <c r="C228" s="33"/>
      <c r="D228" s="34"/>
      <c r="E228" s="35"/>
      <c r="F228" s="35"/>
      <c r="G228" s="35"/>
      <c r="H228" s="35"/>
      <c r="I228" s="23" t="n">
        <f aca="false">IF(K228="Correcto",IF(ISNUMBER(H228),H228,IF(ISNUMBER(F228),F228,N(E228)))*D228,0)</f>
        <v>0</v>
      </c>
      <c r="J228" s="23" t="n">
        <f aca="false">IF(K228="Correcto",I228-N(G228),0)</f>
        <v>0</v>
      </c>
      <c r="K228" s="8" t="str">
        <f aca="false">IF(COUNTA(A228:H228)=0,"",IF(OR(A228="",B228="",C228="",NOT(ISNUMBER(D228)),D228&lt;=0,AND(E228&lt;&gt;"",NOT(ISNUMBER(E228))),AND(F228&lt;&gt;"",NOT(ISNUMBER(F228))),AND(G228&lt;&gt;"",NOT(ISNUMBER(G228))),AND(H228&lt;&gt;"",NOT(ISNUMBER(H228))),COUNT(E228:H228)=0),"REVISAR datos","Correcto"))</f>
        <v/>
      </c>
      <c r="L228" s="24" t="str">
        <f aca="false">IF(COUNTA(A228:B228)=0,"",IF(COUNTIFS(Resumen!$A$18:$A$25,B228)=1,"Clasificado","REVISAR categoría"))</f>
        <v/>
      </c>
      <c r="M228" s="36"/>
      <c r="N228" s="24" t="str">
        <f aca="false">IF(K228&lt;&gt;"Correcto","",IF(OR(ISNUMBER(F228),ISNUMBER(H228)),"Comprometido","Estimado"))</f>
        <v/>
      </c>
      <c r="O228" s="24" t="n">
        <f aca="false">MAX(0,J228)</f>
        <v>0</v>
      </c>
      <c r="P228" s="1" t="n">
        <f aca="false">IF(COUNTA(A228:H228,M228)&gt;0,ROW(),0)</f>
        <v>0</v>
      </c>
    </row>
    <row r="229" customFormat="false" ht="30" hidden="false" customHeight="true" outlineLevel="0" collapsed="false">
      <c r="A229" s="33"/>
      <c r="B229" s="33"/>
      <c r="C229" s="33"/>
      <c r="D229" s="34"/>
      <c r="E229" s="35"/>
      <c r="F229" s="35"/>
      <c r="G229" s="35"/>
      <c r="H229" s="35"/>
      <c r="I229" s="23" t="n">
        <f aca="false">IF(K229="Correcto",IF(ISNUMBER(H229),H229,IF(ISNUMBER(F229),F229,N(E229)))*D229,0)</f>
        <v>0</v>
      </c>
      <c r="J229" s="23" t="n">
        <f aca="false">IF(K229="Correcto",I229-N(G229),0)</f>
        <v>0</v>
      </c>
      <c r="K229" s="8" t="str">
        <f aca="false">IF(COUNTA(A229:H229)=0,"",IF(OR(A229="",B229="",C229="",NOT(ISNUMBER(D229)),D229&lt;=0,AND(E229&lt;&gt;"",NOT(ISNUMBER(E229))),AND(F229&lt;&gt;"",NOT(ISNUMBER(F229))),AND(G229&lt;&gt;"",NOT(ISNUMBER(G229))),AND(H229&lt;&gt;"",NOT(ISNUMBER(H229))),COUNT(E229:H229)=0),"REVISAR datos","Correcto"))</f>
        <v/>
      </c>
      <c r="L229" s="24" t="str">
        <f aca="false">IF(COUNTA(A229:B229)=0,"",IF(COUNTIFS(Resumen!$A$18:$A$25,B229)=1,"Clasificado","REVISAR categoría"))</f>
        <v/>
      </c>
      <c r="M229" s="36"/>
      <c r="N229" s="24" t="str">
        <f aca="false">IF(K229&lt;&gt;"Correcto","",IF(OR(ISNUMBER(F229),ISNUMBER(H229)),"Comprometido","Estimado"))</f>
        <v/>
      </c>
      <c r="O229" s="24" t="n">
        <f aca="false">MAX(0,J229)</f>
        <v>0</v>
      </c>
      <c r="P229" s="1" t="n">
        <f aca="false">IF(COUNTA(A229:H229,M229)&gt;0,ROW(),0)</f>
        <v>0</v>
      </c>
    </row>
    <row r="230" customFormat="false" ht="30" hidden="false" customHeight="true" outlineLevel="0" collapsed="false">
      <c r="A230" s="33"/>
      <c r="B230" s="33"/>
      <c r="C230" s="33"/>
      <c r="D230" s="34"/>
      <c r="E230" s="35"/>
      <c r="F230" s="35"/>
      <c r="G230" s="35"/>
      <c r="H230" s="35"/>
      <c r="I230" s="23" t="n">
        <f aca="false">IF(K230="Correcto",IF(ISNUMBER(H230),H230,IF(ISNUMBER(F230),F230,N(E230)))*D230,0)</f>
        <v>0</v>
      </c>
      <c r="J230" s="23" t="n">
        <f aca="false">IF(K230="Correcto",I230-N(G230),0)</f>
        <v>0</v>
      </c>
      <c r="K230" s="8" t="str">
        <f aca="false">IF(COUNTA(A230:H230)=0,"",IF(OR(A230="",B230="",C230="",NOT(ISNUMBER(D230)),D230&lt;=0,AND(E230&lt;&gt;"",NOT(ISNUMBER(E230))),AND(F230&lt;&gt;"",NOT(ISNUMBER(F230))),AND(G230&lt;&gt;"",NOT(ISNUMBER(G230))),AND(H230&lt;&gt;"",NOT(ISNUMBER(H230))),COUNT(E230:H230)=0),"REVISAR datos","Correcto"))</f>
        <v/>
      </c>
      <c r="L230" s="24" t="str">
        <f aca="false">IF(COUNTA(A230:B230)=0,"",IF(COUNTIFS(Resumen!$A$18:$A$25,B230)=1,"Clasificado","REVISAR categoría"))</f>
        <v/>
      </c>
      <c r="M230" s="36"/>
      <c r="N230" s="24" t="str">
        <f aca="false">IF(K230&lt;&gt;"Correcto","",IF(OR(ISNUMBER(F230),ISNUMBER(H230)),"Comprometido","Estimado"))</f>
        <v/>
      </c>
      <c r="O230" s="24" t="n">
        <f aca="false">MAX(0,J230)</f>
        <v>0</v>
      </c>
      <c r="P230" s="1" t="n">
        <f aca="false">IF(COUNTA(A230:H230,M230)&gt;0,ROW(),0)</f>
        <v>0</v>
      </c>
    </row>
    <row r="231" customFormat="false" ht="30" hidden="false" customHeight="true" outlineLevel="0" collapsed="false">
      <c r="A231" s="33"/>
      <c r="B231" s="33"/>
      <c r="C231" s="33"/>
      <c r="D231" s="34"/>
      <c r="E231" s="35"/>
      <c r="F231" s="35"/>
      <c r="G231" s="35"/>
      <c r="H231" s="35"/>
      <c r="I231" s="23" t="n">
        <f aca="false">IF(K231="Correcto",IF(ISNUMBER(H231),H231,IF(ISNUMBER(F231),F231,N(E231)))*D231,0)</f>
        <v>0</v>
      </c>
      <c r="J231" s="23" t="n">
        <f aca="false">IF(K231="Correcto",I231-N(G231),0)</f>
        <v>0</v>
      </c>
      <c r="K231" s="8" t="str">
        <f aca="false">IF(COUNTA(A231:H231)=0,"",IF(OR(A231="",B231="",C231="",NOT(ISNUMBER(D231)),D231&lt;=0,AND(E231&lt;&gt;"",NOT(ISNUMBER(E231))),AND(F231&lt;&gt;"",NOT(ISNUMBER(F231))),AND(G231&lt;&gt;"",NOT(ISNUMBER(G231))),AND(H231&lt;&gt;"",NOT(ISNUMBER(H231))),COUNT(E231:H231)=0),"REVISAR datos","Correcto"))</f>
        <v/>
      </c>
      <c r="L231" s="24" t="str">
        <f aca="false">IF(COUNTA(A231:B231)=0,"",IF(COUNTIFS(Resumen!$A$18:$A$25,B231)=1,"Clasificado","REVISAR categoría"))</f>
        <v/>
      </c>
      <c r="M231" s="36"/>
      <c r="N231" s="24" t="str">
        <f aca="false">IF(K231&lt;&gt;"Correcto","",IF(OR(ISNUMBER(F231),ISNUMBER(H231)),"Comprometido","Estimado"))</f>
        <v/>
      </c>
      <c r="O231" s="24" t="n">
        <f aca="false">MAX(0,J231)</f>
        <v>0</v>
      </c>
      <c r="P231" s="1" t="n">
        <f aca="false">IF(COUNTA(A231:H231,M231)&gt;0,ROW(),0)</f>
        <v>0</v>
      </c>
    </row>
    <row r="232" customFormat="false" ht="30" hidden="false" customHeight="true" outlineLevel="0" collapsed="false">
      <c r="A232" s="33"/>
      <c r="B232" s="33"/>
      <c r="C232" s="33"/>
      <c r="D232" s="34"/>
      <c r="E232" s="35"/>
      <c r="F232" s="35"/>
      <c r="G232" s="35"/>
      <c r="H232" s="35"/>
      <c r="I232" s="23" t="n">
        <f aca="false">IF(K232="Correcto",IF(ISNUMBER(H232),H232,IF(ISNUMBER(F232),F232,N(E232)))*D232,0)</f>
        <v>0</v>
      </c>
      <c r="J232" s="23" t="n">
        <f aca="false">IF(K232="Correcto",I232-N(G232),0)</f>
        <v>0</v>
      </c>
      <c r="K232" s="8" t="str">
        <f aca="false">IF(COUNTA(A232:H232)=0,"",IF(OR(A232="",B232="",C232="",NOT(ISNUMBER(D232)),D232&lt;=0,AND(E232&lt;&gt;"",NOT(ISNUMBER(E232))),AND(F232&lt;&gt;"",NOT(ISNUMBER(F232))),AND(G232&lt;&gt;"",NOT(ISNUMBER(G232))),AND(H232&lt;&gt;"",NOT(ISNUMBER(H232))),COUNT(E232:H232)=0),"REVISAR datos","Correcto"))</f>
        <v/>
      </c>
      <c r="L232" s="24" t="str">
        <f aca="false">IF(COUNTA(A232:B232)=0,"",IF(COUNTIFS(Resumen!$A$18:$A$25,B232)=1,"Clasificado","REVISAR categoría"))</f>
        <v/>
      </c>
      <c r="M232" s="36"/>
      <c r="N232" s="24" t="str">
        <f aca="false">IF(K232&lt;&gt;"Correcto","",IF(OR(ISNUMBER(F232),ISNUMBER(H232)),"Comprometido","Estimado"))</f>
        <v/>
      </c>
      <c r="O232" s="24" t="n">
        <f aca="false">MAX(0,J232)</f>
        <v>0</v>
      </c>
      <c r="P232" s="1" t="n">
        <f aca="false">IF(COUNTA(A232:H232,M232)&gt;0,ROW(),0)</f>
        <v>0</v>
      </c>
    </row>
    <row r="233" customFormat="false" ht="30" hidden="false" customHeight="true" outlineLevel="0" collapsed="false">
      <c r="A233" s="33"/>
      <c r="B233" s="33"/>
      <c r="C233" s="33"/>
      <c r="D233" s="34"/>
      <c r="E233" s="35"/>
      <c r="F233" s="35"/>
      <c r="G233" s="35"/>
      <c r="H233" s="35"/>
      <c r="I233" s="23" t="n">
        <f aca="false">IF(K233="Correcto",IF(ISNUMBER(H233),H233,IF(ISNUMBER(F233),F233,N(E233)))*D233,0)</f>
        <v>0</v>
      </c>
      <c r="J233" s="23" t="n">
        <f aca="false">IF(K233="Correcto",I233-N(G233),0)</f>
        <v>0</v>
      </c>
      <c r="K233" s="8" t="str">
        <f aca="false">IF(COUNTA(A233:H233)=0,"",IF(OR(A233="",B233="",C233="",NOT(ISNUMBER(D233)),D233&lt;=0,AND(E233&lt;&gt;"",NOT(ISNUMBER(E233))),AND(F233&lt;&gt;"",NOT(ISNUMBER(F233))),AND(G233&lt;&gt;"",NOT(ISNUMBER(G233))),AND(H233&lt;&gt;"",NOT(ISNUMBER(H233))),COUNT(E233:H233)=0),"REVISAR datos","Correcto"))</f>
        <v/>
      </c>
      <c r="L233" s="24" t="str">
        <f aca="false">IF(COUNTA(A233:B233)=0,"",IF(COUNTIFS(Resumen!$A$18:$A$25,B233)=1,"Clasificado","REVISAR categoría"))</f>
        <v/>
      </c>
      <c r="M233" s="36"/>
      <c r="N233" s="24" t="str">
        <f aca="false">IF(K233&lt;&gt;"Correcto","",IF(OR(ISNUMBER(F233),ISNUMBER(H233)),"Comprometido","Estimado"))</f>
        <v/>
      </c>
      <c r="O233" s="24" t="n">
        <f aca="false">MAX(0,J233)</f>
        <v>0</v>
      </c>
      <c r="P233" s="1" t="n">
        <f aca="false">IF(COUNTA(A233:H233,M233)&gt;0,ROW(),0)</f>
        <v>0</v>
      </c>
    </row>
    <row r="234" customFormat="false" ht="30" hidden="false" customHeight="true" outlineLevel="0" collapsed="false">
      <c r="A234" s="33"/>
      <c r="B234" s="33"/>
      <c r="C234" s="33"/>
      <c r="D234" s="34"/>
      <c r="E234" s="35"/>
      <c r="F234" s="35"/>
      <c r="G234" s="35"/>
      <c r="H234" s="35"/>
      <c r="I234" s="23" t="n">
        <f aca="false">IF(K234="Correcto",IF(ISNUMBER(H234),H234,IF(ISNUMBER(F234),F234,N(E234)))*D234,0)</f>
        <v>0</v>
      </c>
      <c r="J234" s="23" t="n">
        <f aca="false">IF(K234="Correcto",I234-N(G234),0)</f>
        <v>0</v>
      </c>
      <c r="K234" s="8" t="str">
        <f aca="false">IF(COUNTA(A234:H234)=0,"",IF(OR(A234="",B234="",C234="",NOT(ISNUMBER(D234)),D234&lt;=0,AND(E234&lt;&gt;"",NOT(ISNUMBER(E234))),AND(F234&lt;&gt;"",NOT(ISNUMBER(F234))),AND(G234&lt;&gt;"",NOT(ISNUMBER(G234))),AND(H234&lt;&gt;"",NOT(ISNUMBER(H234))),COUNT(E234:H234)=0),"REVISAR datos","Correcto"))</f>
        <v/>
      </c>
      <c r="L234" s="24" t="str">
        <f aca="false">IF(COUNTA(A234:B234)=0,"",IF(COUNTIFS(Resumen!$A$18:$A$25,B234)=1,"Clasificado","REVISAR categoría"))</f>
        <v/>
      </c>
      <c r="M234" s="36"/>
      <c r="N234" s="24" t="str">
        <f aca="false">IF(K234&lt;&gt;"Correcto","",IF(OR(ISNUMBER(F234),ISNUMBER(H234)),"Comprometido","Estimado"))</f>
        <v/>
      </c>
      <c r="O234" s="24" t="n">
        <f aca="false">MAX(0,J234)</f>
        <v>0</v>
      </c>
      <c r="P234" s="1" t="n">
        <f aca="false">IF(COUNTA(A234:H234,M234)&gt;0,ROW(),0)</f>
        <v>0</v>
      </c>
    </row>
    <row r="235" customFormat="false" ht="30" hidden="false" customHeight="true" outlineLevel="0" collapsed="false">
      <c r="A235" s="33"/>
      <c r="B235" s="33"/>
      <c r="C235" s="33"/>
      <c r="D235" s="34"/>
      <c r="E235" s="35"/>
      <c r="F235" s="35"/>
      <c r="G235" s="35"/>
      <c r="H235" s="35"/>
      <c r="I235" s="23" t="n">
        <f aca="false">IF(K235="Correcto",IF(ISNUMBER(H235),H235,IF(ISNUMBER(F235),F235,N(E235)))*D235,0)</f>
        <v>0</v>
      </c>
      <c r="J235" s="23" t="n">
        <f aca="false">IF(K235="Correcto",I235-N(G235),0)</f>
        <v>0</v>
      </c>
      <c r="K235" s="8" t="str">
        <f aca="false">IF(COUNTA(A235:H235)=0,"",IF(OR(A235="",B235="",C235="",NOT(ISNUMBER(D235)),D235&lt;=0,AND(E235&lt;&gt;"",NOT(ISNUMBER(E235))),AND(F235&lt;&gt;"",NOT(ISNUMBER(F235))),AND(G235&lt;&gt;"",NOT(ISNUMBER(G235))),AND(H235&lt;&gt;"",NOT(ISNUMBER(H235))),COUNT(E235:H235)=0),"REVISAR datos","Correcto"))</f>
        <v/>
      </c>
      <c r="L235" s="24" t="str">
        <f aca="false">IF(COUNTA(A235:B235)=0,"",IF(COUNTIFS(Resumen!$A$18:$A$25,B235)=1,"Clasificado","REVISAR categoría"))</f>
        <v/>
      </c>
      <c r="M235" s="36"/>
      <c r="N235" s="24" t="str">
        <f aca="false">IF(K235&lt;&gt;"Correcto","",IF(OR(ISNUMBER(F235),ISNUMBER(H235)),"Comprometido","Estimado"))</f>
        <v/>
      </c>
      <c r="O235" s="24" t="n">
        <f aca="false">MAX(0,J235)</f>
        <v>0</v>
      </c>
      <c r="P235" s="1" t="n">
        <f aca="false">IF(COUNTA(A235:H235,M235)&gt;0,ROW(),0)</f>
        <v>0</v>
      </c>
    </row>
    <row r="236" customFormat="false" ht="30" hidden="false" customHeight="true" outlineLevel="0" collapsed="false">
      <c r="A236" s="33"/>
      <c r="B236" s="33"/>
      <c r="C236" s="33"/>
      <c r="D236" s="34"/>
      <c r="E236" s="35"/>
      <c r="F236" s="35"/>
      <c r="G236" s="35"/>
      <c r="H236" s="35"/>
      <c r="I236" s="23" t="n">
        <f aca="false">IF(K236="Correcto",IF(ISNUMBER(H236),H236,IF(ISNUMBER(F236),F236,N(E236)))*D236,0)</f>
        <v>0</v>
      </c>
      <c r="J236" s="23" t="n">
        <f aca="false">IF(K236="Correcto",I236-N(G236),0)</f>
        <v>0</v>
      </c>
      <c r="K236" s="8" t="str">
        <f aca="false">IF(COUNTA(A236:H236)=0,"",IF(OR(A236="",B236="",C236="",NOT(ISNUMBER(D236)),D236&lt;=0,AND(E236&lt;&gt;"",NOT(ISNUMBER(E236))),AND(F236&lt;&gt;"",NOT(ISNUMBER(F236))),AND(G236&lt;&gt;"",NOT(ISNUMBER(G236))),AND(H236&lt;&gt;"",NOT(ISNUMBER(H236))),COUNT(E236:H236)=0),"REVISAR datos","Correcto"))</f>
        <v/>
      </c>
      <c r="L236" s="24" t="str">
        <f aca="false">IF(COUNTA(A236:B236)=0,"",IF(COUNTIFS(Resumen!$A$18:$A$25,B236)=1,"Clasificado","REVISAR categoría"))</f>
        <v/>
      </c>
      <c r="M236" s="36"/>
      <c r="N236" s="24" t="str">
        <f aca="false">IF(K236&lt;&gt;"Correcto","",IF(OR(ISNUMBER(F236),ISNUMBER(H236)),"Comprometido","Estimado"))</f>
        <v/>
      </c>
      <c r="O236" s="24" t="n">
        <f aca="false">MAX(0,J236)</f>
        <v>0</v>
      </c>
      <c r="P236" s="1" t="n">
        <f aca="false">IF(COUNTA(A236:H236,M236)&gt;0,ROW(),0)</f>
        <v>0</v>
      </c>
    </row>
    <row r="237" customFormat="false" ht="30" hidden="false" customHeight="true" outlineLevel="0" collapsed="false">
      <c r="A237" s="33"/>
      <c r="B237" s="33"/>
      <c r="C237" s="33"/>
      <c r="D237" s="34"/>
      <c r="E237" s="35"/>
      <c r="F237" s="35"/>
      <c r="G237" s="35"/>
      <c r="H237" s="35"/>
      <c r="I237" s="23" t="n">
        <f aca="false">IF(K237="Correcto",IF(ISNUMBER(H237),H237,IF(ISNUMBER(F237),F237,N(E237)))*D237,0)</f>
        <v>0</v>
      </c>
      <c r="J237" s="23" t="n">
        <f aca="false">IF(K237="Correcto",I237-N(G237),0)</f>
        <v>0</v>
      </c>
      <c r="K237" s="8" t="str">
        <f aca="false">IF(COUNTA(A237:H237)=0,"",IF(OR(A237="",B237="",C237="",NOT(ISNUMBER(D237)),D237&lt;=0,AND(E237&lt;&gt;"",NOT(ISNUMBER(E237))),AND(F237&lt;&gt;"",NOT(ISNUMBER(F237))),AND(G237&lt;&gt;"",NOT(ISNUMBER(G237))),AND(H237&lt;&gt;"",NOT(ISNUMBER(H237))),COUNT(E237:H237)=0),"REVISAR datos","Correcto"))</f>
        <v/>
      </c>
      <c r="L237" s="24" t="str">
        <f aca="false">IF(COUNTA(A237:B237)=0,"",IF(COUNTIFS(Resumen!$A$18:$A$25,B237)=1,"Clasificado","REVISAR categoría"))</f>
        <v/>
      </c>
      <c r="M237" s="36"/>
      <c r="N237" s="24" t="str">
        <f aca="false">IF(K237&lt;&gt;"Correcto","",IF(OR(ISNUMBER(F237),ISNUMBER(H237)),"Comprometido","Estimado"))</f>
        <v/>
      </c>
      <c r="O237" s="24" t="n">
        <f aca="false">MAX(0,J237)</f>
        <v>0</v>
      </c>
      <c r="P237" s="1" t="n">
        <f aca="false">IF(COUNTA(A237:H237,M237)&gt;0,ROW(),0)</f>
        <v>0</v>
      </c>
    </row>
    <row r="238" customFormat="false" ht="30" hidden="false" customHeight="true" outlineLevel="0" collapsed="false">
      <c r="A238" s="33"/>
      <c r="B238" s="33"/>
      <c r="C238" s="33"/>
      <c r="D238" s="34"/>
      <c r="E238" s="35"/>
      <c r="F238" s="35"/>
      <c r="G238" s="35"/>
      <c r="H238" s="35"/>
      <c r="I238" s="23" t="n">
        <f aca="false">IF(K238="Correcto",IF(ISNUMBER(H238),H238,IF(ISNUMBER(F238),F238,N(E238)))*D238,0)</f>
        <v>0</v>
      </c>
      <c r="J238" s="23" t="n">
        <f aca="false">IF(K238="Correcto",I238-N(G238),0)</f>
        <v>0</v>
      </c>
      <c r="K238" s="8" t="str">
        <f aca="false">IF(COUNTA(A238:H238)=0,"",IF(OR(A238="",B238="",C238="",NOT(ISNUMBER(D238)),D238&lt;=0,AND(E238&lt;&gt;"",NOT(ISNUMBER(E238))),AND(F238&lt;&gt;"",NOT(ISNUMBER(F238))),AND(G238&lt;&gt;"",NOT(ISNUMBER(G238))),AND(H238&lt;&gt;"",NOT(ISNUMBER(H238))),COUNT(E238:H238)=0),"REVISAR datos","Correcto"))</f>
        <v/>
      </c>
      <c r="L238" s="24" t="str">
        <f aca="false">IF(COUNTA(A238:B238)=0,"",IF(COUNTIFS(Resumen!$A$18:$A$25,B238)=1,"Clasificado","REVISAR categoría"))</f>
        <v/>
      </c>
      <c r="M238" s="36"/>
      <c r="N238" s="24" t="str">
        <f aca="false">IF(K238&lt;&gt;"Correcto","",IF(OR(ISNUMBER(F238),ISNUMBER(H238)),"Comprometido","Estimado"))</f>
        <v/>
      </c>
      <c r="O238" s="24" t="n">
        <f aca="false">MAX(0,J238)</f>
        <v>0</v>
      </c>
      <c r="P238" s="1" t="n">
        <f aca="false">IF(COUNTA(A238:H238,M238)&gt;0,ROW(),0)</f>
        <v>0</v>
      </c>
    </row>
    <row r="239" customFormat="false" ht="30" hidden="false" customHeight="true" outlineLevel="0" collapsed="false">
      <c r="A239" s="33"/>
      <c r="B239" s="33"/>
      <c r="C239" s="33"/>
      <c r="D239" s="34"/>
      <c r="E239" s="35"/>
      <c r="F239" s="35"/>
      <c r="G239" s="35"/>
      <c r="H239" s="35"/>
      <c r="I239" s="23" t="n">
        <f aca="false">IF(K239="Correcto",IF(ISNUMBER(H239),H239,IF(ISNUMBER(F239),F239,N(E239)))*D239,0)</f>
        <v>0</v>
      </c>
      <c r="J239" s="23" t="n">
        <f aca="false">IF(K239="Correcto",I239-N(G239),0)</f>
        <v>0</v>
      </c>
      <c r="K239" s="8" t="str">
        <f aca="false">IF(COUNTA(A239:H239)=0,"",IF(OR(A239="",B239="",C239="",NOT(ISNUMBER(D239)),D239&lt;=0,AND(E239&lt;&gt;"",NOT(ISNUMBER(E239))),AND(F239&lt;&gt;"",NOT(ISNUMBER(F239))),AND(G239&lt;&gt;"",NOT(ISNUMBER(G239))),AND(H239&lt;&gt;"",NOT(ISNUMBER(H239))),COUNT(E239:H239)=0),"REVISAR datos","Correcto"))</f>
        <v/>
      </c>
      <c r="L239" s="24" t="str">
        <f aca="false">IF(COUNTA(A239:B239)=0,"",IF(COUNTIFS(Resumen!$A$18:$A$25,B239)=1,"Clasificado","REVISAR categoría"))</f>
        <v/>
      </c>
      <c r="M239" s="36"/>
      <c r="N239" s="24" t="str">
        <f aca="false">IF(K239&lt;&gt;"Correcto","",IF(OR(ISNUMBER(F239),ISNUMBER(H239)),"Comprometido","Estimado"))</f>
        <v/>
      </c>
      <c r="O239" s="24" t="n">
        <f aca="false">MAX(0,J239)</f>
        <v>0</v>
      </c>
      <c r="P239" s="1" t="n">
        <f aca="false">IF(COUNTA(A239:H239,M239)&gt;0,ROW(),0)</f>
        <v>0</v>
      </c>
    </row>
    <row r="240" customFormat="false" ht="30" hidden="false" customHeight="true" outlineLevel="0" collapsed="false">
      <c r="A240" s="33"/>
      <c r="B240" s="33"/>
      <c r="C240" s="33"/>
      <c r="D240" s="34"/>
      <c r="E240" s="35"/>
      <c r="F240" s="35"/>
      <c r="G240" s="35"/>
      <c r="H240" s="35"/>
      <c r="I240" s="23" t="n">
        <f aca="false">IF(K240="Correcto",IF(ISNUMBER(H240),H240,IF(ISNUMBER(F240),F240,N(E240)))*D240,0)</f>
        <v>0</v>
      </c>
      <c r="J240" s="23" t="n">
        <f aca="false">IF(K240="Correcto",I240-N(G240),0)</f>
        <v>0</v>
      </c>
      <c r="K240" s="8" t="str">
        <f aca="false">IF(COUNTA(A240:H240)=0,"",IF(OR(A240="",B240="",C240="",NOT(ISNUMBER(D240)),D240&lt;=0,AND(E240&lt;&gt;"",NOT(ISNUMBER(E240))),AND(F240&lt;&gt;"",NOT(ISNUMBER(F240))),AND(G240&lt;&gt;"",NOT(ISNUMBER(G240))),AND(H240&lt;&gt;"",NOT(ISNUMBER(H240))),COUNT(E240:H240)=0),"REVISAR datos","Correcto"))</f>
        <v/>
      </c>
      <c r="L240" s="24" t="str">
        <f aca="false">IF(COUNTA(A240:B240)=0,"",IF(COUNTIFS(Resumen!$A$18:$A$25,B240)=1,"Clasificado","REVISAR categoría"))</f>
        <v/>
      </c>
      <c r="M240" s="36"/>
      <c r="N240" s="24" t="str">
        <f aca="false">IF(K240&lt;&gt;"Correcto","",IF(OR(ISNUMBER(F240),ISNUMBER(H240)),"Comprometido","Estimado"))</f>
        <v/>
      </c>
      <c r="O240" s="24" t="n">
        <f aca="false">MAX(0,J240)</f>
        <v>0</v>
      </c>
      <c r="P240" s="1" t="n">
        <f aca="false">IF(COUNTA(A240:H240,M240)&gt;0,ROW(),0)</f>
        <v>0</v>
      </c>
    </row>
    <row r="241" customFormat="false" ht="30" hidden="false" customHeight="true" outlineLevel="0" collapsed="false">
      <c r="A241" s="33"/>
      <c r="B241" s="33"/>
      <c r="C241" s="33"/>
      <c r="D241" s="34"/>
      <c r="E241" s="35"/>
      <c r="F241" s="35"/>
      <c r="G241" s="35"/>
      <c r="H241" s="35"/>
      <c r="I241" s="23" t="n">
        <f aca="false">IF(K241="Correcto",IF(ISNUMBER(H241),H241,IF(ISNUMBER(F241),F241,N(E241)))*D241,0)</f>
        <v>0</v>
      </c>
      <c r="J241" s="23" t="n">
        <f aca="false">IF(K241="Correcto",I241-N(G241),0)</f>
        <v>0</v>
      </c>
      <c r="K241" s="8" t="str">
        <f aca="false">IF(COUNTA(A241:H241)=0,"",IF(OR(A241="",B241="",C241="",NOT(ISNUMBER(D241)),D241&lt;=0,AND(E241&lt;&gt;"",NOT(ISNUMBER(E241))),AND(F241&lt;&gt;"",NOT(ISNUMBER(F241))),AND(G241&lt;&gt;"",NOT(ISNUMBER(G241))),AND(H241&lt;&gt;"",NOT(ISNUMBER(H241))),COUNT(E241:H241)=0),"REVISAR datos","Correcto"))</f>
        <v/>
      </c>
      <c r="L241" s="24" t="str">
        <f aca="false">IF(COUNTA(A241:B241)=0,"",IF(COUNTIFS(Resumen!$A$18:$A$25,B241)=1,"Clasificado","REVISAR categoría"))</f>
        <v/>
      </c>
      <c r="M241" s="36"/>
      <c r="N241" s="24" t="str">
        <f aca="false">IF(K241&lt;&gt;"Correcto","",IF(OR(ISNUMBER(F241),ISNUMBER(H241)),"Comprometido","Estimado"))</f>
        <v/>
      </c>
      <c r="O241" s="24" t="n">
        <f aca="false">MAX(0,J241)</f>
        <v>0</v>
      </c>
      <c r="P241" s="1" t="n">
        <f aca="false">IF(COUNTA(A241:H241,M241)&gt;0,ROW(),0)</f>
        <v>0</v>
      </c>
    </row>
    <row r="242" customFormat="false" ht="30" hidden="false" customHeight="true" outlineLevel="0" collapsed="false">
      <c r="A242" s="33"/>
      <c r="B242" s="33"/>
      <c r="C242" s="33"/>
      <c r="D242" s="34"/>
      <c r="E242" s="35"/>
      <c r="F242" s="35"/>
      <c r="G242" s="35"/>
      <c r="H242" s="35"/>
      <c r="I242" s="23" t="n">
        <f aca="false">IF(K242="Correcto",IF(ISNUMBER(H242),H242,IF(ISNUMBER(F242),F242,N(E242)))*D242,0)</f>
        <v>0</v>
      </c>
      <c r="J242" s="23" t="n">
        <f aca="false">IF(K242="Correcto",I242-N(G242),0)</f>
        <v>0</v>
      </c>
      <c r="K242" s="8" t="str">
        <f aca="false">IF(COUNTA(A242:H242)=0,"",IF(OR(A242="",B242="",C242="",NOT(ISNUMBER(D242)),D242&lt;=0,AND(E242&lt;&gt;"",NOT(ISNUMBER(E242))),AND(F242&lt;&gt;"",NOT(ISNUMBER(F242))),AND(G242&lt;&gt;"",NOT(ISNUMBER(G242))),AND(H242&lt;&gt;"",NOT(ISNUMBER(H242))),COUNT(E242:H242)=0),"REVISAR datos","Correcto"))</f>
        <v/>
      </c>
      <c r="L242" s="24" t="str">
        <f aca="false">IF(COUNTA(A242:B242)=0,"",IF(COUNTIFS(Resumen!$A$18:$A$25,B242)=1,"Clasificado","REVISAR categoría"))</f>
        <v/>
      </c>
      <c r="M242" s="36"/>
      <c r="N242" s="24" t="str">
        <f aca="false">IF(K242&lt;&gt;"Correcto","",IF(OR(ISNUMBER(F242),ISNUMBER(H242)),"Comprometido","Estimado"))</f>
        <v/>
      </c>
      <c r="O242" s="24" t="n">
        <f aca="false">MAX(0,J242)</f>
        <v>0</v>
      </c>
      <c r="P242" s="1" t="n">
        <f aca="false">IF(COUNTA(A242:H242,M242)&gt;0,ROW(),0)</f>
        <v>0</v>
      </c>
    </row>
    <row r="243" customFormat="false" ht="30" hidden="false" customHeight="true" outlineLevel="0" collapsed="false">
      <c r="A243" s="33"/>
      <c r="B243" s="33"/>
      <c r="C243" s="33"/>
      <c r="D243" s="34"/>
      <c r="E243" s="35"/>
      <c r="F243" s="35"/>
      <c r="G243" s="35"/>
      <c r="H243" s="35"/>
      <c r="I243" s="23" t="n">
        <f aca="false">IF(K243="Correcto",IF(ISNUMBER(H243),H243,IF(ISNUMBER(F243),F243,N(E243)))*D243,0)</f>
        <v>0</v>
      </c>
      <c r="J243" s="23" t="n">
        <f aca="false">IF(K243="Correcto",I243-N(G243),0)</f>
        <v>0</v>
      </c>
      <c r="K243" s="8" t="str">
        <f aca="false">IF(COUNTA(A243:H243)=0,"",IF(OR(A243="",B243="",C243="",NOT(ISNUMBER(D243)),D243&lt;=0,AND(E243&lt;&gt;"",NOT(ISNUMBER(E243))),AND(F243&lt;&gt;"",NOT(ISNUMBER(F243))),AND(G243&lt;&gt;"",NOT(ISNUMBER(G243))),AND(H243&lt;&gt;"",NOT(ISNUMBER(H243))),COUNT(E243:H243)=0),"REVISAR datos","Correcto"))</f>
        <v/>
      </c>
      <c r="L243" s="24" t="str">
        <f aca="false">IF(COUNTA(A243:B243)=0,"",IF(COUNTIFS(Resumen!$A$18:$A$25,B243)=1,"Clasificado","REVISAR categoría"))</f>
        <v/>
      </c>
      <c r="M243" s="36"/>
      <c r="N243" s="24" t="str">
        <f aca="false">IF(K243&lt;&gt;"Correcto","",IF(OR(ISNUMBER(F243),ISNUMBER(H243)),"Comprometido","Estimado"))</f>
        <v/>
      </c>
      <c r="O243" s="24" t="n">
        <f aca="false">MAX(0,J243)</f>
        <v>0</v>
      </c>
      <c r="P243" s="1" t="n">
        <f aca="false">IF(COUNTA(A243:H243,M243)&gt;0,ROW(),0)</f>
        <v>0</v>
      </c>
    </row>
    <row r="244" customFormat="false" ht="30" hidden="false" customHeight="true" outlineLevel="0" collapsed="false">
      <c r="A244" s="33"/>
      <c r="B244" s="33"/>
      <c r="C244" s="33"/>
      <c r="D244" s="34"/>
      <c r="E244" s="35"/>
      <c r="F244" s="35"/>
      <c r="G244" s="35"/>
      <c r="H244" s="35"/>
      <c r="I244" s="23" t="n">
        <f aca="false">IF(K244="Correcto",IF(ISNUMBER(H244),H244,IF(ISNUMBER(F244),F244,N(E244)))*D244,0)</f>
        <v>0</v>
      </c>
      <c r="J244" s="23" t="n">
        <f aca="false">IF(K244="Correcto",I244-N(G244),0)</f>
        <v>0</v>
      </c>
      <c r="K244" s="8" t="str">
        <f aca="false">IF(COUNTA(A244:H244)=0,"",IF(OR(A244="",B244="",C244="",NOT(ISNUMBER(D244)),D244&lt;=0,AND(E244&lt;&gt;"",NOT(ISNUMBER(E244))),AND(F244&lt;&gt;"",NOT(ISNUMBER(F244))),AND(G244&lt;&gt;"",NOT(ISNUMBER(G244))),AND(H244&lt;&gt;"",NOT(ISNUMBER(H244))),COUNT(E244:H244)=0),"REVISAR datos","Correcto"))</f>
        <v/>
      </c>
      <c r="L244" s="24" t="str">
        <f aca="false">IF(COUNTA(A244:B244)=0,"",IF(COUNTIFS(Resumen!$A$18:$A$25,B244)=1,"Clasificado","REVISAR categoría"))</f>
        <v/>
      </c>
      <c r="M244" s="36"/>
      <c r="N244" s="24" t="str">
        <f aca="false">IF(K244&lt;&gt;"Correcto","",IF(OR(ISNUMBER(F244),ISNUMBER(H244)),"Comprometido","Estimado"))</f>
        <v/>
      </c>
      <c r="O244" s="24" t="n">
        <f aca="false">MAX(0,J244)</f>
        <v>0</v>
      </c>
      <c r="P244" s="1" t="n">
        <f aca="false">IF(COUNTA(A244:H244,M244)&gt;0,ROW(),0)</f>
        <v>0</v>
      </c>
    </row>
    <row r="245" customFormat="false" ht="30" hidden="false" customHeight="true" outlineLevel="0" collapsed="false">
      <c r="A245" s="33"/>
      <c r="B245" s="33"/>
      <c r="C245" s="33"/>
      <c r="D245" s="34"/>
      <c r="E245" s="35"/>
      <c r="F245" s="35"/>
      <c r="G245" s="35"/>
      <c r="H245" s="35"/>
      <c r="I245" s="23" t="n">
        <f aca="false">IF(K245="Correcto",IF(ISNUMBER(H245),H245,IF(ISNUMBER(F245),F245,N(E245)))*D245,0)</f>
        <v>0</v>
      </c>
      <c r="J245" s="23" t="n">
        <f aca="false">IF(K245="Correcto",I245-N(G245),0)</f>
        <v>0</v>
      </c>
      <c r="K245" s="8" t="str">
        <f aca="false">IF(COUNTA(A245:H245)=0,"",IF(OR(A245="",B245="",C245="",NOT(ISNUMBER(D245)),D245&lt;=0,AND(E245&lt;&gt;"",NOT(ISNUMBER(E245))),AND(F245&lt;&gt;"",NOT(ISNUMBER(F245))),AND(G245&lt;&gt;"",NOT(ISNUMBER(G245))),AND(H245&lt;&gt;"",NOT(ISNUMBER(H245))),COUNT(E245:H245)=0),"REVISAR datos","Correcto"))</f>
        <v/>
      </c>
      <c r="L245" s="24" t="str">
        <f aca="false">IF(COUNTA(A245:B245)=0,"",IF(COUNTIFS(Resumen!$A$18:$A$25,B245)=1,"Clasificado","REVISAR categoría"))</f>
        <v/>
      </c>
      <c r="M245" s="36"/>
      <c r="N245" s="24" t="str">
        <f aca="false">IF(K245&lt;&gt;"Correcto","",IF(OR(ISNUMBER(F245),ISNUMBER(H245)),"Comprometido","Estimado"))</f>
        <v/>
      </c>
      <c r="O245" s="24" t="n">
        <f aca="false">MAX(0,J245)</f>
        <v>0</v>
      </c>
      <c r="P245" s="1" t="n">
        <f aca="false">IF(COUNTA(A245:H245,M245)&gt;0,ROW(),0)</f>
        <v>0</v>
      </c>
    </row>
    <row r="246" customFormat="false" ht="30" hidden="false" customHeight="true" outlineLevel="0" collapsed="false">
      <c r="A246" s="33"/>
      <c r="B246" s="33"/>
      <c r="C246" s="33"/>
      <c r="D246" s="34"/>
      <c r="E246" s="35"/>
      <c r="F246" s="35"/>
      <c r="G246" s="35"/>
      <c r="H246" s="35"/>
      <c r="I246" s="23" t="n">
        <f aca="false">IF(K246="Correcto",IF(ISNUMBER(H246),H246,IF(ISNUMBER(F246),F246,N(E246)))*D246,0)</f>
        <v>0</v>
      </c>
      <c r="J246" s="23" t="n">
        <f aca="false">IF(K246="Correcto",I246-N(G246),0)</f>
        <v>0</v>
      </c>
      <c r="K246" s="8" t="str">
        <f aca="false">IF(COUNTA(A246:H246)=0,"",IF(OR(A246="",B246="",C246="",NOT(ISNUMBER(D246)),D246&lt;=0,AND(E246&lt;&gt;"",NOT(ISNUMBER(E246))),AND(F246&lt;&gt;"",NOT(ISNUMBER(F246))),AND(G246&lt;&gt;"",NOT(ISNUMBER(G246))),AND(H246&lt;&gt;"",NOT(ISNUMBER(H246))),COUNT(E246:H246)=0),"REVISAR datos","Correcto"))</f>
        <v/>
      </c>
      <c r="L246" s="24" t="str">
        <f aca="false">IF(COUNTA(A246:B246)=0,"",IF(COUNTIFS(Resumen!$A$18:$A$25,B246)=1,"Clasificado","REVISAR categoría"))</f>
        <v/>
      </c>
      <c r="M246" s="36"/>
      <c r="N246" s="24" t="str">
        <f aca="false">IF(K246&lt;&gt;"Correcto","",IF(OR(ISNUMBER(F246),ISNUMBER(H246)),"Comprometido","Estimado"))</f>
        <v/>
      </c>
      <c r="O246" s="24" t="n">
        <f aca="false">MAX(0,J246)</f>
        <v>0</v>
      </c>
      <c r="P246" s="1" t="n">
        <f aca="false">IF(COUNTA(A246:H246,M246)&gt;0,ROW(),0)</f>
        <v>0</v>
      </c>
    </row>
    <row r="247" customFormat="false" ht="30" hidden="false" customHeight="true" outlineLevel="0" collapsed="false">
      <c r="A247" s="33"/>
      <c r="B247" s="33"/>
      <c r="C247" s="33"/>
      <c r="D247" s="34"/>
      <c r="E247" s="35"/>
      <c r="F247" s="35"/>
      <c r="G247" s="35"/>
      <c r="H247" s="35"/>
      <c r="I247" s="23" t="n">
        <f aca="false">IF(K247="Correcto",IF(ISNUMBER(H247),H247,IF(ISNUMBER(F247),F247,N(E247)))*D247,0)</f>
        <v>0</v>
      </c>
      <c r="J247" s="23" t="n">
        <f aca="false">IF(K247="Correcto",I247-N(G247),0)</f>
        <v>0</v>
      </c>
      <c r="K247" s="8" t="str">
        <f aca="false">IF(COUNTA(A247:H247)=0,"",IF(OR(A247="",B247="",C247="",NOT(ISNUMBER(D247)),D247&lt;=0,AND(E247&lt;&gt;"",NOT(ISNUMBER(E247))),AND(F247&lt;&gt;"",NOT(ISNUMBER(F247))),AND(G247&lt;&gt;"",NOT(ISNUMBER(G247))),AND(H247&lt;&gt;"",NOT(ISNUMBER(H247))),COUNT(E247:H247)=0),"REVISAR datos","Correcto"))</f>
        <v/>
      </c>
      <c r="L247" s="24" t="str">
        <f aca="false">IF(COUNTA(A247:B247)=0,"",IF(COUNTIFS(Resumen!$A$18:$A$25,B247)=1,"Clasificado","REVISAR categoría"))</f>
        <v/>
      </c>
      <c r="M247" s="36"/>
      <c r="N247" s="24" t="str">
        <f aca="false">IF(K247&lt;&gt;"Correcto","",IF(OR(ISNUMBER(F247),ISNUMBER(H247)),"Comprometido","Estimado"))</f>
        <v/>
      </c>
      <c r="O247" s="24" t="n">
        <f aca="false">MAX(0,J247)</f>
        <v>0</v>
      </c>
      <c r="P247" s="1" t="n">
        <f aca="false">IF(COUNTA(A247:H247,M247)&gt;0,ROW(),0)</f>
        <v>0</v>
      </c>
    </row>
    <row r="248" customFormat="false" ht="30" hidden="false" customHeight="true" outlineLevel="0" collapsed="false">
      <c r="A248" s="33"/>
      <c r="B248" s="33"/>
      <c r="C248" s="33"/>
      <c r="D248" s="34"/>
      <c r="E248" s="35"/>
      <c r="F248" s="35"/>
      <c r="G248" s="35"/>
      <c r="H248" s="35"/>
      <c r="I248" s="23" t="n">
        <f aca="false">IF(K248="Correcto",IF(ISNUMBER(H248),H248,IF(ISNUMBER(F248),F248,N(E248)))*D248,0)</f>
        <v>0</v>
      </c>
      <c r="J248" s="23" t="n">
        <f aca="false">IF(K248="Correcto",I248-N(G248),0)</f>
        <v>0</v>
      </c>
      <c r="K248" s="8" t="str">
        <f aca="false">IF(COUNTA(A248:H248)=0,"",IF(OR(A248="",B248="",C248="",NOT(ISNUMBER(D248)),D248&lt;=0,AND(E248&lt;&gt;"",NOT(ISNUMBER(E248))),AND(F248&lt;&gt;"",NOT(ISNUMBER(F248))),AND(G248&lt;&gt;"",NOT(ISNUMBER(G248))),AND(H248&lt;&gt;"",NOT(ISNUMBER(H248))),COUNT(E248:H248)=0),"REVISAR datos","Correcto"))</f>
        <v/>
      </c>
      <c r="L248" s="24" t="str">
        <f aca="false">IF(COUNTA(A248:B248)=0,"",IF(COUNTIFS(Resumen!$A$18:$A$25,B248)=1,"Clasificado","REVISAR categoría"))</f>
        <v/>
      </c>
      <c r="M248" s="36"/>
      <c r="N248" s="24" t="str">
        <f aca="false">IF(K248&lt;&gt;"Correcto","",IF(OR(ISNUMBER(F248),ISNUMBER(H248)),"Comprometido","Estimado"))</f>
        <v/>
      </c>
      <c r="O248" s="24" t="n">
        <f aca="false">MAX(0,J248)</f>
        <v>0</v>
      </c>
      <c r="P248" s="1" t="n">
        <f aca="false">IF(COUNTA(A248:H248,M248)&gt;0,ROW(),0)</f>
        <v>0</v>
      </c>
    </row>
    <row r="249" customFormat="false" ht="30" hidden="false" customHeight="true" outlineLevel="0" collapsed="false">
      <c r="A249" s="33"/>
      <c r="B249" s="33"/>
      <c r="C249" s="33"/>
      <c r="D249" s="34"/>
      <c r="E249" s="35"/>
      <c r="F249" s="35"/>
      <c r="G249" s="35"/>
      <c r="H249" s="35"/>
      <c r="I249" s="23" t="n">
        <f aca="false">IF(K249="Correcto",IF(ISNUMBER(H249),H249,IF(ISNUMBER(F249),F249,N(E249)))*D249,0)</f>
        <v>0</v>
      </c>
      <c r="J249" s="23" t="n">
        <f aca="false">IF(K249="Correcto",I249-N(G249),0)</f>
        <v>0</v>
      </c>
      <c r="K249" s="8" t="str">
        <f aca="false">IF(COUNTA(A249:H249)=0,"",IF(OR(A249="",B249="",C249="",NOT(ISNUMBER(D249)),D249&lt;=0,AND(E249&lt;&gt;"",NOT(ISNUMBER(E249))),AND(F249&lt;&gt;"",NOT(ISNUMBER(F249))),AND(G249&lt;&gt;"",NOT(ISNUMBER(G249))),AND(H249&lt;&gt;"",NOT(ISNUMBER(H249))),COUNT(E249:H249)=0),"REVISAR datos","Correcto"))</f>
        <v/>
      </c>
      <c r="L249" s="24" t="str">
        <f aca="false">IF(COUNTA(A249:B249)=0,"",IF(COUNTIFS(Resumen!$A$18:$A$25,B249)=1,"Clasificado","REVISAR categoría"))</f>
        <v/>
      </c>
      <c r="M249" s="36"/>
      <c r="N249" s="24" t="str">
        <f aca="false">IF(K249&lt;&gt;"Correcto","",IF(OR(ISNUMBER(F249),ISNUMBER(H249)),"Comprometido","Estimado"))</f>
        <v/>
      </c>
      <c r="O249" s="24" t="n">
        <f aca="false">MAX(0,J249)</f>
        <v>0</v>
      </c>
      <c r="P249" s="1" t="n">
        <f aca="false">IF(COUNTA(A249:H249,M249)&gt;0,ROW(),0)</f>
        <v>0</v>
      </c>
    </row>
    <row r="250" customFormat="false" ht="30" hidden="false" customHeight="true" outlineLevel="0" collapsed="false">
      <c r="A250" s="33"/>
      <c r="B250" s="33"/>
      <c r="C250" s="33"/>
      <c r="D250" s="34"/>
      <c r="E250" s="35"/>
      <c r="F250" s="35"/>
      <c r="G250" s="35"/>
      <c r="H250" s="35"/>
      <c r="I250" s="23" t="n">
        <f aca="false">IF(K250="Correcto",IF(ISNUMBER(H250),H250,IF(ISNUMBER(F250),F250,N(E250)))*D250,0)</f>
        <v>0</v>
      </c>
      <c r="J250" s="23" t="n">
        <f aca="false">IF(K250="Correcto",I250-N(G250),0)</f>
        <v>0</v>
      </c>
      <c r="K250" s="8" t="str">
        <f aca="false">IF(COUNTA(A250:H250)=0,"",IF(OR(A250="",B250="",C250="",NOT(ISNUMBER(D250)),D250&lt;=0,AND(E250&lt;&gt;"",NOT(ISNUMBER(E250))),AND(F250&lt;&gt;"",NOT(ISNUMBER(F250))),AND(G250&lt;&gt;"",NOT(ISNUMBER(G250))),AND(H250&lt;&gt;"",NOT(ISNUMBER(H250))),COUNT(E250:H250)=0),"REVISAR datos","Correcto"))</f>
        <v/>
      </c>
      <c r="L250" s="24" t="str">
        <f aca="false">IF(COUNTA(A250:B250)=0,"",IF(COUNTIFS(Resumen!$A$18:$A$25,B250)=1,"Clasificado","REVISAR categoría"))</f>
        <v/>
      </c>
      <c r="M250" s="36"/>
      <c r="N250" s="24" t="str">
        <f aca="false">IF(K250&lt;&gt;"Correcto","",IF(OR(ISNUMBER(F250),ISNUMBER(H250)),"Comprometido","Estimado"))</f>
        <v/>
      </c>
      <c r="O250" s="24" t="n">
        <f aca="false">MAX(0,J250)</f>
        <v>0</v>
      </c>
      <c r="P250" s="1" t="n">
        <f aca="false">IF(COUNTA(A250:H250,M250)&gt;0,ROW(),0)</f>
        <v>0</v>
      </c>
    </row>
    <row r="251" customFormat="false" ht="30" hidden="false" customHeight="true" outlineLevel="0" collapsed="false">
      <c r="A251" s="33"/>
      <c r="B251" s="33"/>
      <c r="C251" s="33"/>
      <c r="D251" s="34"/>
      <c r="E251" s="35"/>
      <c r="F251" s="35"/>
      <c r="G251" s="35"/>
      <c r="H251" s="35"/>
      <c r="I251" s="23" t="n">
        <f aca="false">IF(K251="Correcto",IF(ISNUMBER(H251),H251,IF(ISNUMBER(F251),F251,N(E251)))*D251,0)</f>
        <v>0</v>
      </c>
      <c r="J251" s="23" t="n">
        <f aca="false">IF(K251="Correcto",I251-N(G251),0)</f>
        <v>0</v>
      </c>
      <c r="K251" s="8" t="str">
        <f aca="false">IF(COUNTA(A251:H251)=0,"",IF(OR(A251="",B251="",C251="",NOT(ISNUMBER(D251)),D251&lt;=0,AND(E251&lt;&gt;"",NOT(ISNUMBER(E251))),AND(F251&lt;&gt;"",NOT(ISNUMBER(F251))),AND(G251&lt;&gt;"",NOT(ISNUMBER(G251))),AND(H251&lt;&gt;"",NOT(ISNUMBER(H251))),COUNT(E251:H251)=0),"REVISAR datos","Correcto"))</f>
        <v/>
      </c>
      <c r="L251" s="24" t="str">
        <f aca="false">IF(COUNTA(A251:B251)=0,"",IF(COUNTIFS(Resumen!$A$18:$A$25,B251)=1,"Clasificado","REVISAR categoría"))</f>
        <v/>
      </c>
      <c r="M251" s="36"/>
      <c r="N251" s="24" t="str">
        <f aca="false">IF(K251&lt;&gt;"Correcto","",IF(OR(ISNUMBER(F251),ISNUMBER(H251)),"Comprometido","Estimado"))</f>
        <v/>
      </c>
      <c r="O251" s="24" t="n">
        <f aca="false">MAX(0,J251)</f>
        <v>0</v>
      </c>
      <c r="P251" s="1" t="n">
        <f aca="false">IF(COUNTA(A251:H251,M251)&gt;0,ROW(),0)</f>
        <v>0</v>
      </c>
    </row>
    <row r="252" customFormat="false" ht="30" hidden="false" customHeight="true" outlineLevel="0" collapsed="false">
      <c r="A252" s="33"/>
      <c r="B252" s="33"/>
      <c r="C252" s="33"/>
      <c r="D252" s="34"/>
      <c r="E252" s="35"/>
      <c r="F252" s="35"/>
      <c r="G252" s="35"/>
      <c r="H252" s="35"/>
      <c r="I252" s="23" t="n">
        <f aca="false">IF(K252="Correcto",IF(ISNUMBER(H252),H252,IF(ISNUMBER(F252),F252,N(E252)))*D252,0)</f>
        <v>0</v>
      </c>
      <c r="J252" s="23" t="n">
        <f aca="false">IF(K252="Correcto",I252-N(G252),0)</f>
        <v>0</v>
      </c>
      <c r="K252" s="8" t="str">
        <f aca="false">IF(COUNTA(A252:H252)=0,"",IF(OR(A252="",B252="",C252="",NOT(ISNUMBER(D252)),D252&lt;=0,AND(E252&lt;&gt;"",NOT(ISNUMBER(E252))),AND(F252&lt;&gt;"",NOT(ISNUMBER(F252))),AND(G252&lt;&gt;"",NOT(ISNUMBER(G252))),AND(H252&lt;&gt;"",NOT(ISNUMBER(H252))),COUNT(E252:H252)=0),"REVISAR datos","Correcto"))</f>
        <v/>
      </c>
      <c r="L252" s="24" t="str">
        <f aca="false">IF(COUNTA(A252:B252)=0,"",IF(COUNTIFS(Resumen!$A$18:$A$25,B252)=1,"Clasificado","REVISAR categoría"))</f>
        <v/>
      </c>
      <c r="M252" s="36"/>
      <c r="N252" s="24" t="str">
        <f aca="false">IF(K252&lt;&gt;"Correcto","",IF(OR(ISNUMBER(F252),ISNUMBER(H252)),"Comprometido","Estimado"))</f>
        <v/>
      </c>
      <c r="O252" s="24" t="n">
        <f aca="false">MAX(0,J252)</f>
        <v>0</v>
      </c>
      <c r="P252" s="1" t="n">
        <f aca="false">IF(COUNTA(A252:H252,M252)&gt;0,ROW(),0)</f>
        <v>0</v>
      </c>
    </row>
    <row r="253" customFormat="false" ht="30" hidden="false" customHeight="true" outlineLevel="0" collapsed="false">
      <c r="A253" s="33"/>
      <c r="B253" s="33"/>
      <c r="C253" s="33"/>
      <c r="D253" s="34"/>
      <c r="E253" s="35"/>
      <c r="F253" s="35"/>
      <c r="G253" s="35"/>
      <c r="H253" s="35"/>
      <c r="I253" s="23" t="n">
        <f aca="false">IF(K253="Correcto",IF(ISNUMBER(H253),H253,IF(ISNUMBER(F253),F253,N(E253)))*D253,0)</f>
        <v>0</v>
      </c>
      <c r="J253" s="23" t="n">
        <f aca="false">IF(K253="Correcto",I253-N(G253),0)</f>
        <v>0</v>
      </c>
      <c r="K253" s="8" t="str">
        <f aca="false">IF(COUNTA(A253:H253)=0,"",IF(OR(A253="",B253="",C253="",NOT(ISNUMBER(D253)),D253&lt;=0,AND(E253&lt;&gt;"",NOT(ISNUMBER(E253))),AND(F253&lt;&gt;"",NOT(ISNUMBER(F253))),AND(G253&lt;&gt;"",NOT(ISNUMBER(G253))),AND(H253&lt;&gt;"",NOT(ISNUMBER(H253))),COUNT(E253:H253)=0),"REVISAR datos","Correcto"))</f>
        <v/>
      </c>
      <c r="L253" s="24" t="str">
        <f aca="false">IF(COUNTA(A253:B253)=0,"",IF(COUNTIFS(Resumen!$A$18:$A$25,B253)=1,"Clasificado","REVISAR categoría"))</f>
        <v/>
      </c>
      <c r="M253" s="36"/>
      <c r="N253" s="24" t="str">
        <f aca="false">IF(K253&lt;&gt;"Correcto","",IF(OR(ISNUMBER(F253),ISNUMBER(H253)),"Comprometido","Estimado"))</f>
        <v/>
      </c>
      <c r="O253" s="24" t="n">
        <f aca="false">MAX(0,J253)</f>
        <v>0</v>
      </c>
      <c r="P253" s="1" t="n">
        <f aca="false">IF(COUNTA(A253:H253,M253)&gt;0,ROW(),0)</f>
        <v>0</v>
      </c>
    </row>
    <row r="254" customFormat="false" ht="30" hidden="false" customHeight="true" outlineLevel="0" collapsed="false">
      <c r="A254" s="33"/>
      <c r="B254" s="33"/>
      <c r="C254" s="33"/>
      <c r="D254" s="34"/>
      <c r="E254" s="35"/>
      <c r="F254" s="35"/>
      <c r="G254" s="35"/>
      <c r="H254" s="35"/>
      <c r="I254" s="23" t="n">
        <f aca="false">IF(K254="Correcto",IF(ISNUMBER(H254),H254,IF(ISNUMBER(F254),F254,N(E254)))*D254,0)</f>
        <v>0</v>
      </c>
      <c r="J254" s="23" t="n">
        <f aca="false">IF(K254="Correcto",I254-N(G254),0)</f>
        <v>0</v>
      </c>
      <c r="K254" s="8" t="str">
        <f aca="false">IF(COUNTA(A254:H254)=0,"",IF(OR(A254="",B254="",C254="",NOT(ISNUMBER(D254)),D254&lt;=0,AND(E254&lt;&gt;"",NOT(ISNUMBER(E254))),AND(F254&lt;&gt;"",NOT(ISNUMBER(F254))),AND(G254&lt;&gt;"",NOT(ISNUMBER(G254))),AND(H254&lt;&gt;"",NOT(ISNUMBER(H254))),COUNT(E254:H254)=0),"REVISAR datos","Correcto"))</f>
        <v/>
      </c>
      <c r="L254" s="24" t="str">
        <f aca="false">IF(COUNTA(A254:B254)=0,"",IF(COUNTIFS(Resumen!$A$18:$A$25,B254)=1,"Clasificado","REVISAR categoría"))</f>
        <v/>
      </c>
      <c r="M254" s="36"/>
      <c r="N254" s="24" t="str">
        <f aca="false">IF(K254&lt;&gt;"Correcto","",IF(OR(ISNUMBER(F254),ISNUMBER(H254)),"Comprometido","Estimado"))</f>
        <v/>
      </c>
      <c r="O254" s="24" t="n">
        <f aca="false">MAX(0,J254)</f>
        <v>0</v>
      </c>
      <c r="P254" s="1" t="n">
        <f aca="false">IF(COUNTA(A254:H254,M254)&gt;0,ROW(),0)</f>
        <v>0</v>
      </c>
    </row>
    <row r="255" customFormat="false" ht="30" hidden="false" customHeight="true" outlineLevel="0" collapsed="false">
      <c r="A255" s="33"/>
      <c r="B255" s="33"/>
      <c r="C255" s="33"/>
      <c r="D255" s="34"/>
      <c r="E255" s="35"/>
      <c r="F255" s="35"/>
      <c r="G255" s="35"/>
      <c r="H255" s="35"/>
      <c r="I255" s="23" t="n">
        <f aca="false">IF(K255="Correcto",IF(ISNUMBER(H255),H255,IF(ISNUMBER(F255),F255,N(E255)))*D255,0)</f>
        <v>0</v>
      </c>
      <c r="J255" s="23" t="n">
        <f aca="false">IF(K255="Correcto",I255-N(G255),0)</f>
        <v>0</v>
      </c>
      <c r="K255" s="8" t="str">
        <f aca="false">IF(COUNTA(A255:H255)=0,"",IF(OR(A255="",B255="",C255="",NOT(ISNUMBER(D255)),D255&lt;=0,AND(E255&lt;&gt;"",NOT(ISNUMBER(E255))),AND(F255&lt;&gt;"",NOT(ISNUMBER(F255))),AND(G255&lt;&gt;"",NOT(ISNUMBER(G255))),AND(H255&lt;&gt;"",NOT(ISNUMBER(H255))),COUNT(E255:H255)=0),"REVISAR datos","Correcto"))</f>
        <v/>
      </c>
      <c r="L255" s="24" t="str">
        <f aca="false">IF(COUNTA(A255:B255)=0,"",IF(COUNTIFS(Resumen!$A$18:$A$25,B255)=1,"Clasificado","REVISAR categoría"))</f>
        <v/>
      </c>
      <c r="M255" s="36"/>
      <c r="N255" s="24" t="str">
        <f aca="false">IF(K255&lt;&gt;"Correcto","",IF(OR(ISNUMBER(F255),ISNUMBER(H255)),"Comprometido","Estimado"))</f>
        <v/>
      </c>
      <c r="O255" s="24" t="n">
        <f aca="false">MAX(0,J255)</f>
        <v>0</v>
      </c>
      <c r="P255" s="1" t="n">
        <f aca="false">IF(COUNTA(A255:H255,M255)&gt;0,ROW(),0)</f>
        <v>0</v>
      </c>
    </row>
    <row r="256" customFormat="false" ht="30" hidden="false" customHeight="true" outlineLevel="0" collapsed="false">
      <c r="A256" s="33"/>
      <c r="B256" s="33"/>
      <c r="C256" s="33"/>
      <c r="D256" s="34"/>
      <c r="E256" s="35"/>
      <c r="F256" s="35"/>
      <c r="G256" s="35"/>
      <c r="H256" s="35"/>
      <c r="I256" s="23" t="n">
        <f aca="false">IF(K256="Correcto",IF(ISNUMBER(H256),H256,IF(ISNUMBER(F256),F256,N(E256)))*D256,0)</f>
        <v>0</v>
      </c>
      <c r="J256" s="23" t="n">
        <f aca="false">IF(K256="Correcto",I256-N(G256),0)</f>
        <v>0</v>
      </c>
      <c r="K256" s="8" t="str">
        <f aca="false">IF(COUNTA(A256:H256)=0,"",IF(OR(A256="",B256="",C256="",NOT(ISNUMBER(D256)),D256&lt;=0,AND(E256&lt;&gt;"",NOT(ISNUMBER(E256))),AND(F256&lt;&gt;"",NOT(ISNUMBER(F256))),AND(G256&lt;&gt;"",NOT(ISNUMBER(G256))),AND(H256&lt;&gt;"",NOT(ISNUMBER(H256))),COUNT(E256:H256)=0),"REVISAR datos","Correcto"))</f>
        <v/>
      </c>
      <c r="L256" s="24" t="str">
        <f aca="false">IF(COUNTA(A256:B256)=0,"",IF(COUNTIFS(Resumen!$A$18:$A$25,B256)=1,"Clasificado","REVISAR categoría"))</f>
        <v/>
      </c>
      <c r="M256" s="36"/>
      <c r="N256" s="24" t="str">
        <f aca="false">IF(K256&lt;&gt;"Correcto","",IF(OR(ISNUMBER(F256),ISNUMBER(H256)),"Comprometido","Estimado"))</f>
        <v/>
      </c>
      <c r="O256" s="24" t="n">
        <f aca="false">MAX(0,J256)</f>
        <v>0</v>
      </c>
      <c r="P256" s="1" t="n">
        <f aca="false">IF(COUNTA(A256:H256,M256)&gt;0,ROW(),0)</f>
        <v>0</v>
      </c>
    </row>
    <row r="257" customFormat="false" ht="30" hidden="false" customHeight="true" outlineLevel="0" collapsed="false">
      <c r="A257" s="33"/>
      <c r="B257" s="33"/>
      <c r="C257" s="33"/>
      <c r="D257" s="34"/>
      <c r="E257" s="35"/>
      <c r="F257" s="35"/>
      <c r="G257" s="35"/>
      <c r="H257" s="35"/>
      <c r="I257" s="23" t="n">
        <f aca="false">IF(K257="Correcto",IF(ISNUMBER(H257),H257,IF(ISNUMBER(F257),F257,N(E257)))*D257,0)</f>
        <v>0</v>
      </c>
      <c r="J257" s="23" t="n">
        <f aca="false">IF(K257="Correcto",I257-N(G257),0)</f>
        <v>0</v>
      </c>
      <c r="K257" s="8" t="str">
        <f aca="false">IF(COUNTA(A257:H257)=0,"",IF(OR(A257="",B257="",C257="",NOT(ISNUMBER(D257)),D257&lt;=0,AND(E257&lt;&gt;"",NOT(ISNUMBER(E257))),AND(F257&lt;&gt;"",NOT(ISNUMBER(F257))),AND(G257&lt;&gt;"",NOT(ISNUMBER(G257))),AND(H257&lt;&gt;"",NOT(ISNUMBER(H257))),COUNT(E257:H257)=0),"REVISAR datos","Correcto"))</f>
        <v/>
      </c>
      <c r="L257" s="24" t="str">
        <f aca="false">IF(COUNTA(A257:B257)=0,"",IF(COUNTIFS(Resumen!$A$18:$A$25,B257)=1,"Clasificado","REVISAR categoría"))</f>
        <v/>
      </c>
      <c r="M257" s="36"/>
      <c r="N257" s="24" t="str">
        <f aca="false">IF(K257&lt;&gt;"Correcto","",IF(OR(ISNUMBER(F257),ISNUMBER(H257)),"Comprometido","Estimado"))</f>
        <v/>
      </c>
      <c r="O257" s="24" t="n">
        <f aca="false">MAX(0,J257)</f>
        <v>0</v>
      </c>
      <c r="P257" s="1" t="n">
        <f aca="false">IF(COUNTA(A257:H257,M257)&gt;0,ROW(),0)</f>
        <v>0</v>
      </c>
    </row>
    <row r="258" customFormat="false" ht="30" hidden="false" customHeight="true" outlineLevel="0" collapsed="false">
      <c r="A258" s="33"/>
      <c r="B258" s="33"/>
      <c r="C258" s="33"/>
      <c r="D258" s="34"/>
      <c r="E258" s="35"/>
      <c r="F258" s="35"/>
      <c r="G258" s="35"/>
      <c r="H258" s="35"/>
      <c r="I258" s="23" t="n">
        <f aca="false">IF(K258="Correcto",IF(ISNUMBER(H258),H258,IF(ISNUMBER(F258),F258,N(E258)))*D258,0)</f>
        <v>0</v>
      </c>
      <c r="J258" s="23" t="n">
        <f aca="false">IF(K258="Correcto",I258-N(G258),0)</f>
        <v>0</v>
      </c>
      <c r="K258" s="8" t="str">
        <f aca="false">IF(COUNTA(A258:H258)=0,"",IF(OR(A258="",B258="",C258="",NOT(ISNUMBER(D258)),D258&lt;=0,AND(E258&lt;&gt;"",NOT(ISNUMBER(E258))),AND(F258&lt;&gt;"",NOT(ISNUMBER(F258))),AND(G258&lt;&gt;"",NOT(ISNUMBER(G258))),AND(H258&lt;&gt;"",NOT(ISNUMBER(H258))),COUNT(E258:H258)=0),"REVISAR datos","Correcto"))</f>
        <v/>
      </c>
      <c r="L258" s="24" t="str">
        <f aca="false">IF(COUNTA(A258:B258)=0,"",IF(COUNTIFS(Resumen!$A$18:$A$25,B258)=1,"Clasificado","REVISAR categoría"))</f>
        <v/>
      </c>
      <c r="M258" s="36"/>
      <c r="N258" s="24" t="str">
        <f aca="false">IF(K258&lt;&gt;"Correcto","",IF(OR(ISNUMBER(F258),ISNUMBER(H258)),"Comprometido","Estimado"))</f>
        <v/>
      </c>
      <c r="O258" s="24" t="n">
        <f aca="false">MAX(0,J258)</f>
        <v>0</v>
      </c>
      <c r="P258" s="1" t="n">
        <f aca="false">IF(COUNTA(A258:H258,M258)&gt;0,ROW(),0)</f>
        <v>0</v>
      </c>
    </row>
    <row r="259" customFormat="false" ht="30" hidden="false" customHeight="true" outlineLevel="0" collapsed="false">
      <c r="A259" s="33"/>
      <c r="B259" s="33"/>
      <c r="C259" s="33"/>
      <c r="D259" s="34"/>
      <c r="E259" s="35"/>
      <c r="F259" s="35"/>
      <c r="G259" s="35"/>
      <c r="H259" s="35"/>
      <c r="I259" s="23" t="n">
        <f aca="false">IF(K259="Correcto",IF(ISNUMBER(H259),H259,IF(ISNUMBER(F259),F259,N(E259)))*D259,0)</f>
        <v>0</v>
      </c>
      <c r="J259" s="23" t="n">
        <f aca="false">IF(K259="Correcto",I259-N(G259),0)</f>
        <v>0</v>
      </c>
      <c r="K259" s="8" t="str">
        <f aca="false">IF(COUNTA(A259:H259)=0,"",IF(OR(A259="",B259="",C259="",NOT(ISNUMBER(D259)),D259&lt;=0,AND(E259&lt;&gt;"",NOT(ISNUMBER(E259))),AND(F259&lt;&gt;"",NOT(ISNUMBER(F259))),AND(G259&lt;&gt;"",NOT(ISNUMBER(G259))),AND(H259&lt;&gt;"",NOT(ISNUMBER(H259))),COUNT(E259:H259)=0),"REVISAR datos","Correcto"))</f>
        <v/>
      </c>
      <c r="L259" s="24" t="str">
        <f aca="false">IF(COUNTA(A259:B259)=0,"",IF(COUNTIFS(Resumen!$A$18:$A$25,B259)=1,"Clasificado","REVISAR categoría"))</f>
        <v/>
      </c>
      <c r="M259" s="36"/>
      <c r="N259" s="24" t="str">
        <f aca="false">IF(K259&lt;&gt;"Correcto","",IF(OR(ISNUMBER(F259),ISNUMBER(H259)),"Comprometido","Estimado"))</f>
        <v/>
      </c>
      <c r="O259" s="24" t="n">
        <f aca="false">MAX(0,J259)</f>
        <v>0</v>
      </c>
      <c r="P259" s="1" t="n">
        <f aca="false">IF(COUNTA(A259:H259,M259)&gt;0,ROW(),0)</f>
        <v>0</v>
      </c>
    </row>
    <row r="260" customFormat="false" ht="30" hidden="false" customHeight="true" outlineLevel="0" collapsed="false">
      <c r="A260" s="33"/>
      <c r="B260" s="33"/>
      <c r="C260" s="33"/>
      <c r="D260" s="34"/>
      <c r="E260" s="35"/>
      <c r="F260" s="35"/>
      <c r="G260" s="35"/>
      <c r="H260" s="35"/>
      <c r="I260" s="23" t="n">
        <f aca="false">IF(K260="Correcto",IF(ISNUMBER(H260),H260,IF(ISNUMBER(F260),F260,N(E260)))*D260,0)</f>
        <v>0</v>
      </c>
      <c r="J260" s="23" t="n">
        <f aca="false">IF(K260="Correcto",I260-N(G260),0)</f>
        <v>0</v>
      </c>
      <c r="K260" s="8" t="str">
        <f aca="false">IF(COUNTA(A260:H260)=0,"",IF(OR(A260="",B260="",C260="",NOT(ISNUMBER(D260)),D260&lt;=0,AND(E260&lt;&gt;"",NOT(ISNUMBER(E260))),AND(F260&lt;&gt;"",NOT(ISNUMBER(F260))),AND(G260&lt;&gt;"",NOT(ISNUMBER(G260))),AND(H260&lt;&gt;"",NOT(ISNUMBER(H260))),COUNT(E260:H260)=0),"REVISAR datos","Correcto"))</f>
        <v/>
      </c>
      <c r="L260" s="24" t="str">
        <f aca="false">IF(COUNTA(A260:B260)=0,"",IF(COUNTIFS(Resumen!$A$18:$A$25,B260)=1,"Clasificado","REVISAR categoría"))</f>
        <v/>
      </c>
      <c r="M260" s="36"/>
      <c r="N260" s="24" t="str">
        <f aca="false">IF(K260&lt;&gt;"Correcto","",IF(OR(ISNUMBER(F260),ISNUMBER(H260)),"Comprometido","Estimado"))</f>
        <v/>
      </c>
      <c r="O260" s="24" t="n">
        <f aca="false">MAX(0,J260)</f>
        <v>0</v>
      </c>
      <c r="P260" s="1" t="n">
        <f aca="false">IF(COUNTA(A260:H260,M260)&gt;0,ROW(),0)</f>
        <v>0</v>
      </c>
    </row>
    <row r="261" customFormat="false" ht="30" hidden="false" customHeight="true" outlineLevel="0" collapsed="false">
      <c r="A261" s="33"/>
      <c r="B261" s="33"/>
      <c r="C261" s="33"/>
      <c r="D261" s="34"/>
      <c r="E261" s="35"/>
      <c r="F261" s="35"/>
      <c r="G261" s="35"/>
      <c r="H261" s="35"/>
      <c r="I261" s="23" t="n">
        <f aca="false">IF(K261="Correcto",IF(ISNUMBER(H261),H261,IF(ISNUMBER(F261),F261,N(E261)))*D261,0)</f>
        <v>0</v>
      </c>
      <c r="J261" s="23" t="n">
        <f aca="false">IF(K261="Correcto",I261-N(G261),0)</f>
        <v>0</v>
      </c>
      <c r="K261" s="8" t="str">
        <f aca="false">IF(COUNTA(A261:H261)=0,"",IF(OR(A261="",B261="",C261="",NOT(ISNUMBER(D261)),D261&lt;=0,AND(E261&lt;&gt;"",NOT(ISNUMBER(E261))),AND(F261&lt;&gt;"",NOT(ISNUMBER(F261))),AND(G261&lt;&gt;"",NOT(ISNUMBER(G261))),AND(H261&lt;&gt;"",NOT(ISNUMBER(H261))),COUNT(E261:H261)=0),"REVISAR datos","Correcto"))</f>
        <v/>
      </c>
      <c r="L261" s="24" t="str">
        <f aca="false">IF(COUNTA(A261:B261)=0,"",IF(COUNTIFS(Resumen!$A$18:$A$25,B261)=1,"Clasificado","REVISAR categoría"))</f>
        <v/>
      </c>
      <c r="M261" s="36"/>
      <c r="N261" s="24" t="str">
        <f aca="false">IF(K261&lt;&gt;"Correcto","",IF(OR(ISNUMBER(F261),ISNUMBER(H261)),"Comprometido","Estimado"))</f>
        <v/>
      </c>
      <c r="O261" s="24" t="n">
        <f aca="false">MAX(0,J261)</f>
        <v>0</v>
      </c>
      <c r="P261" s="1" t="n">
        <f aca="false">IF(COUNTA(A261:H261,M261)&gt;0,ROW(),0)</f>
        <v>0</v>
      </c>
    </row>
    <row r="262" customFormat="false" ht="30" hidden="false" customHeight="true" outlineLevel="0" collapsed="false">
      <c r="A262" s="33"/>
      <c r="B262" s="33"/>
      <c r="C262" s="33"/>
      <c r="D262" s="34"/>
      <c r="E262" s="35"/>
      <c r="F262" s="35"/>
      <c r="G262" s="35"/>
      <c r="H262" s="35"/>
      <c r="I262" s="23" t="n">
        <f aca="false">IF(K262="Correcto",IF(ISNUMBER(H262),H262,IF(ISNUMBER(F262),F262,N(E262)))*D262,0)</f>
        <v>0</v>
      </c>
      <c r="J262" s="23" t="n">
        <f aca="false">IF(K262="Correcto",I262-N(G262),0)</f>
        <v>0</v>
      </c>
      <c r="K262" s="8" t="str">
        <f aca="false">IF(COUNTA(A262:H262)=0,"",IF(OR(A262="",B262="",C262="",NOT(ISNUMBER(D262)),D262&lt;=0,AND(E262&lt;&gt;"",NOT(ISNUMBER(E262))),AND(F262&lt;&gt;"",NOT(ISNUMBER(F262))),AND(G262&lt;&gt;"",NOT(ISNUMBER(G262))),AND(H262&lt;&gt;"",NOT(ISNUMBER(H262))),COUNT(E262:H262)=0),"REVISAR datos","Correcto"))</f>
        <v/>
      </c>
      <c r="L262" s="24" t="str">
        <f aca="false">IF(COUNTA(A262:B262)=0,"",IF(COUNTIFS(Resumen!$A$18:$A$25,B262)=1,"Clasificado","REVISAR categoría"))</f>
        <v/>
      </c>
      <c r="M262" s="36"/>
      <c r="N262" s="24" t="str">
        <f aca="false">IF(K262&lt;&gt;"Correcto","",IF(OR(ISNUMBER(F262),ISNUMBER(H262)),"Comprometido","Estimado"))</f>
        <v/>
      </c>
      <c r="O262" s="24" t="n">
        <f aca="false">MAX(0,J262)</f>
        <v>0</v>
      </c>
      <c r="P262" s="1" t="n">
        <f aca="false">IF(COUNTA(A262:H262,M262)&gt;0,ROW(),0)</f>
        <v>0</v>
      </c>
    </row>
    <row r="263" customFormat="false" ht="30" hidden="false" customHeight="true" outlineLevel="0" collapsed="false">
      <c r="A263" s="33"/>
      <c r="B263" s="33"/>
      <c r="C263" s="33"/>
      <c r="D263" s="34"/>
      <c r="E263" s="35"/>
      <c r="F263" s="35"/>
      <c r="G263" s="35"/>
      <c r="H263" s="35"/>
      <c r="I263" s="23" t="n">
        <f aca="false">IF(K263="Correcto",IF(ISNUMBER(H263),H263,IF(ISNUMBER(F263),F263,N(E263)))*D263,0)</f>
        <v>0</v>
      </c>
      <c r="J263" s="23" t="n">
        <f aca="false">IF(K263="Correcto",I263-N(G263),0)</f>
        <v>0</v>
      </c>
      <c r="K263" s="8" t="str">
        <f aca="false">IF(COUNTA(A263:H263)=0,"",IF(OR(A263="",B263="",C263="",NOT(ISNUMBER(D263)),D263&lt;=0,AND(E263&lt;&gt;"",NOT(ISNUMBER(E263))),AND(F263&lt;&gt;"",NOT(ISNUMBER(F263))),AND(G263&lt;&gt;"",NOT(ISNUMBER(G263))),AND(H263&lt;&gt;"",NOT(ISNUMBER(H263))),COUNT(E263:H263)=0),"REVISAR datos","Correcto"))</f>
        <v/>
      </c>
      <c r="L263" s="24" t="str">
        <f aca="false">IF(COUNTA(A263:B263)=0,"",IF(COUNTIFS(Resumen!$A$18:$A$25,B263)=1,"Clasificado","REVISAR categoría"))</f>
        <v/>
      </c>
      <c r="M263" s="36"/>
      <c r="N263" s="24" t="str">
        <f aca="false">IF(K263&lt;&gt;"Correcto","",IF(OR(ISNUMBER(F263),ISNUMBER(H263)),"Comprometido","Estimado"))</f>
        <v/>
      </c>
      <c r="O263" s="24" t="n">
        <f aca="false">MAX(0,J263)</f>
        <v>0</v>
      </c>
      <c r="P263" s="1" t="n">
        <f aca="false">IF(COUNTA(A263:H263,M263)&gt;0,ROW(),0)</f>
        <v>0</v>
      </c>
    </row>
    <row r="264" customFormat="false" ht="30" hidden="false" customHeight="true" outlineLevel="0" collapsed="false">
      <c r="A264" s="33"/>
      <c r="B264" s="33"/>
      <c r="C264" s="33"/>
      <c r="D264" s="34"/>
      <c r="E264" s="35"/>
      <c r="F264" s="35"/>
      <c r="G264" s="35"/>
      <c r="H264" s="35"/>
      <c r="I264" s="23" t="n">
        <f aca="false">IF(K264="Correcto",IF(ISNUMBER(H264),H264,IF(ISNUMBER(F264),F264,N(E264)))*D264,0)</f>
        <v>0</v>
      </c>
      <c r="J264" s="23" t="n">
        <f aca="false">IF(K264="Correcto",I264-N(G264),0)</f>
        <v>0</v>
      </c>
      <c r="K264" s="8" t="str">
        <f aca="false">IF(COUNTA(A264:H264)=0,"",IF(OR(A264="",B264="",C264="",NOT(ISNUMBER(D264)),D264&lt;=0,AND(E264&lt;&gt;"",NOT(ISNUMBER(E264))),AND(F264&lt;&gt;"",NOT(ISNUMBER(F264))),AND(G264&lt;&gt;"",NOT(ISNUMBER(G264))),AND(H264&lt;&gt;"",NOT(ISNUMBER(H264))),COUNT(E264:H264)=0),"REVISAR datos","Correcto"))</f>
        <v/>
      </c>
      <c r="L264" s="24" t="str">
        <f aca="false">IF(COUNTA(A264:B264)=0,"",IF(COUNTIFS(Resumen!$A$18:$A$25,B264)=1,"Clasificado","REVISAR categoría"))</f>
        <v/>
      </c>
      <c r="M264" s="36"/>
      <c r="N264" s="24" t="str">
        <f aca="false">IF(K264&lt;&gt;"Correcto","",IF(OR(ISNUMBER(F264),ISNUMBER(H264)),"Comprometido","Estimado"))</f>
        <v/>
      </c>
      <c r="O264" s="24" t="n">
        <f aca="false">MAX(0,J264)</f>
        <v>0</v>
      </c>
      <c r="P264" s="1" t="n">
        <f aca="false">IF(COUNTA(A264:H264,M264)&gt;0,ROW(),0)</f>
        <v>0</v>
      </c>
    </row>
    <row r="265" customFormat="false" ht="30" hidden="false" customHeight="true" outlineLevel="0" collapsed="false">
      <c r="A265" s="33"/>
      <c r="B265" s="33"/>
      <c r="C265" s="33"/>
      <c r="D265" s="34"/>
      <c r="E265" s="35"/>
      <c r="F265" s="35"/>
      <c r="G265" s="35"/>
      <c r="H265" s="35"/>
      <c r="I265" s="23" t="n">
        <f aca="false">IF(K265="Correcto",IF(ISNUMBER(H265),H265,IF(ISNUMBER(F265),F265,N(E265)))*D265,0)</f>
        <v>0</v>
      </c>
      <c r="J265" s="23" t="n">
        <f aca="false">IF(K265="Correcto",I265-N(G265),0)</f>
        <v>0</v>
      </c>
      <c r="K265" s="8" t="str">
        <f aca="false">IF(COUNTA(A265:H265)=0,"",IF(OR(A265="",B265="",C265="",NOT(ISNUMBER(D265)),D265&lt;=0,AND(E265&lt;&gt;"",NOT(ISNUMBER(E265))),AND(F265&lt;&gt;"",NOT(ISNUMBER(F265))),AND(G265&lt;&gt;"",NOT(ISNUMBER(G265))),AND(H265&lt;&gt;"",NOT(ISNUMBER(H265))),COUNT(E265:H265)=0),"REVISAR datos","Correcto"))</f>
        <v/>
      </c>
      <c r="L265" s="24" t="str">
        <f aca="false">IF(COUNTA(A265:B265)=0,"",IF(COUNTIFS(Resumen!$A$18:$A$25,B265)=1,"Clasificado","REVISAR categoría"))</f>
        <v/>
      </c>
      <c r="M265" s="36"/>
      <c r="N265" s="24" t="str">
        <f aca="false">IF(K265&lt;&gt;"Correcto","",IF(OR(ISNUMBER(F265),ISNUMBER(H265)),"Comprometido","Estimado"))</f>
        <v/>
      </c>
      <c r="O265" s="24" t="n">
        <f aca="false">MAX(0,J265)</f>
        <v>0</v>
      </c>
      <c r="P265" s="1" t="n">
        <f aca="false">IF(COUNTA(A265:H265,M265)&gt;0,ROW(),0)</f>
        <v>0</v>
      </c>
    </row>
    <row r="266" customFormat="false" ht="30" hidden="false" customHeight="true" outlineLevel="0" collapsed="false">
      <c r="A266" s="33"/>
      <c r="B266" s="33"/>
      <c r="C266" s="33"/>
      <c r="D266" s="34"/>
      <c r="E266" s="35"/>
      <c r="F266" s="35"/>
      <c r="G266" s="35"/>
      <c r="H266" s="35"/>
      <c r="I266" s="23" t="n">
        <f aca="false">IF(K266="Correcto",IF(ISNUMBER(H266),H266,IF(ISNUMBER(F266),F266,N(E266)))*D266,0)</f>
        <v>0</v>
      </c>
      <c r="J266" s="23" t="n">
        <f aca="false">IF(K266="Correcto",I266-N(G266),0)</f>
        <v>0</v>
      </c>
      <c r="K266" s="8" t="str">
        <f aca="false">IF(COUNTA(A266:H266)=0,"",IF(OR(A266="",B266="",C266="",NOT(ISNUMBER(D266)),D266&lt;=0,AND(E266&lt;&gt;"",NOT(ISNUMBER(E266))),AND(F266&lt;&gt;"",NOT(ISNUMBER(F266))),AND(G266&lt;&gt;"",NOT(ISNUMBER(G266))),AND(H266&lt;&gt;"",NOT(ISNUMBER(H266))),COUNT(E266:H266)=0),"REVISAR datos","Correcto"))</f>
        <v/>
      </c>
      <c r="L266" s="24" t="str">
        <f aca="false">IF(COUNTA(A266:B266)=0,"",IF(COUNTIFS(Resumen!$A$18:$A$25,B266)=1,"Clasificado","REVISAR categoría"))</f>
        <v/>
      </c>
      <c r="M266" s="36"/>
      <c r="N266" s="24" t="str">
        <f aca="false">IF(K266&lt;&gt;"Correcto","",IF(OR(ISNUMBER(F266),ISNUMBER(H266)),"Comprometido","Estimado"))</f>
        <v/>
      </c>
      <c r="O266" s="24" t="n">
        <f aca="false">MAX(0,J266)</f>
        <v>0</v>
      </c>
      <c r="P266" s="1" t="n">
        <f aca="false">IF(COUNTA(A266:H266,M266)&gt;0,ROW(),0)</f>
        <v>0</v>
      </c>
    </row>
    <row r="267" customFormat="false" ht="30" hidden="false" customHeight="true" outlineLevel="0" collapsed="false">
      <c r="A267" s="33"/>
      <c r="B267" s="33"/>
      <c r="C267" s="33"/>
      <c r="D267" s="34"/>
      <c r="E267" s="35"/>
      <c r="F267" s="35"/>
      <c r="G267" s="35"/>
      <c r="H267" s="35"/>
      <c r="I267" s="23" t="n">
        <f aca="false">IF(K267="Correcto",IF(ISNUMBER(H267),H267,IF(ISNUMBER(F267),F267,N(E267)))*D267,0)</f>
        <v>0</v>
      </c>
      <c r="J267" s="23" t="n">
        <f aca="false">IF(K267="Correcto",I267-N(G267),0)</f>
        <v>0</v>
      </c>
      <c r="K267" s="8" t="str">
        <f aca="false">IF(COUNTA(A267:H267)=0,"",IF(OR(A267="",B267="",C267="",NOT(ISNUMBER(D267)),D267&lt;=0,AND(E267&lt;&gt;"",NOT(ISNUMBER(E267))),AND(F267&lt;&gt;"",NOT(ISNUMBER(F267))),AND(G267&lt;&gt;"",NOT(ISNUMBER(G267))),AND(H267&lt;&gt;"",NOT(ISNUMBER(H267))),COUNT(E267:H267)=0),"REVISAR datos","Correcto"))</f>
        <v/>
      </c>
      <c r="L267" s="24" t="str">
        <f aca="false">IF(COUNTA(A267:B267)=0,"",IF(COUNTIFS(Resumen!$A$18:$A$25,B267)=1,"Clasificado","REVISAR categoría"))</f>
        <v/>
      </c>
      <c r="M267" s="36"/>
      <c r="N267" s="24" t="str">
        <f aca="false">IF(K267&lt;&gt;"Correcto","",IF(OR(ISNUMBER(F267),ISNUMBER(H267)),"Comprometido","Estimado"))</f>
        <v/>
      </c>
      <c r="O267" s="24" t="n">
        <f aca="false">MAX(0,J267)</f>
        <v>0</v>
      </c>
      <c r="P267" s="1" t="n">
        <f aca="false">IF(COUNTA(A267:H267,M267)&gt;0,ROW(),0)</f>
        <v>0</v>
      </c>
    </row>
    <row r="268" customFormat="false" ht="30" hidden="false" customHeight="true" outlineLevel="0" collapsed="false">
      <c r="A268" s="33"/>
      <c r="B268" s="33"/>
      <c r="C268" s="33"/>
      <c r="D268" s="34"/>
      <c r="E268" s="35"/>
      <c r="F268" s="35"/>
      <c r="G268" s="35"/>
      <c r="H268" s="35"/>
      <c r="I268" s="23" t="n">
        <f aca="false">IF(K268="Correcto",IF(ISNUMBER(H268),H268,IF(ISNUMBER(F268),F268,N(E268)))*D268,0)</f>
        <v>0</v>
      </c>
      <c r="J268" s="23" t="n">
        <f aca="false">IF(K268="Correcto",I268-N(G268),0)</f>
        <v>0</v>
      </c>
      <c r="K268" s="8" t="str">
        <f aca="false">IF(COUNTA(A268:H268)=0,"",IF(OR(A268="",B268="",C268="",NOT(ISNUMBER(D268)),D268&lt;=0,AND(E268&lt;&gt;"",NOT(ISNUMBER(E268))),AND(F268&lt;&gt;"",NOT(ISNUMBER(F268))),AND(G268&lt;&gt;"",NOT(ISNUMBER(G268))),AND(H268&lt;&gt;"",NOT(ISNUMBER(H268))),COUNT(E268:H268)=0),"REVISAR datos","Correcto"))</f>
        <v/>
      </c>
      <c r="L268" s="24" t="str">
        <f aca="false">IF(COUNTA(A268:B268)=0,"",IF(COUNTIFS(Resumen!$A$18:$A$25,B268)=1,"Clasificado","REVISAR categoría"))</f>
        <v/>
      </c>
      <c r="M268" s="36"/>
      <c r="N268" s="24" t="str">
        <f aca="false">IF(K268&lt;&gt;"Correcto","",IF(OR(ISNUMBER(F268),ISNUMBER(H268)),"Comprometido","Estimado"))</f>
        <v/>
      </c>
      <c r="O268" s="24" t="n">
        <f aca="false">MAX(0,J268)</f>
        <v>0</v>
      </c>
      <c r="P268" s="1" t="n">
        <f aca="false">IF(COUNTA(A268:H268,M268)&gt;0,ROW(),0)</f>
        <v>0</v>
      </c>
    </row>
    <row r="269" customFormat="false" ht="30" hidden="false" customHeight="true" outlineLevel="0" collapsed="false">
      <c r="A269" s="33"/>
      <c r="B269" s="33"/>
      <c r="C269" s="33"/>
      <c r="D269" s="34"/>
      <c r="E269" s="35"/>
      <c r="F269" s="35"/>
      <c r="G269" s="35"/>
      <c r="H269" s="35"/>
      <c r="I269" s="23" t="n">
        <f aca="false">IF(K269="Correcto",IF(ISNUMBER(H269),H269,IF(ISNUMBER(F269),F269,N(E269)))*D269,0)</f>
        <v>0</v>
      </c>
      <c r="J269" s="23" t="n">
        <f aca="false">IF(K269="Correcto",I269-N(G269),0)</f>
        <v>0</v>
      </c>
      <c r="K269" s="8" t="str">
        <f aca="false">IF(COUNTA(A269:H269)=0,"",IF(OR(A269="",B269="",C269="",NOT(ISNUMBER(D269)),D269&lt;=0,AND(E269&lt;&gt;"",NOT(ISNUMBER(E269))),AND(F269&lt;&gt;"",NOT(ISNUMBER(F269))),AND(G269&lt;&gt;"",NOT(ISNUMBER(G269))),AND(H269&lt;&gt;"",NOT(ISNUMBER(H269))),COUNT(E269:H269)=0),"REVISAR datos","Correcto"))</f>
        <v/>
      </c>
      <c r="L269" s="24" t="str">
        <f aca="false">IF(COUNTA(A269:B269)=0,"",IF(COUNTIFS(Resumen!$A$18:$A$25,B269)=1,"Clasificado","REVISAR categoría"))</f>
        <v/>
      </c>
      <c r="M269" s="36"/>
      <c r="N269" s="24" t="str">
        <f aca="false">IF(K269&lt;&gt;"Correcto","",IF(OR(ISNUMBER(F269),ISNUMBER(H269)),"Comprometido","Estimado"))</f>
        <v/>
      </c>
      <c r="O269" s="24" t="n">
        <f aca="false">MAX(0,J269)</f>
        <v>0</v>
      </c>
      <c r="P269" s="1" t="n">
        <f aca="false">IF(COUNTA(A269:H269,M269)&gt;0,ROW(),0)</f>
        <v>0</v>
      </c>
    </row>
    <row r="270" customFormat="false" ht="30" hidden="false" customHeight="true" outlineLevel="0" collapsed="false">
      <c r="A270" s="33"/>
      <c r="B270" s="33"/>
      <c r="C270" s="33"/>
      <c r="D270" s="34"/>
      <c r="E270" s="35"/>
      <c r="F270" s="35"/>
      <c r="G270" s="35"/>
      <c r="H270" s="35"/>
      <c r="I270" s="23" t="n">
        <f aca="false">IF(K270="Correcto",IF(ISNUMBER(H270),H270,IF(ISNUMBER(F270),F270,N(E270)))*D270,0)</f>
        <v>0</v>
      </c>
      <c r="J270" s="23" t="n">
        <f aca="false">IF(K270="Correcto",I270-N(G270),0)</f>
        <v>0</v>
      </c>
      <c r="K270" s="8" t="str">
        <f aca="false">IF(COUNTA(A270:H270)=0,"",IF(OR(A270="",B270="",C270="",NOT(ISNUMBER(D270)),D270&lt;=0,AND(E270&lt;&gt;"",NOT(ISNUMBER(E270))),AND(F270&lt;&gt;"",NOT(ISNUMBER(F270))),AND(G270&lt;&gt;"",NOT(ISNUMBER(G270))),AND(H270&lt;&gt;"",NOT(ISNUMBER(H270))),COUNT(E270:H270)=0),"REVISAR datos","Correcto"))</f>
        <v/>
      </c>
      <c r="L270" s="24" t="str">
        <f aca="false">IF(COUNTA(A270:B270)=0,"",IF(COUNTIFS(Resumen!$A$18:$A$25,B270)=1,"Clasificado","REVISAR categoría"))</f>
        <v/>
      </c>
      <c r="M270" s="36"/>
      <c r="N270" s="24" t="str">
        <f aca="false">IF(K270&lt;&gt;"Correcto","",IF(OR(ISNUMBER(F270),ISNUMBER(H270)),"Comprometido","Estimado"))</f>
        <v/>
      </c>
      <c r="O270" s="24" t="n">
        <f aca="false">MAX(0,J270)</f>
        <v>0</v>
      </c>
      <c r="P270" s="1" t="n">
        <f aca="false">IF(COUNTA(A270:H270,M270)&gt;0,ROW(),0)</f>
        <v>0</v>
      </c>
    </row>
    <row r="271" customFormat="false" ht="30" hidden="false" customHeight="true" outlineLevel="0" collapsed="false">
      <c r="A271" s="33"/>
      <c r="B271" s="33"/>
      <c r="C271" s="33"/>
      <c r="D271" s="34"/>
      <c r="E271" s="35"/>
      <c r="F271" s="35"/>
      <c r="G271" s="35"/>
      <c r="H271" s="35"/>
      <c r="I271" s="23" t="n">
        <f aca="false">IF(K271="Correcto",IF(ISNUMBER(H271),H271,IF(ISNUMBER(F271),F271,N(E271)))*D271,0)</f>
        <v>0</v>
      </c>
      <c r="J271" s="23" t="n">
        <f aca="false">IF(K271="Correcto",I271-N(G271),0)</f>
        <v>0</v>
      </c>
      <c r="K271" s="8" t="str">
        <f aca="false">IF(COUNTA(A271:H271)=0,"",IF(OR(A271="",B271="",C271="",NOT(ISNUMBER(D271)),D271&lt;=0,AND(E271&lt;&gt;"",NOT(ISNUMBER(E271))),AND(F271&lt;&gt;"",NOT(ISNUMBER(F271))),AND(G271&lt;&gt;"",NOT(ISNUMBER(G271))),AND(H271&lt;&gt;"",NOT(ISNUMBER(H271))),COUNT(E271:H271)=0),"REVISAR datos","Correcto"))</f>
        <v/>
      </c>
      <c r="L271" s="24" t="str">
        <f aca="false">IF(COUNTA(A271:B271)=0,"",IF(COUNTIFS(Resumen!$A$18:$A$25,B271)=1,"Clasificado","REVISAR categoría"))</f>
        <v/>
      </c>
      <c r="M271" s="36"/>
      <c r="N271" s="24" t="str">
        <f aca="false">IF(K271&lt;&gt;"Correcto","",IF(OR(ISNUMBER(F271),ISNUMBER(H271)),"Comprometido","Estimado"))</f>
        <v/>
      </c>
      <c r="O271" s="24" t="n">
        <f aca="false">MAX(0,J271)</f>
        <v>0</v>
      </c>
      <c r="P271" s="1" t="n">
        <f aca="false">IF(COUNTA(A271:H271,M271)&gt;0,ROW(),0)</f>
        <v>0</v>
      </c>
    </row>
    <row r="272" customFormat="false" ht="30" hidden="false" customHeight="true" outlineLevel="0" collapsed="false">
      <c r="A272" s="33"/>
      <c r="B272" s="33"/>
      <c r="C272" s="33"/>
      <c r="D272" s="34"/>
      <c r="E272" s="35"/>
      <c r="F272" s="35"/>
      <c r="G272" s="35"/>
      <c r="H272" s="35"/>
      <c r="I272" s="23" t="n">
        <f aca="false">IF(K272="Correcto",IF(ISNUMBER(H272),H272,IF(ISNUMBER(F272),F272,N(E272)))*D272,0)</f>
        <v>0</v>
      </c>
      <c r="J272" s="23" t="n">
        <f aca="false">IF(K272="Correcto",I272-N(G272),0)</f>
        <v>0</v>
      </c>
      <c r="K272" s="8" t="str">
        <f aca="false">IF(COUNTA(A272:H272)=0,"",IF(OR(A272="",B272="",C272="",NOT(ISNUMBER(D272)),D272&lt;=0,AND(E272&lt;&gt;"",NOT(ISNUMBER(E272))),AND(F272&lt;&gt;"",NOT(ISNUMBER(F272))),AND(G272&lt;&gt;"",NOT(ISNUMBER(G272))),AND(H272&lt;&gt;"",NOT(ISNUMBER(H272))),COUNT(E272:H272)=0),"REVISAR datos","Correcto"))</f>
        <v/>
      </c>
      <c r="L272" s="24" t="str">
        <f aca="false">IF(COUNTA(A272:B272)=0,"",IF(COUNTIFS(Resumen!$A$18:$A$25,B272)=1,"Clasificado","REVISAR categoría"))</f>
        <v/>
      </c>
      <c r="M272" s="36"/>
      <c r="N272" s="24" t="str">
        <f aca="false">IF(K272&lt;&gt;"Correcto","",IF(OR(ISNUMBER(F272),ISNUMBER(H272)),"Comprometido","Estimado"))</f>
        <v/>
      </c>
      <c r="O272" s="24" t="n">
        <f aca="false">MAX(0,J272)</f>
        <v>0</v>
      </c>
      <c r="P272" s="1" t="n">
        <f aca="false">IF(COUNTA(A272:H272,M272)&gt;0,ROW(),0)</f>
        <v>0</v>
      </c>
    </row>
    <row r="273" customFormat="false" ht="30" hidden="false" customHeight="true" outlineLevel="0" collapsed="false">
      <c r="A273" s="33"/>
      <c r="B273" s="33"/>
      <c r="C273" s="33"/>
      <c r="D273" s="34"/>
      <c r="E273" s="35"/>
      <c r="F273" s="35"/>
      <c r="G273" s="35"/>
      <c r="H273" s="35"/>
      <c r="I273" s="23" t="n">
        <f aca="false">IF(K273="Correcto",IF(ISNUMBER(H273),H273,IF(ISNUMBER(F273),F273,N(E273)))*D273,0)</f>
        <v>0</v>
      </c>
      <c r="J273" s="23" t="n">
        <f aca="false">IF(K273="Correcto",I273-N(G273),0)</f>
        <v>0</v>
      </c>
      <c r="K273" s="8" t="str">
        <f aca="false">IF(COUNTA(A273:H273)=0,"",IF(OR(A273="",B273="",C273="",NOT(ISNUMBER(D273)),D273&lt;=0,AND(E273&lt;&gt;"",NOT(ISNUMBER(E273))),AND(F273&lt;&gt;"",NOT(ISNUMBER(F273))),AND(G273&lt;&gt;"",NOT(ISNUMBER(G273))),AND(H273&lt;&gt;"",NOT(ISNUMBER(H273))),COUNT(E273:H273)=0),"REVISAR datos","Correcto"))</f>
        <v/>
      </c>
      <c r="L273" s="24" t="str">
        <f aca="false">IF(COUNTA(A273:B273)=0,"",IF(COUNTIFS(Resumen!$A$18:$A$25,B273)=1,"Clasificado","REVISAR categoría"))</f>
        <v/>
      </c>
      <c r="M273" s="36"/>
      <c r="N273" s="24" t="str">
        <f aca="false">IF(K273&lt;&gt;"Correcto","",IF(OR(ISNUMBER(F273),ISNUMBER(H273)),"Comprometido","Estimado"))</f>
        <v/>
      </c>
      <c r="O273" s="24" t="n">
        <f aca="false">MAX(0,J273)</f>
        <v>0</v>
      </c>
      <c r="P273" s="1" t="n">
        <f aca="false">IF(COUNTA(A273:H273,M273)&gt;0,ROW(),0)</f>
        <v>0</v>
      </c>
    </row>
    <row r="274" customFormat="false" ht="30" hidden="false" customHeight="true" outlineLevel="0" collapsed="false">
      <c r="A274" s="33"/>
      <c r="B274" s="33"/>
      <c r="C274" s="33"/>
      <c r="D274" s="34"/>
      <c r="E274" s="35"/>
      <c r="F274" s="35"/>
      <c r="G274" s="35"/>
      <c r="H274" s="35"/>
      <c r="I274" s="23" t="n">
        <f aca="false">IF(K274="Correcto",IF(ISNUMBER(H274),H274,IF(ISNUMBER(F274),F274,N(E274)))*D274,0)</f>
        <v>0</v>
      </c>
      <c r="J274" s="23" t="n">
        <f aca="false">IF(K274="Correcto",I274-N(G274),0)</f>
        <v>0</v>
      </c>
      <c r="K274" s="8" t="str">
        <f aca="false">IF(COUNTA(A274:H274)=0,"",IF(OR(A274="",B274="",C274="",NOT(ISNUMBER(D274)),D274&lt;=0,AND(E274&lt;&gt;"",NOT(ISNUMBER(E274))),AND(F274&lt;&gt;"",NOT(ISNUMBER(F274))),AND(G274&lt;&gt;"",NOT(ISNUMBER(G274))),AND(H274&lt;&gt;"",NOT(ISNUMBER(H274))),COUNT(E274:H274)=0),"REVISAR datos","Correcto"))</f>
        <v/>
      </c>
      <c r="L274" s="24" t="str">
        <f aca="false">IF(COUNTA(A274:B274)=0,"",IF(COUNTIFS(Resumen!$A$18:$A$25,B274)=1,"Clasificado","REVISAR categoría"))</f>
        <v/>
      </c>
      <c r="M274" s="36"/>
      <c r="N274" s="24" t="str">
        <f aca="false">IF(K274&lt;&gt;"Correcto","",IF(OR(ISNUMBER(F274),ISNUMBER(H274)),"Comprometido","Estimado"))</f>
        <v/>
      </c>
      <c r="O274" s="24" t="n">
        <f aca="false">MAX(0,J274)</f>
        <v>0</v>
      </c>
      <c r="P274" s="1" t="n">
        <f aca="false">IF(COUNTA(A274:H274,M274)&gt;0,ROW(),0)</f>
        <v>0</v>
      </c>
    </row>
    <row r="275" customFormat="false" ht="30" hidden="false" customHeight="true" outlineLevel="0" collapsed="false">
      <c r="A275" s="33"/>
      <c r="B275" s="33"/>
      <c r="C275" s="33"/>
      <c r="D275" s="34"/>
      <c r="E275" s="35"/>
      <c r="F275" s="35"/>
      <c r="G275" s="35"/>
      <c r="H275" s="35"/>
      <c r="I275" s="23" t="n">
        <f aca="false">IF(K275="Correcto",IF(ISNUMBER(H275),H275,IF(ISNUMBER(F275),F275,N(E275)))*D275,0)</f>
        <v>0</v>
      </c>
      <c r="J275" s="23" t="n">
        <f aca="false">IF(K275="Correcto",I275-N(G275),0)</f>
        <v>0</v>
      </c>
      <c r="K275" s="8" t="str">
        <f aca="false">IF(COUNTA(A275:H275)=0,"",IF(OR(A275="",B275="",C275="",NOT(ISNUMBER(D275)),D275&lt;=0,AND(E275&lt;&gt;"",NOT(ISNUMBER(E275))),AND(F275&lt;&gt;"",NOT(ISNUMBER(F275))),AND(G275&lt;&gt;"",NOT(ISNUMBER(G275))),AND(H275&lt;&gt;"",NOT(ISNUMBER(H275))),COUNT(E275:H275)=0),"REVISAR datos","Correcto"))</f>
        <v/>
      </c>
      <c r="L275" s="24" t="str">
        <f aca="false">IF(COUNTA(A275:B275)=0,"",IF(COUNTIFS(Resumen!$A$18:$A$25,B275)=1,"Clasificado","REVISAR categoría"))</f>
        <v/>
      </c>
      <c r="M275" s="36"/>
      <c r="N275" s="24" t="str">
        <f aca="false">IF(K275&lt;&gt;"Correcto","",IF(OR(ISNUMBER(F275),ISNUMBER(H275)),"Comprometido","Estimado"))</f>
        <v/>
      </c>
      <c r="O275" s="24" t="n">
        <f aca="false">MAX(0,J275)</f>
        <v>0</v>
      </c>
      <c r="P275" s="1" t="n">
        <f aca="false">IF(COUNTA(A275:H275,M275)&gt;0,ROW(),0)</f>
        <v>0</v>
      </c>
    </row>
    <row r="276" customFormat="false" ht="30" hidden="false" customHeight="true" outlineLevel="0" collapsed="false">
      <c r="A276" s="33"/>
      <c r="B276" s="33"/>
      <c r="C276" s="33"/>
      <c r="D276" s="34"/>
      <c r="E276" s="35"/>
      <c r="F276" s="35"/>
      <c r="G276" s="35"/>
      <c r="H276" s="35"/>
      <c r="I276" s="23" t="n">
        <f aca="false">IF(K276="Correcto",IF(ISNUMBER(H276),H276,IF(ISNUMBER(F276),F276,N(E276)))*D276,0)</f>
        <v>0</v>
      </c>
      <c r="J276" s="23" t="n">
        <f aca="false">IF(K276="Correcto",I276-N(G276),0)</f>
        <v>0</v>
      </c>
      <c r="K276" s="8" t="str">
        <f aca="false">IF(COUNTA(A276:H276)=0,"",IF(OR(A276="",B276="",C276="",NOT(ISNUMBER(D276)),D276&lt;=0,AND(E276&lt;&gt;"",NOT(ISNUMBER(E276))),AND(F276&lt;&gt;"",NOT(ISNUMBER(F276))),AND(G276&lt;&gt;"",NOT(ISNUMBER(G276))),AND(H276&lt;&gt;"",NOT(ISNUMBER(H276))),COUNT(E276:H276)=0),"REVISAR datos","Correcto"))</f>
        <v/>
      </c>
      <c r="L276" s="24" t="str">
        <f aca="false">IF(COUNTA(A276:B276)=0,"",IF(COUNTIFS(Resumen!$A$18:$A$25,B276)=1,"Clasificado","REVISAR categoría"))</f>
        <v/>
      </c>
      <c r="M276" s="36"/>
      <c r="N276" s="24" t="str">
        <f aca="false">IF(K276&lt;&gt;"Correcto","",IF(OR(ISNUMBER(F276),ISNUMBER(H276)),"Comprometido","Estimado"))</f>
        <v/>
      </c>
      <c r="O276" s="24" t="n">
        <f aca="false">MAX(0,J276)</f>
        <v>0</v>
      </c>
      <c r="P276" s="1" t="n">
        <f aca="false">IF(COUNTA(A276:H276,M276)&gt;0,ROW(),0)</f>
        <v>0</v>
      </c>
    </row>
    <row r="277" customFormat="false" ht="30" hidden="false" customHeight="true" outlineLevel="0" collapsed="false">
      <c r="A277" s="33"/>
      <c r="B277" s="33"/>
      <c r="C277" s="33"/>
      <c r="D277" s="34"/>
      <c r="E277" s="35"/>
      <c r="F277" s="35"/>
      <c r="G277" s="35"/>
      <c r="H277" s="35"/>
      <c r="I277" s="23" t="n">
        <f aca="false">IF(K277="Correcto",IF(ISNUMBER(H277),H277,IF(ISNUMBER(F277),F277,N(E277)))*D277,0)</f>
        <v>0</v>
      </c>
      <c r="J277" s="23" t="n">
        <f aca="false">IF(K277="Correcto",I277-N(G277),0)</f>
        <v>0</v>
      </c>
      <c r="K277" s="8" t="str">
        <f aca="false">IF(COUNTA(A277:H277)=0,"",IF(OR(A277="",B277="",C277="",NOT(ISNUMBER(D277)),D277&lt;=0,AND(E277&lt;&gt;"",NOT(ISNUMBER(E277))),AND(F277&lt;&gt;"",NOT(ISNUMBER(F277))),AND(G277&lt;&gt;"",NOT(ISNUMBER(G277))),AND(H277&lt;&gt;"",NOT(ISNUMBER(H277))),COUNT(E277:H277)=0),"REVISAR datos","Correcto"))</f>
        <v/>
      </c>
      <c r="L277" s="24" t="str">
        <f aca="false">IF(COUNTA(A277:B277)=0,"",IF(COUNTIFS(Resumen!$A$18:$A$25,B277)=1,"Clasificado","REVISAR categoría"))</f>
        <v/>
      </c>
      <c r="M277" s="36"/>
      <c r="N277" s="24" t="str">
        <f aca="false">IF(K277&lt;&gt;"Correcto","",IF(OR(ISNUMBER(F277),ISNUMBER(H277)),"Comprometido","Estimado"))</f>
        <v/>
      </c>
      <c r="O277" s="24" t="n">
        <f aca="false">MAX(0,J277)</f>
        <v>0</v>
      </c>
      <c r="P277" s="1" t="n">
        <f aca="false">IF(COUNTA(A277:H277,M277)&gt;0,ROW(),0)</f>
        <v>0</v>
      </c>
    </row>
    <row r="278" customFormat="false" ht="30" hidden="false" customHeight="true" outlineLevel="0" collapsed="false">
      <c r="A278" s="33"/>
      <c r="B278" s="33"/>
      <c r="C278" s="33"/>
      <c r="D278" s="34"/>
      <c r="E278" s="35"/>
      <c r="F278" s="35"/>
      <c r="G278" s="35"/>
      <c r="H278" s="35"/>
      <c r="I278" s="23" t="n">
        <f aca="false">IF(K278="Correcto",IF(ISNUMBER(H278),H278,IF(ISNUMBER(F278),F278,N(E278)))*D278,0)</f>
        <v>0</v>
      </c>
      <c r="J278" s="23" t="n">
        <f aca="false">IF(K278="Correcto",I278-N(G278),0)</f>
        <v>0</v>
      </c>
      <c r="K278" s="8" t="str">
        <f aca="false">IF(COUNTA(A278:H278)=0,"",IF(OR(A278="",B278="",C278="",NOT(ISNUMBER(D278)),D278&lt;=0,AND(E278&lt;&gt;"",NOT(ISNUMBER(E278))),AND(F278&lt;&gt;"",NOT(ISNUMBER(F278))),AND(G278&lt;&gt;"",NOT(ISNUMBER(G278))),AND(H278&lt;&gt;"",NOT(ISNUMBER(H278))),COUNT(E278:H278)=0),"REVISAR datos","Correcto"))</f>
        <v/>
      </c>
      <c r="L278" s="24" t="str">
        <f aca="false">IF(COUNTA(A278:B278)=0,"",IF(COUNTIFS(Resumen!$A$18:$A$25,B278)=1,"Clasificado","REVISAR categoría"))</f>
        <v/>
      </c>
      <c r="M278" s="36"/>
      <c r="N278" s="24" t="str">
        <f aca="false">IF(K278&lt;&gt;"Correcto","",IF(OR(ISNUMBER(F278),ISNUMBER(H278)),"Comprometido","Estimado"))</f>
        <v/>
      </c>
      <c r="O278" s="24" t="n">
        <f aca="false">MAX(0,J278)</f>
        <v>0</v>
      </c>
      <c r="P278" s="1" t="n">
        <f aca="false">IF(COUNTA(A278:H278,M278)&gt;0,ROW(),0)</f>
        <v>0</v>
      </c>
    </row>
    <row r="279" customFormat="false" ht="30" hidden="false" customHeight="true" outlineLevel="0" collapsed="false">
      <c r="A279" s="33"/>
      <c r="B279" s="33"/>
      <c r="C279" s="33"/>
      <c r="D279" s="34"/>
      <c r="E279" s="35"/>
      <c r="F279" s="35"/>
      <c r="G279" s="35"/>
      <c r="H279" s="35"/>
      <c r="I279" s="23" t="n">
        <f aca="false">IF(K279="Correcto",IF(ISNUMBER(H279),H279,IF(ISNUMBER(F279),F279,N(E279)))*D279,0)</f>
        <v>0</v>
      </c>
      <c r="J279" s="23" t="n">
        <f aca="false">IF(K279="Correcto",I279-N(G279),0)</f>
        <v>0</v>
      </c>
      <c r="K279" s="8" t="str">
        <f aca="false">IF(COUNTA(A279:H279)=0,"",IF(OR(A279="",B279="",C279="",NOT(ISNUMBER(D279)),D279&lt;=0,AND(E279&lt;&gt;"",NOT(ISNUMBER(E279))),AND(F279&lt;&gt;"",NOT(ISNUMBER(F279))),AND(G279&lt;&gt;"",NOT(ISNUMBER(G279))),AND(H279&lt;&gt;"",NOT(ISNUMBER(H279))),COUNT(E279:H279)=0),"REVISAR datos","Correcto"))</f>
        <v/>
      </c>
      <c r="L279" s="24" t="str">
        <f aca="false">IF(COUNTA(A279:B279)=0,"",IF(COUNTIFS(Resumen!$A$18:$A$25,B279)=1,"Clasificado","REVISAR categoría"))</f>
        <v/>
      </c>
      <c r="M279" s="36"/>
      <c r="N279" s="24" t="str">
        <f aca="false">IF(K279&lt;&gt;"Correcto","",IF(OR(ISNUMBER(F279),ISNUMBER(H279)),"Comprometido","Estimado"))</f>
        <v/>
      </c>
      <c r="O279" s="24" t="n">
        <f aca="false">MAX(0,J279)</f>
        <v>0</v>
      </c>
      <c r="P279" s="1" t="n">
        <f aca="false">IF(COUNTA(A279:H279,M279)&gt;0,ROW(),0)</f>
        <v>0</v>
      </c>
    </row>
    <row r="280" customFormat="false" ht="30" hidden="false" customHeight="true" outlineLevel="0" collapsed="false">
      <c r="A280" s="33"/>
      <c r="B280" s="33"/>
      <c r="C280" s="33"/>
      <c r="D280" s="34"/>
      <c r="E280" s="35"/>
      <c r="F280" s="35"/>
      <c r="G280" s="35"/>
      <c r="H280" s="35"/>
      <c r="I280" s="23" t="n">
        <f aca="false">IF(K280="Correcto",IF(ISNUMBER(H280),H280,IF(ISNUMBER(F280),F280,N(E280)))*D280,0)</f>
        <v>0</v>
      </c>
      <c r="J280" s="23" t="n">
        <f aca="false">IF(K280="Correcto",I280-N(G280),0)</f>
        <v>0</v>
      </c>
      <c r="K280" s="8" t="str">
        <f aca="false">IF(COUNTA(A280:H280)=0,"",IF(OR(A280="",B280="",C280="",NOT(ISNUMBER(D280)),D280&lt;=0,AND(E280&lt;&gt;"",NOT(ISNUMBER(E280))),AND(F280&lt;&gt;"",NOT(ISNUMBER(F280))),AND(G280&lt;&gt;"",NOT(ISNUMBER(G280))),AND(H280&lt;&gt;"",NOT(ISNUMBER(H280))),COUNT(E280:H280)=0),"REVISAR datos","Correcto"))</f>
        <v/>
      </c>
      <c r="L280" s="24" t="str">
        <f aca="false">IF(COUNTA(A280:B280)=0,"",IF(COUNTIFS(Resumen!$A$18:$A$25,B280)=1,"Clasificado","REVISAR categoría"))</f>
        <v/>
      </c>
      <c r="M280" s="36"/>
      <c r="N280" s="24" t="str">
        <f aca="false">IF(K280&lt;&gt;"Correcto","",IF(OR(ISNUMBER(F280),ISNUMBER(H280)),"Comprometido","Estimado"))</f>
        <v/>
      </c>
      <c r="O280" s="24" t="n">
        <f aca="false">MAX(0,J280)</f>
        <v>0</v>
      </c>
      <c r="P280" s="1" t="n">
        <f aca="false">IF(COUNTA(A280:H280,M280)&gt;0,ROW(),0)</f>
        <v>0</v>
      </c>
    </row>
    <row r="281" customFormat="false" ht="30" hidden="false" customHeight="true" outlineLevel="0" collapsed="false">
      <c r="A281" s="33"/>
      <c r="B281" s="33"/>
      <c r="C281" s="33"/>
      <c r="D281" s="34"/>
      <c r="E281" s="35"/>
      <c r="F281" s="35"/>
      <c r="G281" s="35"/>
      <c r="H281" s="35"/>
      <c r="I281" s="23" t="n">
        <f aca="false">IF(K281="Correcto",IF(ISNUMBER(H281),H281,IF(ISNUMBER(F281),F281,N(E281)))*D281,0)</f>
        <v>0</v>
      </c>
      <c r="J281" s="23" t="n">
        <f aca="false">IF(K281="Correcto",I281-N(G281),0)</f>
        <v>0</v>
      </c>
      <c r="K281" s="8" t="str">
        <f aca="false">IF(COUNTA(A281:H281)=0,"",IF(OR(A281="",B281="",C281="",NOT(ISNUMBER(D281)),D281&lt;=0,AND(E281&lt;&gt;"",NOT(ISNUMBER(E281))),AND(F281&lt;&gt;"",NOT(ISNUMBER(F281))),AND(G281&lt;&gt;"",NOT(ISNUMBER(G281))),AND(H281&lt;&gt;"",NOT(ISNUMBER(H281))),COUNT(E281:H281)=0),"REVISAR datos","Correcto"))</f>
        <v/>
      </c>
      <c r="L281" s="24" t="str">
        <f aca="false">IF(COUNTA(A281:B281)=0,"",IF(COUNTIFS(Resumen!$A$18:$A$25,B281)=1,"Clasificado","REVISAR categoría"))</f>
        <v/>
      </c>
      <c r="M281" s="36"/>
      <c r="N281" s="24" t="str">
        <f aca="false">IF(K281&lt;&gt;"Correcto","",IF(OR(ISNUMBER(F281),ISNUMBER(H281)),"Comprometido","Estimado"))</f>
        <v/>
      </c>
      <c r="O281" s="24" t="n">
        <f aca="false">MAX(0,J281)</f>
        <v>0</v>
      </c>
      <c r="P281" s="1" t="n">
        <f aca="false">IF(COUNTA(A281:H281,M281)&gt;0,ROW(),0)</f>
        <v>0</v>
      </c>
    </row>
    <row r="282" customFormat="false" ht="30" hidden="false" customHeight="true" outlineLevel="0" collapsed="false">
      <c r="A282" s="33"/>
      <c r="B282" s="33"/>
      <c r="C282" s="33"/>
      <c r="D282" s="34"/>
      <c r="E282" s="35"/>
      <c r="F282" s="35"/>
      <c r="G282" s="35"/>
      <c r="H282" s="35"/>
      <c r="I282" s="23" t="n">
        <f aca="false">IF(K282="Correcto",IF(ISNUMBER(H282),H282,IF(ISNUMBER(F282),F282,N(E282)))*D282,0)</f>
        <v>0</v>
      </c>
      <c r="J282" s="23" t="n">
        <f aca="false">IF(K282="Correcto",I282-N(G282),0)</f>
        <v>0</v>
      </c>
      <c r="K282" s="8" t="str">
        <f aca="false">IF(COUNTA(A282:H282)=0,"",IF(OR(A282="",B282="",C282="",NOT(ISNUMBER(D282)),D282&lt;=0,AND(E282&lt;&gt;"",NOT(ISNUMBER(E282))),AND(F282&lt;&gt;"",NOT(ISNUMBER(F282))),AND(G282&lt;&gt;"",NOT(ISNUMBER(G282))),AND(H282&lt;&gt;"",NOT(ISNUMBER(H282))),COUNT(E282:H282)=0),"REVISAR datos","Correcto"))</f>
        <v/>
      </c>
      <c r="L282" s="24" t="str">
        <f aca="false">IF(COUNTA(A282:B282)=0,"",IF(COUNTIFS(Resumen!$A$18:$A$25,B282)=1,"Clasificado","REVISAR categoría"))</f>
        <v/>
      </c>
      <c r="M282" s="36"/>
      <c r="N282" s="24" t="str">
        <f aca="false">IF(K282&lt;&gt;"Correcto","",IF(OR(ISNUMBER(F282),ISNUMBER(H282)),"Comprometido","Estimado"))</f>
        <v/>
      </c>
      <c r="O282" s="24" t="n">
        <f aca="false">MAX(0,J282)</f>
        <v>0</v>
      </c>
      <c r="P282" s="1" t="n">
        <f aca="false">IF(COUNTA(A282:H282,M282)&gt;0,ROW(),0)</f>
        <v>0</v>
      </c>
    </row>
    <row r="283" customFormat="false" ht="30" hidden="false" customHeight="true" outlineLevel="0" collapsed="false">
      <c r="A283" s="33"/>
      <c r="B283" s="33"/>
      <c r="C283" s="33"/>
      <c r="D283" s="34"/>
      <c r="E283" s="35"/>
      <c r="F283" s="35"/>
      <c r="G283" s="35"/>
      <c r="H283" s="35"/>
      <c r="I283" s="23" t="n">
        <f aca="false">IF(K283="Correcto",IF(ISNUMBER(H283),H283,IF(ISNUMBER(F283),F283,N(E283)))*D283,0)</f>
        <v>0</v>
      </c>
      <c r="J283" s="23" t="n">
        <f aca="false">IF(K283="Correcto",I283-N(G283),0)</f>
        <v>0</v>
      </c>
      <c r="K283" s="8" t="str">
        <f aca="false">IF(COUNTA(A283:H283)=0,"",IF(OR(A283="",B283="",C283="",NOT(ISNUMBER(D283)),D283&lt;=0,AND(E283&lt;&gt;"",NOT(ISNUMBER(E283))),AND(F283&lt;&gt;"",NOT(ISNUMBER(F283))),AND(G283&lt;&gt;"",NOT(ISNUMBER(G283))),AND(H283&lt;&gt;"",NOT(ISNUMBER(H283))),COUNT(E283:H283)=0),"REVISAR datos","Correcto"))</f>
        <v/>
      </c>
      <c r="L283" s="24" t="str">
        <f aca="false">IF(COUNTA(A283:B283)=0,"",IF(COUNTIFS(Resumen!$A$18:$A$25,B283)=1,"Clasificado","REVISAR categoría"))</f>
        <v/>
      </c>
      <c r="M283" s="36"/>
      <c r="N283" s="24" t="str">
        <f aca="false">IF(K283&lt;&gt;"Correcto","",IF(OR(ISNUMBER(F283),ISNUMBER(H283)),"Comprometido","Estimado"))</f>
        <v/>
      </c>
      <c r="O283" s="24" t="n">
        <f aca="false">MAX(0,J283)</f>
        <v>0</v>
      </c>
      <c r="P283" s="1" t="n">
        <f aca="false">IF(COUNTA(A283:H283,M283)&gt;0,ROW(),0)</f>
        <v>0</v>
      </c>
    </row>
    <row r="284" customFormat="false" ht="30" hidden="false" customHeight="true" outlineLevel="0" collapsed="false">
      <c r="A284" s="33"/>
      <c r="B284" s="33"/>
      <c r="C284" s="33"/>
      <c r="D284" s="34"/>
      <c r="E284" s="35"/>
      <c r="F284" s="35"/>
      <c r="G284" s="35"/>
      <c r="H284" s="35"/>
      <c r="I284" s="23" t="n">
        <f aca="false">IF(K284="Correcto",IF(ISNUMBER(H284),H284,IF(ISNUMBER(F284),F284,N(E284)))*D284,0)</f>
        <v>0</v>
      </c>
      <c r="J284" s="23" t="n">
        <f aca="false">IF(K284="Correcto",I284-N(G284),0)</f>
        <v>0</v>
      </c>
      <c r="K284" s="8" t="str">
        <f aca="false">IF(COUNTA(A284:H284)=0,"",IF(OR(A284="",B284="",C284="",NOT(ISNUMBER(D284)),D284&lt;=0,AND(E284&lt;&gt;"",NOT(ISNUMBER(E284))),AND(F284&lt;&gt;"",NOT(ISNUMBER(F284))),AND(G284&lt;&gt;"",NOT(ISNUMBER(G284))),AND(H284&lt;&gt;"",NOT(ISNUMBER(H284))),COUNT(E284:H284)=0),"REVISAR datos","Correcto"))</f>
        <v/>
      </c>
      <c r="L284" s="24" t="str">
        <f aca="false">IF(COUNTA(A284:B284)=0,"",IF(COUNTIFS(Resumen!$A$18:$A$25,B284)=1,"Clasificado","REVISAR categoría"))</f>
        <v/>
      </c>
      <c r="M284" s="36"/>
      <c r="N284" s="24" t="str">
        <f aca="false">IF(K284&lt;&gt;"Correcto","",IF(OR(ISNUMBER(F284),ISNUMBER(H284)),"Comprometido","Estimado"))</f>
        <v/>
      </c>
      <c r="O284" s="24" t="n">
        <f aca="false">MAX(0,J284)</f>
        <v>0</v>
      </c>
      <c r="P284" s="1" t="n">
        <f aca="false">IF(COUNTA(A284:H284,M284)&gt;0,ROW(),0)</f>
        <v>0</v>
      </c>
    </row>
    <row r="285" customFormat="false" ht="30" hidden="false" customHeight="true" outlineLevel="0" collapsed="false">
      <c r="A285" s="33"/>
      <c r="B285" s="33"/>
      <c r="C285" s="33"/>
      <c r="D285" s="34"/>
      <c r="E285" s="35"/>
      <c r="F285" s="35"/>
      <c r="G285" s="35"/>
      <c r="H285" s="35"/>
      <c r="I285" s="23" t="n">
        <f aca="false">IF(K285="Correcto",IF(ISNUMBER(H285),H285,IF(ISNUMBER(F285),F285,N(E285)))*D285,0)</f>
        <v>0</v>
      </c>
      <c r="J285" s="23" t="n">
        <f aca="false">IF(K285="Correcto",I285-N(G285),0)</f>
        <v>0</v>
      </c>
      <c r="K285" s="8" t="str">
        <f aca="false">IF(COUNTA(A285:H285)=0,"",IF(OR(A285="",B285="",C285="",NOT(ISNUMBER(D285)),D285&lt;=0,AND(E285&lt;&gt;"",NOT(ISNUMBER(E285))),AND(F285&lt;&gt;"",NOT(ISNUMBER(F285))),AND(G285&lt;&gt;"",NOT(ISNUMBER(G285))),AND(H285&lt;&gt;"",NOT(ISNUMBER(H285))),COUNT(E285:H285)=0),"REVISAR datos","Correcto"))</f>
        <v/>
      </c>
      <c r="L285" s="24" t="str">
        <f aca="false">IF(COUNTA(A285:B285)=0,"",IF(COUNTIFS(Resumen!$A$18:$A$25,B285)=1,"Clasificado","REVISAR categoría"))</f>
        <v/>
      </c>
      <c r="M285" s="36"/>
      <c r="N285" s="24" t="str">
        <f aca="false">IF(K285&lt;&gt;"Correcto","",IF(OR(ISNUMBER(F285),ISNUMBER(H285)),"Comprometido","Estimado"))</f>
        <v/>
      </c>
      <c r="O285" s="24" t="n">
        <f aca="false">MAX(0,J285)</f>
        <v>0</v>
      </c>
      <c r="P285" s="1" t="n">
        <f aca="false">IF(COUNTA(A285:H285,M285)&gt;0,ROW(),0)</f>
        <v>0</v>
      </c>
    </row>
    <row r="286" customFormat="false" ht="30" hidden="false" customHeight="true" outlineLevel="0" collapsed="false">
      <c r="A286" s="33"/>
      <c r="B286" s="33"/>
      <c r="C286" s="33"/>
      <c r="D286" s="34"/>
      <c r="E286" s="35"/>
      <c r="F286" s="35"/>
      <c r="G286" s="35"/>
      <c r="H286" s="35"/>
      <c r="I286" s="23" t="n">
        <f aca="false">IF(K286="Correcto",IF(ISNUMBER(H286),H286,IF(ISNUMBER(F286),F286,N(E286)))*D286,0)</f>
        <v>0</v>
      </c>
      <c r="J286" s="23" t="n">
        <f aca="false">IF(K286="Correcto",I286-N(G286),0)</f>
        <v>0</v>
      </c>
      <c r="K286" s="8" t="str">
        <f aca="false">IF(COUNTA(A286:H286)=0,"",IF(OR(A286="",B286="",C286="",NOT(ISNUMBER(D286)),D286&lt;=0,AND(E286&lt;&gt;"",NOT(ISNUMBER(E286))),AND(F286&lt;&gt;"",NOT(ISNUMBER(F286))),AND(G286&lt;&gt;"",NOT(ISNUMBER(G286))),AND(H286&lt;&gt;"",NOT(ISNUMBER(H286))),COUNT(E286:H286)=0),"REVISAR datos","Correcto"))</f>
        <v/>
      </c>
      <c r="L286" s="24" t="str">
        <f aca="false">IF(COUNTA(A286:B286)=0,"",IF(COUNTIFS(Resumen!$A$18:$A$25,B286)=1,"Clasificado","REVISAR categoría"))</f>
        <v/>
      </c>
      <c r="M286" s="36"/>
      <c r="N286" s="24" t="str">
        <f aca="false">IF(K286&lt;&gt;"Correcto","",IF(OR(ISNUMBER(F286),ISNUMBER(H286)),"Comprometido","Estimado"))</f>
        <v/>
      </c>
      <c r="O286" s="24" t="n">
        <f aca="false">MAX(0,J286)</f>
        <v>0</v>
      </c>
      <c r="P286" s="1" t="n">
        <f aca="false">IF(COUNTA(A286:H286,M286)&gt;0,ROW(),0)</f>
        <v>0</v>
      </c>
    </row>
    <row r="287" customFormat="false" ht="30" hidden="false" customHeight="true" outlineLevel="0" collapsed="false">
      <c r="A287" s="33"/>
      <c r="B287" s="33"/>
      <c r="C287" s="33"/>
      <c r="D287" s="34"/>
      <c r="E287" s="35"/>
      <c r="F287" s="35"/>
      <c r="G287" s="35"/>
      <c r="H287" s="35"/>
      <c r="I287" s="23" t="n">
        <f aca="false">IF(K287="Correcto",IF(ISNUMBER(H287),H287,IF(ISNUMBER(F287),F287,N(E287)))*D287,0)</f>
        <v>0</v>
      </c>
      <c r="J287" s="23" t="n">
        <f aca="false">IF(K287="Correcto",I287-N(G287),0)</f>
        <v>0</v>
      </c>
      <c r="K287" s="8" t="str">
        <f aca="false">IF(COUNTA(A287:H287)=0,"",IF(OR(A287="",B287="",C287="",NOT(ISNUMBER(D287)),D287&lt;=0,AND(E287&lt;&gt;"",NOT(ISNUMBER(E287))),AND(F287&lt;&gt;"",NOT(ISNUMBER(F287))),AND(G287&lt;&gt;"",NOT(ISNUMBER(G287))),AND(H287&lt;&gt;"",NOT(ISNUMBER(H287))),COUNT(E287:H287)=0),"REVISAR datos","Correcto"))</f>
        <v/>
      </c>
      <c r="L287" s="24" t="str">
        <f aca="false">IF(COUNTA(A287:B287)=0,"",IF(COUNTIFS(Resumen!$A$18:$A$25,B287)=1,"Clasificado","REVISAR categoría"))</f>
        <v/>
      </c>
      <c r="M287" s="36"/>
      <c r="N287" s="24" t="str">
        <f aca="false">IF(K287&lt;&gt;"Correcto","",IF(OR(ISNUMBER(F287),ISNUMBER(H287)),"Comprometido","Estimado"))</f>
        <v/>
      </c>
      <c r="O287" s="24" t="n">
        <f aca="false">MAX(0,J287)</f>
        <v>0</v>
      </c>
      <c r="P287" s="1" t="n">
        <f aca="false">IF(COUNTA(A287:H287,M287)&gt;0,ROW(),0)</f>
        <v>0</v>
      </c>
    </row>
    <row r="288" customFormat="false" ht="30" hidden="false" customHeight="true" outlineLevel="0" collapsed="false">
      <c r="A288" s="33"/>
      <c r="B288" s="33"/>
      <c r="C288" s="33"/>
      <c r="D288" s="34"/>
      <c r="E288" s="35"/>
      <c r="F288" s="35"/>
      <c r="G288" s="35"/>
      <c r="H288" s="35"/>
      <c r="I288" s="23" t="n">
        <f aca="false">IF(K288="Correcto",IF(ISNUMBER(H288),H288,IF(ISNUMBER(F288),F288,N(E288)))*D288,0)</f>
        <v>0</v>
      </c>
      <c r="J288" s="23" t="n">
        <f aca="false">IF(K288="Correcto",I288-N(G288),0)</f>
        <v>0</v>
      </c>
      <c r="K288" s="8" t="str">
        <f aca="false">IF(COUNTA(A288:H288)=0,"",IF(OR(A288="",B288="",C288="",NOT(ISNUMBER(D288)),D288&lt;=0,AND(E288&lt;&gt;"",NOT(ISNUMBER(E288))),AND(F288&lt;&gt;"",NOT(ISNUMBER(F288))),AND(G288&lt;&gt;"",NOT(ISNUMBER(G288))),AND(H288&lt;&gt;"",NOT(ISNUMBER(H288))),COUNT(E288:H288)=0),"REVISAR datos","Correcto"))</f>
        <v/>
      </c>
      <c r="L288" s="24" t="str">
        <f aca="false">IF(COUNTA(A288:B288)=0,"",IF(COUNTIFS(Resumen!$A$18:$A$25,B288)=1,"Clasificado","REVISAR categoría"))</f>
        <v/>
      </c>
      <c r="M288" s="36"/>
      <c r="N288" s="24" t="str">
        <f aca="false">IF(K288&lt;&gt;"Correcto","",IF(OR(ISNUMBER(F288),ISNUMBER(H288)),"Comprometido","Estimado"))</f>
        <v/>
      </c>
      <c r="O288" s="24" t="n">
        <f aca="false">MAX(0,J288)</f>
        <v>0</v>
      </c>
      <c r="P288" s="1" t="n">
        <f aca="false">IF(COUNTA(A288:H288,M288)&gt;0,ROW(),0)</f>
        <v>0</v>
      </c>
    </row>
    <row r="289" customFormat="false" ht="30" hidden="false" customHeight="true" outlineLevel="0" collapsed="false">
      <c r="A289" s="33"/>
      <c r="B289" s="33"/>
      <c r="C289" s="33"/>
      <c r="D289" s="34"/>
      <c r="E289" s="35"/>
      <c r="F289" s="35"/>
      <c r="G289" s="35"/>
      <c r="H289" s="35"/>
      <c r="I289" s="23" t="n">
        <f aca="false">IF(K289="Correcto",IF(ISNUMBER(H289),H289,IF(ISNUMBER(F289),F289,N(E289)))*D289,0)</f>
        <v>0</v>
      </c>
      <c r="J289" s="23" t="n">
        <f aca="false">IF(K289="Correcto",I289-N(G289),0)</f>
        <v>0</v>
      </c>
      <c r="K289" s="8" t="str">
        <f aca="false">IF(COUNTA(A289:H289)=0,"",IF(OR(A289="",B289="",C289="",NOT(ISNUMBER(D289)),D289&lt;=0,AND(E289&lt;&gt;"",NOT(ISNUMBER(E289))),AND(F289&lt;&gt;"",NOT(ISNUMBER(F289))),AND(G289&lt;&gt;"",NOT(ISNUMBER(G289))),AND(H289&lt;&gt;"",NOT(ISNUMBER(H289))),COUNT(E289:H289)=0),"REVISAR datos","Correcto"))</f>
        <v/>
      </c>
      <c r="L289" s="24" t="str">
        <f aca="false">IF(COUNTA(A289:B289)=0,"",IF(COUNTIFS(Resumen!$A$18:$A$25,B289)=1,"Clasificado","REVISAR categoría"))</f>
        <v/>
      </c>
      <c r="M289" s="36"/>
      <c r="N289" s="24" t="str">
        <f aca="false">IF(K289&lt;&gt;"Correcto","",IF(OR(ISNUMBER(F289),ISNUMBER(H289)),"Comprometido","Estimado"))</f>
        <v/>
      </c>
      <c r="O289" s="24" t="n">
        <f aca="false">MAX(0,J289)</f>
        <v>0</v>
      </c>
      <c r="P289" s="1" t="n">
        <f aca="false">IF(COUNTA(A289:H289,M289)&gt;0,ROW(),0)</f>
        <v>0</v>
      </c>
    </row>
    <row r="290" customFormat="false" ht="30" hidden="false" customHeight="true" outlineLevel="0" collapsed="false">
      <c r="A290" s="33"/>
      <c r="B290" s="33"/>
      <c r="C290" s="33"/>
      <c r="D290" s="34"/>
      <c r="E290" s="35"/>
      <c r="F290" s="35"/>
      <c r="G290" s="35"/>
      <c r="H290" s="35"/>
      <c r="I290" s="23" t="n">
        <f aca="false">IF(K290="Correcto",IF(ISNUMBER(H290),H290,IF(ISNUMBER(F290),F290,N(E290)))*D290,0)</f>
        <v>0</v>
      </c>
      <c r="J290" s="23" t="n">
        <f aca="false">IF(K290="Correcto",I290-N(G290),0)</f>
        <v>0</v>
      </c>
      <c r="K290" s="8" t="str">
        <f aca="false">IF(COUNTA(A290:H290)=0,"",IF(OR(A290="",B290="",C290="",NOT(ISNUMBER(D290)),D290&lt;=0,AND(E290&lt;&gt;"",NOT(ISNUMBER(E290))),AND(F290&lt;&gt;"",NOT(ISNUMBER(F290))),AND(G290&lt;&gt;"",NOT(ISNUMBER(G290))),AND(H290&lt;&gt;"",NOT(ISNUMBER(H290))),COUNT(E290:H290)=0),"REVISAR datos","Correcto"))</f>
        <v/>
      </c>
      <c r="L290" s="24" t="str">
        <f aca="false">IF(COUNTA(A290:B290)=0,"",IF(COUNTIFS(Resumen!$A$18:$A$25,B290)=1,"Clasificado","REVISAR categoría"))</f>
        <v/>
      </c>
      <c r="M290" s="36"/>
      <c r="N290" s="24" t="str">
        <f aca="false">IF(K290&lt;&gt;"Correcto","",IF(OR(ISNUMBER(F290),ISNUMBER(H290)),"Comprometido","Estimado"))</f>
        <v/>
      </c>
      <c r="O290" s="24" t="n">
        <f aca="false">MAX(0,J290)</f>
        <v>0</v>
      </c>
      <c r="P290" s="1" t="n">
        <f aca="false">IF(COUNTA(A290:H290,M290)&gt;0,ROW(),0)</f>
        <v>0</v>
      </c>
    </row>
    <row r="291" customFormat="false" ht="30" hidden="false" customHeight="true" outlineLevel="0" collapsed="false">
      <c r="A291" s="33"/>
      <c r="B291" s="33"/>
      <c r="C291" s="33"/>
      <c r="D291" s="34"/>
      <c r="E291" s="35"/>
      <c r="F291" s="35"/>
      <c r="G291" s="35"/>
      <c r="H291" s="35"/>
      <c r="I291" s="23" t="n">
        <f aca="false">IF(K291="Correcto",IF(ISNUMBER(H291),H291,IF(ISNUMBER(F291),F291,N(E291)))*D291,0)</f>
        <v>0</v>
      </c>
      <c r="J291" s="23" t="n">
        <f aca="false">IF(K291="Correcto",I291-N(G291),0)</f>
        <v>0</v>
      </c>
      <c r="K291" s="8" t="str">
        <f aca="false">IF(COUNTA(A291:H291)=0,"",IF(OR(A291="",B291="",C291="",NOT(ISNUMBER(D291)),D291&lt;=0,AND(E291&lt;&gt;"",NOT(ISNUMBER(E291))),AND(F291&lt;&gt;"",NOT(ISNUMBER(F291))),AND(G291&lt;&gt;"",NOT(ISNUMBER(G291))),AND(H291&lt;&gt;"",NOT(ISNUMBER(H291))),COUNT(E291:H291)=0),"REVISAR datos","Correcto"))</f>
        <v/>
      </c>
      <c r="L291" s="24" t="str">
        <f aca="false">IF(COUNTA(A291:B291)=0,"",IF(COUNTIFS(Resumen!$A$18:$A$25,B291)=1,"Clasificado","REVISAR categoría"))</f>
        <v/>
      </c>
      <c r="M291" s="36"/>
      <c r="N291" s="24" t="str">
        <f aca="false">IF(K291&lt;&gt;"Correcto","",IF(OR(ISNUMBER(F291),ISNUMBER(H291)),"Comprometido","Estimado"))</f>
        <v/>
      </c>
      <c r="O291" s="24" t="n">
        <f aca="false">MAX(0,J291)</f>
        <v>0</v>
      </c>
      <c r="P291" s="1" t="n">
        <f aca="false">IF(COUNTA(A291:H291,M291)&gt;0,ROW(),0)</f>
        <v>0</v>
      </c>
    </row>
    <row r="292" customFormat="false" ht="30" hidden="false" customHeight="true" outlineLevel="0" collapsed="false">
      <c r="A292" s="33"/>
      <c r="B292" s="33"/>
      <c r="C292" s="33"/>
      <c r="D292" s="34"/>
      <c r="E292" s="35"/>
      <c r="F292" s="35"/>
      <c r="G292" s="35"/>
      <c r="H292" s="35"/>
      <c r="I292" s="23" t="n">
        <f aca="false">IF(K292="Correcto",IF(ISNUMBER(H292),H292,IF(ISNUMBER(F292),F292,N(E292)))*D292,0)</f>
        <v>0</v>
      </c>
      <c r="J292" s="23" t="n">
        <f aca="false">IF(K292="Correcto",I292-N(G292),0)</f>
        <v>0</v>
      </c>
      <c r="K292" s="8" t="str">
        <f aca="false">IF(COUNTA(A292:H292)=0,"",IF(OR(A292="",B292="",C292="",NOT(ISNUMBER(D292)),D292&lt;=0,AND(E292&lt;&gt;"",NOT(ISNUMBER(E292))),AND(F292&lt;&gt;"",NOT(ISNUMBER(F292))),AND(G292&lt;&gt;"",NOT(ISNUMBER(G292))),AND(H292&lt;&gt;"",NOT(ISNUMBER(H292))),COUNT(E292:H292)=0),"REVISAR datos","Correcto"))</f>
        <v/>
      </c>
      <c r="L292" s="24" t="str">
        <f aca="false">IF(COUNTA(A292:B292)=0,"",IF(COUNTIFS(Resumen!$A$18:$A$25,B292)=1,"Clasificado","REVISAR categoría"))</f>
        <v/>
      </c>
      <c r="M292" s="36"/>
      <c r="N292" s="24" t="str">
        <f aca="false">IF(K292&lt;&gt;"Correcto","",IF(OR(ISNUMBER(F292),ISNUMBER(H292)),"Comprometido","Estimado"))</f>
        <v/>
      </c>
      <c r="O292" s="24" t="n">
        <f aca="false">MAX(0,J292)</f>
        <v>0</v>
      </c>
      <c r="P292" s="1" t="n">
        <f aca="false">IF(COUNTA(A292:H292,M292)&gt;0,ROW(),0)</f>
        <v>0</v>
      </c>
    </row>
    <row r="293" customFormat="false" ht="30" hidden="false" customHeight="true" outlineLevel="0" collapsed="false">
      <c r="A293" s="33"/>
      <c r="B293" s="33"/>
      <c r="C293" s="33"/>
      <c r="D293" s="34"/>
      <c r="E293" s="35"/>
      <c r="F293" s="35"/>
      <c r="G293" s="35"/>
      <c r="H293" s="35"/>
      <c r="I293" s="23" t="n">
        <f aca="false">IF(K293="Correcto",IF(ISNUMBER(H293),H293,IF(ISNUMBER(F293),F293,N(E293)))*D293,0)</f>
        <v>0</v>
      </c>
      <c r="J293" s="23" t="n">
        <f aca="false">IF(K293="Correcto",I293-N(G293),0)</f>
        <v>0</v>
      </c>
      <c r="K293" s="8" t="str">
        <f aca="false">IF(COUNTA(A293:H293)=0,"",IF(OR(A293="",B293="",C293="",NOT(ISNUMBER(D293)),D293&lt;=0,AND(E293&lt;&gt;"",NOT(ISNUMBER(E293))),AND(F293&lt;&gt;"",NOT(ISNUMBER(F293))),AND(G293&lt;&gt;"",NOT(ISNUMBER(G293))),AND(H293&lt;&gt;"",NOT(ISNUMBER(H293))),COUNT(E293:H293)=0),"REVISAR datos","Correcto"))</f>
        <v/>
      </c>
      <c r="L293" s="24" t="str">
        <f aca="false">IF(COUNTA(A293:B293)=0,"",IF(COUNTIFS(Resumen!$A$18:$A$25,B293)=1,"Clasificado","REVISAR categoría"))</f>
        <v/>
      </c>
      <c r="M293" s="36"/>
      <c r="N293" s="24" t="str">
        <f aca="false">IF(K293&lt;&gt;"Correcto","",IF(OR(ISNUMBER(F293),ISNUMBER(H293)),"Comprometido","Estimado"))</f>
        <v/>
      </c>
      <c r="O293" s="24" t="n">
        <f aca="false">MAX(0,J293)</f>
        <v>0</v>
      </c>
      <c r="P293" s="1" t="n">
        <f aca="false">IF(COUNTA(A293:H293,M293)&gt;0,ROW(),0)</f>
        <v>0</v>
      </c>
    </row>
    <row r="294" customFormat="false" ht="30" hidden="false" customHeight="true" outlineLevel="0" collapsed="false">
      <c r="A294" s="33"/>
      <c r="B294" s="33"/>
      <c r="C294" s="33"/>
      <c r="D294" s="34"/>
      <c r="E294" s="35"/>
      <c r="F294" s="35"/>
      <c r="G294" s="35"/>
      <c r="H294" s="35"/>
      <c r="I294" s="23" t="n">
        <f aca="false">IF(K294="Correcto",IF(ISNUMBER(H294),H294,IF(ISNUMBER(F294),F294,N(E294)))*D294,0)</f>
        <v>0</v>
      </c>
      <c r="J294" s="23" t="n">
        <f aca="false">IF(K294="Correcto",I294-N(G294),0)</f>
        <v>0</v>
      </c>
      <c r="K294" s="8" t="str">
        <f aca="false">IF(COUNTA(A294:H294)=0,"",IF(OR(A294="",B294="",C294="",NOT(ISNUMBER(D294)),D294&lt;=0,AND(E294&lt;&gt;"",NOT(ISNUMBER(E294))),AND(F294&lt;&gt;"",NOT(ISNUMBER(F294))),AND(G294&lt;&gt;"",NOT(ISNUMBER(G294))),AND(H294&lt;&gt;"",NOT(ISNUMBER(H294))),COUNT(E294:H294)=0),"REVISAR datos","Correcto"))</f>
        <v/>
      </c>
      <c r="L294" s="24" t="str">
        <f aca="false">IF(COUNTA(A294:B294)=0,"",IF(COUNTIFS(Resumen!$A$18:$A$25,B294)=1,"Clasificado","REVISAR categoría"))</f>
        <v/>
      </c>
      <c r="M294" s="36"/>
      <c r="N294" s="24" t="str">
        <f aca="false">IF(K294&lt;&gt;"Correcto","",IF(OR(ISNUMBER(F294),ISNUMBER(H294)),"Comprometido","Estimado"))</f>
        <v/>
      </c>
      <c r="O294" s="24" t="n">
        <f aca="false">MAX(0,J294)</f>
        <v>0</v>
      </c>
      <c r="P294" s="1" t="n">
        <f aca="false">IF(COUNTA(A294:H294,M294)&gt;0,ROW(),0)</f>
        <v>0</v>
      </c>
    </row>
    <row r="295" customFormat="false" ht="30" hidden="false" customHeight="true" outlineLevel="0" collapsed="false">
      <c r="A295" s="33"/>
      <c r="B295" s="33"/>
      <c r="C295" s="33"/>
      <c r="D295" s="34"/>
      <c r="E295" s="35"/>
      <c r="F295" s="35"/>
      <c r="G295" s="35"/>
      <c r="H295" s="35"/>
      <c r="I295" s="23" t="n">
        <f aca="false">IF(K295="Correcto",IF(ISNUMBER(H295),H295,IF(ISNUMBER(F295),F295,N(E295)))*D295,0)</f>
        <v>0</v>
      </c>
      <c r="J295" s="23" t="n">
        <f aca="false">IF(K295="Correcto",I295-N(G295),0)</f>
        <v>0</v>
      </c>
      <c r="K295" s="8" t="str">
        <f aca="false">IF(COUNTA(A295:H295)=0,"",IF(OR(A295="",B295="",C295="",NOT(ISNUMBER(D295)),D295&lt;=0,AND(E295&lt;&gt;"",NOT(ISNUMBER(E295))),AND(F295&lt;&gt;"",NOT(ISNUMBER(F295))),AND(G295&lt;&gt;"",NOT(ISNUMBER(G295))),AND(H295&lt;&gt;"",NOT(ISNUMBER(H295))),COUNT(E295:H295)=0),"REVISAR datos","Correcto"))</f>
        <v/>
      </c>
      <c r="L295" s="24" t="str">
        <f aca="false">IF(COUNTA(A295:B295)=0,"",IF(COUNTIFS(Resumen!$A$18:$A$25,B295)=1,"Clasificado","REVISAR categoría"))</f>
        <v/>
      </c>
      <c r="M295" s="36"/>
      <c r="N295" s="24" t="str">
        <f aca="false">IF(K295&lt;&gt;"Correcto","",IF(OR(ISNUMBER(F295),ISNUMBER(H295)),"Comprometido","Estimado"))</f>
        <v/>
      </c>
      <c r="O295" s="24" t="n">
        <f aca="false">MAX(0,J295)</f>
        <v>0</v>
      </c>
      <c r="P295" s="1" t="n">
        <f aca="false">IF(COUNTA(A295:H295,M295)&gt;0,ROW(),0)</f>
        <v>0</v>
      </c>
    </row>
    <row r="296" customFormat="false" ht="30" hidden="false" customHeight="true" outlineLevel="0" collapsed="false">
      <c r="A296" s="33"/>
      <c r="B296" s="33"/>
      <c r="C296" s="33"/>
      <c r="D296" s="34"/>
      <c r="E296" s="35"/>
      <c r="F296" s="35"/>
      <c r="G296" s="35"/>
      <c r="H296" s="35"/>
      <c r="I296" s="23" t="n">
        <f aca="false">IF(K296="Correcto",IF(ISNUMBER(H296),H296,IF(ISNUMBER(F296),F296,N(E296)))*D296,0)</f>
        <v>0</v>
      </c>
      <c r="J296" s="23" t="n">
        <f aca="false">IF(K296="Correcto",I296-N(G296),0)</f>
        <v>0</v>
      </c>
      <c r="K296" s="8" t="str">
        <f aca="false">IF(COUNTA(A296:H296)=0,"",IF(OR(A296="",B296="",C296="",NOT(ISNUMBER(D296)),D296&lt;=0,AND(E296&lt;&gt;"",NOT(ISNUMBER(E296))),AND(F296&lt;&gt;"",NOT(ISNUMBER(F296))),AND(G296&lt;&gt;"",NOT(ISNUMBER(G296))),AND(H296&lt;&gt;"",NOT(ISNUMBER(H296))),COUNT(E296:H296)=0),"REVISAR datos","Correcto"))</f>
        <v/>
      </c>
      <c r="L296" s="24" t="str">
        <f aca="false">IF(COUNTA(A296:B296)=0,"",IF(COUNTIFS(Resumen!$A$18:$A$25,B296)=1,"Clasificado","REVISAR categoría"))</f>
        <v/>
      </c>
      <c r="M296" s="36"/>
      <c r="N296" s="24" t="str">
        <f aca="false">IF(K296&lt;&gt;"Correcto","",IF(OR(ISNUMBER(F296),ISNUMBER(H296)),"Comprometido","Estimado"))</f>
        <v/>
      </c>
      <c r="O296" s="24" t="n">
        <f aca="false">MAX(0,J296)</f>
        <v>0</v>
      </c>
      <c r="P296" s="1" t="n">
        <f aca="false">IF(COUNTA(A296:H296,M296)&gt;0,ROW(),0)</f>
        <v>0</v>
      </c>
    </row>
    <row r="297" customFormat="false" ht="30" hidden="false" customHeight="true" outlineLevel="0" collapsed="false">
      <c r="A297" s="33"/>
      <c r="B297" s="33"/>
      <c r="C297" s="33"/>
      <c r="D297" s="34"/>
      <c r="E297" s="35"/>
      <c r="F297" s="35"/>
      <c r="G297" s="35"/>
      <c r="H297" s="35"/>
      <c r="I297" s="23" t="n">
        <f aca="false">IF(K297="Correcto",IF(ISNUMBER(H297),H297,IF(ISNUMBER(F297),F297,N(E297)))*D297,0)</f>
        <v>0</v>
      </c>
      <c r="J297" s="23" t="n">
        <f aca="false">IF(K297="Correcto",I297-N(G297),0)</f>
        <v>0</v>
      </c>
      <c r="K297" s="8" t="str">
        <f aca="false">IF(COUNTA(A297:H297)=0,"",IF(OR(A297="",B297="",C297="",NOT(ISNUMBER(D297)),D297&lt;=0,AND(E297&lt;&gt;"",NOT(ISNUMBER(E297))),AND(F297&lt;&gt;"",NOT(ISNUMBER(F297))),AND(G297&lt;&gt;"",NOT(ISNUMBER(G297))),AND(H297&lt;&gt;"",NOT(ISNUMBER(H297))),COUNT(E297:H297)=0),"REVISAR datos","Correcto"))</f>
        <v/>
      </c>
      <c r="L297" s="24" t="str">
        <f aca="false">IF(COUNTA(A297:B297)=0,"",IF(COUNTIFS(Resumen!$A$18:$A$25,B297)=1,"Clasificado","REVISAR categoría"))</f>
        <v/>
      </c>
      <c r="M297" s="36"/>
      <c r="N297" s="24" t="str">
        <f aca="false">IF(K297&lt;&gt;"Correcto","",IF(OR(ISNUMBER(F297),ISNUMBER(H297)),"Comprometido","Estimado"))</f>
        <v/>
      </c>
      <c r="O297" s="24" t="n">
        <f aca="false">MAX(0,J297)</f>
        <v>0</v>
      </c>
      <c r="P297" s="1" t="n">
        <f aca="false">IF(COUNTA(A297:H297,M297)&gt;0,ROW(),0)</f>
        <v>0</v>
      </c>
    </row>
    <row r="298" customFormat="false" ht="30" hidden="false" customHeight="true" outlineLevel="0" collapsed="false">
      <c r="A298" s="33"/>
      <c r="B298" s="33"/>
      <c r="C298" s="33"/>
      <c r="D298" s="34"/>
      <c r="E298" s="35"/>
      <c r="F298" s="35"/>
      <c r="G298" s="35"/>
      <c r="H298" s="35"/>
      <c r="I298" s="23" t="n">
        <f aca="false">IF(K298="Correcto",IF(ISNUMBER(H298),H298,IF(ISNUMBER(F298),F298,N(E298)))*D298,0)</f>
        <v>0</v>
      </c>
      <c r="J298" s="23" t="n">
        <f aca="false">IF(K298="Correcto",I298-N(G298),0)</f>
        <v>0</v>
      </c>
      <c r="K298" s="8" t="str">
        <f aca="false">IF(COUNTA(A298:H298)=0,"",IF(OR(A298="",B298="",C298="",NOT(ISNUMBER(D298)),D298&lt;=0,AND(E298&lt;&gt;"",NOT(ISNUMBER(E298))),AND(F298&lt;&gt;"",NOT(ISNUMBER(F298))),AND(G298&lt;&gt;"",NOT(ISNUMBER(G298))),AND(H298&lt;&gt;"",NOT(ISNUMBER(H298))),COUNT(E298:H298)=0),"REVISAR datos","Correcto"))</f>
        <v/>
      </c>
      <c r="L298" s="24" t="str">
        <f aca="false">IF(COUNTA(A298:B298)=0,"",IF(COUNTIFS(Resumen!$A$18:$A$25,B298)=1,"Clasificado","REVISAR categoría"))</f>
        <v/>
      </c>
      <c r="M298" s="36"/>
      <c r="N298" s="24" t="str">
        <f aca="false">IF(K298&lt;&gt;"Correcto","",IF(OR(ISNUMBER(F298),ISNUMBER(H298)),"Comprometido","Estimado"))</f>
        <v/>
      </c>
      <c r="O298" s="24" t="n">
        <f aca="false">MAX(0,J298)</f>
        <v>0</v>
      </c>
      <c r="P298" s="1" t="n">
        <f aca="false">IF(COUNTA(A298:H298,M298)&gt;0,ROW(),0)</f>
        <v>0</v>
      </c>
    </row>
    <row r="299" customFormat="false" ht="30" hidden="false" customHeight="true" outlineLevel="0" collapsed="false">
      <c r="A299" s="33"/>
      <c r="B299" s="33"/>
      <c r="C299" s="33"/>
      <c r="D299" s="34"/>
      <c r="E299" s="35"/>
      <c r="F299" s="35"/>
      <c r="G299" s="35"/>
      <c r="H299" s="35"/>
      <c r="I299" s="23" t="n">
        <f aca="false">IF(K299="Correcto",IF(ISNUMBER(H299),H299,IF(ISNUMBER(F299),F299,N(E299)))*D299,0)</f>
        <v>0</v>
      </c>
      <c r="J299" s="23" t="n">
        <f aca="false">IF(K299="Correcto",I299-N(G299),0)</f>
        <v>0</v>
      </c>
      <c r="K299" s="8" t="str">
        <f aca="false">IF(COUNTA(A299:H299)=0,"",IF(OR(A299="",B299="",C299="",NOT(ISNUMBER(D299)),D299&lt;=0,AND(E299&lt;&gt;"",NOT(ISNUMBER(E299))),AND(F299&lt;&gt;"",NOT(ISNUMBER(F299))),AND(G299&lt;&gt;"",NOT(ISNUMBER(G299))),AND(H299&lt;&gt;"",NOT(ISNUMBER(H299))),COUNT(E299:H299)=0),"REVISAR datos","Correcto"))</f>
        <v/>
      </c>
      <c r="L299" s="24" t="str">
        <f aca="false">IF(COUNTA(A299:B299)=0,"",IF(COUNTIFS(Resumen!$A$18:$A$25,B299)=1,"Clasificado","REVISAR categoría"))</f>
        <v/>
      </c>
      <c r="M299" s="36"/>
      <c r="N299" s="24" t="str">
        <f aca="false">IF(K299&lt;&gt;"Correcto","",IF(OR(ISNUMBER(F299),ISNUMBER(H299)),"Comprometido","Estimado"))</f>
        <v/>
      </c>
      <c r="O299" s="24" t="n">
        <f aca="false">MAX(0,J299)</f>
        <v>0</v>
      </c>
      <c r="P299" s="1" t="n">
        <f aca="false">IF(COUNTA(A299:H299,M299)&gt;0,ROW(),0)</f>
        <v>0</v>
      </c>
    </row>
    <row r="300" customFormat="false" ht="30" hidden="false" customHeight="true" outlineLevel="0" collapsed="false">
      <c r="A300" s="33"/>
      <c r="B300" s="33"/>
      <c r="C300" s="33"/>
      <c r="D300" s="34"/>
      <c r="E300" s="35"/>
      <c r="F300" s="35"/>
      <c r="G300" s="35"/>
      <c r="H300" s="35"/>
      <c r="I300" s="23" t="n">
        <f aca="false">IF(K300="Correcto",IF(ISNUMBER(H300),H300,IF(ISNUMBER(F300),F300,N(E300)))*D300,0)</f>
        <v>0</v>
      </c>
      <c r="J300" s="23" t="n">
        <f aca="false">IF(K300="Correcto",I300-N(G300),0)</f>
        <v>0</v>
      </c>
      <c r="K300" s="8" t="str">
        <f aca="false">IF(COUNTA(A300:H300)=0,"",IF(OR(A300="",B300="",C300="",NOT(ISNUMBER(D300)),D300&lt;=0,AND(E300&lt;&gt;"",NOT(ISNUMBER(E300))),AND(F300&lt;&gt;"",NOT(ISNUMBER(F300))),AND(G300&lt;&gt;"",NOT(ISNUMBER(G300))),AND(H300&lt;&gt;"",NOT(ISNUMBER(H300))),COUNT(E300:H300)=0),"REVISAR datos","Correcto"))</f>
        <v/>
      </c>
      <c r="L300" s="24" t="str">
        <f aca="false">IF(COUNTA(A300:B300)=0,"",IF(COUNTIFS(Resumen!$A$18:$A$25,B300)=1,"Clasificado","REVISAR categoría"))</f>
        <v/>
      </c>
      <c r="M300" s="36"/>
      <c r="N300" s="24" t="str">
        <f aca="false">IF(K300&lt;&gt;"Correcto","",IF(OR(ISNUMBER(F300),ISNUMBER(H300)),"Comprometido","Estimado"))</f>
        <v/>
      </c>
      <c r="O300" s="24" t="n">
        <f aca="false">MAX(0,J300)</f>
        <v>0</v>
      </c>
      <c r="P300" s="1" t="n">
        <f aca="false">IF(COUNTA(A300:H300,M300)&gt;0,ROW(),0)</f>
        <v>0</v>
      </c>
    </row>
    <row r="301" customFormat="false" ht="30" hidden="false" customHeight="true" outlineLevel="0" collapsed="false">
      <c r="A301" s="33"/>
      <c r="B301" s="33"/>
      <c r="C301" s="33"/>
      <c r="D301" s="34"/>
      <c r="E301" s="35"/>
      <c r="F301" s="35"/>
      <c r="G301" s="35"/>
      <c r="H301" s="35"/>
      <c r="I301" s="23" t="n">
        <f aca="false">IF(K301="Correcto",IF(ISNUMBER(H301),H301,IF(ISNUMBER(F301),F301,N(E301)))*D301,0)</f>
        <v>0</v>
      </c>
      <c r="J301" s="23" t="n">
        <f aca="false">IF(K301="Correcto",I301-N(G301),0)</f>
        <v>0</v>
      </c>
      <c r="K301" s="8" t="str">
        <f aca="false">IF(COUNTA(A301:H301)=0,"",IF(OR(A301="",B301="",C301="",NOT(ISNUMBER(D301)),D301&lt;=0,AND(E301&lt;&gt;"",NOT(ISNUMBER(E301))),AND(F301&lt;&gt;"",NOT(ISNUMBER(F301))),AND(G301&lt;&gt;"",NOT(ISNUMBER(G301))),AND(H301&lt;&gt;"",NOT(ISNUMBER(H301))),COUNT(E301:H301)=0),"REVISAR datos","Correcto"))</f>
        <v/>
      </c>
      <c r="L301" s="24" t="str">
        <f aca="false">IF(COUNTA(A301:B301)=0,"",IF(COUNTIFS(Resumen!$A$18:$A$25,B301)=1,"Clasificado","REVISAR categoría"))</f>
        <v/>
      </c>
      <c r="M301" s="36"/>
      <c r="N301" s="24" t="str">
        <f aca="false">IF(K301&lt;&gt;"Correcto","",IF(OR(ISNUMBER(F301),ISNUMBER(H301)),"Comprometido","Estimado"))</f>
        <v/>
      </c>
      <c r="O301" s="24" t="n">
        <f aca="false">MAX(0,J301)</f>
        <v>0</v>
      </c>
      <c r="P301" s="1" t="n">
        <f aca="false">IF(COUNTA(A301:H301,M301)&gt;0,ROW(),0)</f>
        <v>0</v>
      </c>
    </row>
    <row r="302" customFormat="false" ht="30" hidden="false" customHeight="true" outlineLevel="0" collapsed="false">
      <c r="A302" s="33"/>
      <c r="B302" s="33"/>
      <c r="C302" s="33"/>
      <c r="D302" s="34"/>
      <c r="E302" s="35"/>
      <c r="F302" s="35"/>
      <c r="G302" s="35"/>
      <c r="H302" s="35"/>
      <c r="I302" s="23" t="n">
        <f aca="false">IF(K302="Correcto",IF(ISNUMBER(H302),H302,IF(ISNUMBER(F302),F302,N(E302)))*D302,0)</f>
        <v>0</v>
      </c>
      <c r="J302" s="23" t="n">
        <f aca="false">IF(K302="Correcto",I302-N(G302),0)</f>
        <v>0</v>
      </c>
      <c r="K302" s="8" t="str">
        <f aca="false">IF(COUNTA(A302:H302)=0,"",IF(OR(A302="",B302="",C302="",NOT(ISNUMBER(D302)),D302&lt;=0,AND(E302&lt;&gt;"",NOT(ISNUMBER(E302))),AND(F302&lt;&gt;"",NOT(ISNUMBER(F302))),AND(G302&lt;&gt;"",NOT(ISNUMBER(G302))),AND(H302&lt;&gt;"",NOT(ISNUMBER(H302))),COUNT(E302:H302)=0),"REVISAR datos","Correcto"))</f>
        <v/>
      </c>
      <c r="L302" s="24" t="str">
        <f aca="false">IF(COUNTA(A302:B302)=0,"",IF(COUNTIFS(Resumen!$A$18:$A$25,B302)=1,"Clasificado","REVISAR categoría"))</f>
        <v/>
      </c>
      <c r="M302" s="36"/>
      <c r="N302" s="24" t="str">
        <f aca="false">IF(K302&lt;&gt;"Correcto","",IF(OR(ISNUMBER(F302),ISNUMBER(H302)),"Comprometido","Estimado"))</f>
        <v/>
      </c>
      <c r="O302" s="24" t="n">
        <f aca="false">MAX(0,J302)</f>
        <v>0</v>
      </c>
      <c r="P302" s="1" t="n">
        <f aca="false">IF(COUNTA(A302:H302,M302)&gt;0,ROW(),0)</f>
        <v>0</v>
      </c>
    </row>
    <row r="303" customFormat="false" ht="30" hidden="false" customHeight="true" outlineLevel="0" collapsed="false">
      <c r="A303" s="33"/>
      <c r="B303" s="33"/>
      <c r="C303" s="33"/>
      <c r="D303" s="34"/>
      <c r="E303" s="35"/>
      <c r="F303" s="35"/>
      <c r="G303" s="35"/>
      <c r="H303" s="35"/>
      <c r="I303" s="23" t="n">
        <f aca="false">IF(K303="Correcto",IF(ISNUMBER(H303),H303,IF(ISNUMBER(F303),F303,N(E303)))*D303,0)</f>
        <v>0</v>
      </c>
      <c r="J303" s="23" t="n">
        <f aca="false">IF(K303="Correcto",I303-N(G303),0)</f>
        <v>0</v>
      </c>
      <c r="K303" s="8" t="str">
        <f aca="false">IF(COUNTA(A303:H303)=0,"",IF(OR(A303="",B303="",C303="",NOT(ISNUMBER(D303)),D303&lt;=0,AND(E303&lt;&gt;"",NOT(ISNUMBER(E303))),AND(F303&lt;&gt;"",NOT(ISNUMBER(F303))),AND(G303&lt;&gt;"",NOT(ISNUMBER(G303))),AND(H303&lt;&gt;"",NOT(ISNUMBER(H303))),COUNT(E303:H303)=0),"REVISAR datos","Correcto"))</f>
        <v/>
      </c>
      <c r="L303" s="24" t="str">
        <f aca="false">IF(COUNTA(A303:B303)=0,"",IF(COUNTIFS(Resumen!$A$18:$A$25,B303)=1,"Clasificado","REVISAR categoría"))</f>
        <v/>
      </c>
      <c r="M303" s="36"/>
      <c r="N303" s="24" t="str">
        <f aca="false">IF(K303&lt;&gt;"Correcto","",IF(OR(ISNUMBER(F303),ISNUMBER(H303)),"Comprometido","Estimado"))</f>
        <v/>
      </c>
      <c r="O303" s="24" t="n">
        <f aca="false">MAX(0,J303)</f>
        <v>0</v>
      </c>
      <c r="P303" s="1" t="n">
        <f aca="false">IF(COUNTA(A303:H303,M303)&gt;0,ROW(),0)</f>
        <v>0</v>
      </c>
    </row>
    <row r="304" customFormat="false" ht="30" hidden="false" customHeight="true" outlineLevel="0" collapsed="false">
      <c r="A304" s="33"/>
      <c r="B304" s="33"/>
      <c r="C304" s="33"/>
      <c r="D304" s="34"/>
      <c r="E304" s="35"/>
      <c r="F304" s="35"/>
      <c r="G304" s="35"/>
      <c r="H304" s="35"/>
      <c r="I304" s="23" t="n">
        <f aca="false">IF(K304="Correcto",IF(ISNUMBER(H304),H304,IF(ISNUMBER(F304),F304,N(E304)))*D304,0)</f>
        <v>0</v>
      </c>
      <c r="J304" s="23" t="n">
        <f aca="false">IF(K304="Correcto",I304-N(G304),0)</f>
        <v>0</v>
      </c>
      <c r="K304" s="8" t="str">
        <f aca="false">IF(COUNTA(A304:H304)=0,"",IF(OR(A304="",B304="",C304="",NOT(ISNUMBER(D304)),D304&lt;=0,AND(E304&lt;&gt;"",NOT(ISNUMBER(E304))),AND(F304&lt;&gt;"",NOT(ISNUMBER(F304))),AND(G304&lt;&gt;"",NOT(ISNUMBER(G304))),AND(H304&lt;&gt;"",NOT(ISNUMBER(H304))),COUNT(E304:H304)=0),"REVISAR datos","Correcto"))</f>
        <v/>
      </c>
      <c r="L304" s="24" t="str">
        <f aca="false">IF(COUNTA(A304:B304)=0,"",IF(COUNTIFS(Resumen!$A$18:$A$25,B304)=1,"Clasificado","REVISAR categoría"))</f>
        <v/>
      </c>
      <c r="M304" s="36"/>
      <c r="N304" s="24" t="str">
        <f aca="false">IF(K304&lt;&gt;"Correcto","",IF(OR(ISNUMBER(F304),ISNUMBER(H304)),"Comprometido","Estimado"))</f>
        <v/>
      </c>
      <c r="O304" s="24" t="n">
        <f aca="false">MAX(0,J304)</f>
        <v>0</v>
      </c>
      <c r="P304" s="1" t="n">
        <f aca="false">IF(COUNTA(A304:H304,M304)&gt;0,ROW(),0)</f>
        <v>0</v>
      </c>
    </row>
    <row r="305" customFormat="false" ht="30" hidden="false" customHeight="true" outlineLevel="0" collapsed="false">
      <c r="A305" s="33"/>
      <c r="B305" s="33"/>
      <c r="C305" s="33"/>
      <c r="D305" s="34"/>
      <c r="E305" s="35"/>
      <c r="F305" s="35"/>
      <c r="G305" s="35"/>
      <c r="H305" s="35"/>
      <c r="I305" s="23" t="n">
        <f aca="false">IF(K305="Correcto",IF(ISNUMBER(H305),H305,IF(ISNUMBER(F305),F305,N(E305)))*D305,0)</f>
        <v>0</v>
      </c>
      <c r="J305" s="23" t="n">
        <f aca="false">IF(K305="Correcto",I305-N(G305),0)</f>
        <v>0</v>
      </c>
      <c r="K305" s="8" t="str">
        <f aca="false">IF(COUNTA(A305:H305)=0,"",IF(OR(A305="",B305="",C305="",NOT(ISNUMBER(D305)),D305&lt;=0,AND(E305&lt;&gt;"",NOT(ISNUMBER(E305))),AND(F305&lt;&gt;"",NOT(ISNUMBER(F305))),AND(G305&lt;&gt;"",NOT(ISNUMBER(G305))),AND(H305&lt;&gt;"",NOT(ISNUMBER(H305))),COUNT(E305:H305)=0),"REVISAR datos","Correcto"))</f>
        <v/>
      </c>
      <c r="L305" s="24" t="str">
        <f aca="false">IF(COUNTA(A305:B305)=0,"",IF(COUNTIFS(Resumen!$A$18:$A$25,B305)=1,"Clasificado","REVISAR categoría"))</f>
        <v/>
      </c>
      <c r="M305" s="36"/>
      <c r="N305" s="24" t="str">
        <f aca="false">IF(K305&lt;&gt;"Correcto","",IF(OR(ISNUMBER(F305),ISNUMBER(H305)),"Comprometido","Estimado"))</f>
        <v/>
      </c>
      <c r="O305" s="24" t="n">
        <f aca="false">MAX(0,J305)</f>
        <v>0</v>
      </c>
      <c r="P305" s="1" t="n">
        <f aca="false">IF(COUNTA(A305:H305,M305)&gt;0,ROW(),0)</f>
        <v>0</v>
      </c>
    </row>
    <row r="306" customFormat="false" ht="30" hidden="false" customHeight="true" outlineLevel="0" collapsed="false">
      <c r="A306" s="33"/>
      <c r="B306" s="33"/>
      <c r="C306" s="33"/>
      <c r="D306" s="34"/>
      <c r="E306" s="35"/>
      <c r="F306" s="35"/>
      <c r="G306" s="35"/>
      <c r="H306" s="35"/>
      <c r="I306" s="23" t="n">
        <f aca="false">IF(K306="Correcto",IF(ISNUMBER(H306),H306,IF(ISNUMBER(F306),F306,N(E306)))*D306,0)</f>
        <v>0</v>
      </c>
      <c r="J306" s="23" t="n">
        <f aca="false">IF(K306="Correcto",I306-N(G306),0)</f>
        <v>0</v>
      </c>
      <c r="K306" s="8" t="str">
        <f aca="false">IF(COUNTA(A306:H306)=0,"",IF(OR(A306="",B306="",C306="",NOT(ISNUMBER(D306)),D306&lt;=0,AND(E306&lt;&gt;"",NOT(ISNUMBER(E306))),AND(F306&lt;&gt;"",NOT(ISNUMBER(F306))),AND(G306&lt;&gt;"",NOT(ISNUMBER(G306))),AND(H306&lt;&gt;"",NOT(ISNUMBER(H306))),COUNT(E306:H306)=0),"REVISAR datos","Correcto"))</f>
        <v/>
      </c>
      <c r="L306" s="24" t="str">
        <f aca="false">IF(COUNTA(A306:B306)=0,"",IF(COUNTIFS(Resumen!$A$18:$A$25,B306)=1,"Clasificado","REVISAR categoría"))</f>
        <v/>
      </c>
      <c r="M306" s="36"/>
      <c r="N306" s="24" t="str">
        <f aca="false">IF(K306&lt;&gt;"Correcto","",IF(OR(ISNUMBER(F306),ISNUMBER(H306)),"Comprometido","Estimado"))</f>
        <v/>
      </c>
      <c r="O306" s="24" t="n">
        <f aca="false">MAX(0,J306)</f>
        <v>0</v>
      </c>
      <c r="P306" s="1" t="n">
        <f aca="false">IF(COUNTA(A306:H306,M306)&gt;0,ROW(),0)</f>
        <v>0</v>
      </c>
    </row>
    <row r="307" customFormat="false" ht="30" hidden="false" customHeight="true" outlineLevel="0" collapsed="false">
      <c r="A307" s="33"/>
      <c r="B307" s="33"/>
      <c r="C307" s="33"/>
      <c r="D307" s="34"/>
      <c r="E307" s="35"/>
      <c r="F307" s="35"/>
      <c r="G307" s="35"/>
      <c r="H307" s="35"/>
      <c r="I307" s="23" t="n">
        <f aca="false">IF(K307="Correcto",IF(ISNUMBER(H307),H307,IF(ISNUMBER(F307),F307,N(E307)))*D307,0)</f>
        <v>0</v>
      </c>
      <c r="J307" s="23" t="n">
        <f aca="false">IF(K307="Correcto",I307-N(G307),0)</f>
        <v>0</v>
      </c>
      <c r="K307" s="8" t="str">
        <f aca="false">IF(COUNTA(A307:H307)=0,"",IF(OR(A307="",B307="",C307="",NOT(ISNUMBER(D307)),D307&lt;=0,AND(E307&lt;&gt;"",NOT(ISNUMBER(E307))),AND(F307&lt;&gt;"",NOT(ISNUMBER(F307))),AND(G307&lt;&gt;"",NOT(ISNUMBER(G307))),AND(H307&lt;&gt;"",NOT(ISNUMBER(H307))),COUNT(E307:H307)=0),"REVISAR datos","Correcto"))</f>
        <v/>
      </c>
      <c r="L307" s="24" t="str">
        <f aca="false">IF(COUNTA(A307:B307)=0,"",IF(COUNTIFS(Resumen!$A$18:$A$25,B307)=1,"Clasificado","REVISAR categoría"))</f>
        <v/>
      </c>
      <c r="M307" s="36"/>
      <c r="N307" s="24" t="str">
        <f aca="false">IF(K307&lt;&gt;"Correcto","",IF(OR(ISNUMBER(F307),ISNUMBER(H307)),"Comprometido","Estimado"))</f>
        <v/>
      </c>
      <c r="O307" s="24" t="n">
        <f aca="false">MAX(0,J307)</f>
        <v>0</v>
      </c>
      <c r="P307" s="1" t="n">
        <f aca="false">IF(COUNTA(A307:H307,M307)&gt;0,ROW(),0)</f>
        <v>0</v>
      </c>
    </row>
    <row r="308" customFormat="false" ht="30" hidden="false" customHeight="true" outlineLevel="0" collapsed="false">
      <c r="A308" s="33"/>
      <c r="B308" s="33"/>
      <c r="C308" s="33"/>
      <c r="D308" s="34"/>
      <c r="E308" s="35"/>
      <c r="F308" s="35"/>
      <c r="G308" s="35"/>
      <c r="H308" s="35"/>
      <c r="I308" s="23" t="n">
        <f aca="false">IF(K308="Correcto",IF(ISNUMBER(H308),H308,IF(ISNUMBER(F308),F308,N(E308)))*D308,0)</f>
        <v>0</v>
      </c>
      <c r="J308" s="23" t="n">
        <f aca="false">IF(K308="Correcto",I308-N(G308),0)</f>
        <v>0</v>
      </c>
      <c r="K308" s="8" t="str">
        <f aca="false">IF(COUNTA(A308:H308)=0,"",IF(OR(A308="",B308="",C308="",NOT(ISNUMBER(D308)),D308&lt;=0,AND(E308&lt;&gt;"",NOT(ISNUMBER(E308))),AND(F308&lt;&gt;"",NOT(ISNUMBER(F308))),AND(G308&lt;&gt;"",NOT(ISNUMBER(G308))),AND(H308&lt;&gt;"",NOT(ISNUMBER(H308))),COUNT(E308:H308)=0),"REVISAR datos","Correcto"))</f>
        <v/>
      </c>
      <c r="L308" s="24" t="str">
        <f aca="false">IF(COUNTA(A308:B308)=0,"",IF(COUNTIFS(Resumen!$A$18:$A$25,B308)=1,"Clasificado","REVISAR categoría"))</f>
        <v/>
      </c>
      <c r="M308" s="36"/>
      <c r="N308" s="24" t="str">
        <f aca="false">IF(K308&lt;&gt;"Correcto","",IF(OR(ISNUMBER(F308),ISNUMBER(H308)),"Comprometido","Estimado"))</f>
        <v/>
      </c>
      <c r="O308" s="24" t="n">
        <f aca="false">MAX(0,J308)</f>
        <v>0</v>
      </c>
      <c r="P308" s="1" t="n">
        <f aca="false">IF(COUNTA(A308:H308,M308)&gt;0,ROW(),0)</f>
        <v>0</v>
      </c>
    </row>
    <row r="309" customFormat="false" ht="30" hidden="false" customHeight="true" outlineLevel="0" collapsed="false">
      <c r="A309" s="33"/>
      <c r="B309" s="33"/>
      <c r="C309" s="33"/>
      <c r="D309" s="34"/>
      <c r="E309" s="35"/>
      <c r="F309" s="35"/>
      <c r="G309" s="35"/>
      <c r="H309" s="35"/>
      <c r="I309" s="23" t="n">
        <f aca="false">IF(K309="Correcto",IF(ISNUMBER(H309),H309,IF(ISNUMBER(F309),F309,N(E309)))*D309,0)</f>
        <v>0</v>
      </c>
      <c r="J309" s="23" t="n">
        <f aca="false">IF(K309="Correcto",I309-N(G309),0)</f>
        <v>0</v>
      </c>
      <c r="K309" s="8" t="str">
        <f aca="false">IF(COUNTA(A309:H309)=0,"",IF(OR(A309="",B309="",C309="",NOT(ISNUMBER(D309)),D309&lt;=0,AND(E309&lt;&gt;"",NOT(ISNUMBER(E309))),AND(F309&lt;&gt;"",NOT(ISNUMBER(F309))),AND(G309&lt;&gt;"",NOT(ISNUMBER(G309))),AND(H309&lt;&gt;"",NOT(ISNUMBER(H309))),COUNT(E309:H309)=0),"REVISAR datos","Correcto"))</f>
        <v/>
      </c>
      <c r="L309" s="24" t="str">
        <f aca="false">IF(COUNTA(A309:B309)=0,"",IF(COUNTIFS(Resumen!$A$18:$A$25,B309)=1,"Clasificado","REVISAR categoría"))</f>
        <v/>
      </c>
      <c r="M309" s="36"/>
      <c r="N309" s="24" t="str">
        <f aca="false">IF(K309&lt;&gt;"Correcto","",IF(OR(ISNUMBER(F309),ISNUMBER(H309)),"Comprometido","Estimado"))</f>
        <v/>
      </c>
      <c r="O309" s="24" t="n">
        <f aca="false">MAX(0,J309)</f>
        <v>0</v>
      </c>
      <c r="P309" s="1" t="n">
        <f aca="false">IF(COUNTA(A309:H309,M309)&gt;0,ROW(),0)</f>
        <v>0</v>
      </c>
    </row>
    <row r="310" customFormat="false" ht="30" hidden="false" customHeight="true" outlineLevel="0" collapsed="false">
      <c r="A310" s="33"/>
      <c r="B310" s="33"/>
      <c r="C310" s="33"/>
      <c r="D310" s="34"/>
      <c r="E310" s="35"/>
      <c r="F310" s="35"/>
      <c r="G310" s="35"/>
      <c r="H310" s="35"/>
      <c r="I310" s="23" t="n">
        <f aca="false">IF(K310="Correcto",IF(ISNUMBER(H310),H310,IF(ISNUMBER(F310),F310,N(E310)))*D310,0)</f>
        <v>0</v>
      </c>
      <c r="J310" s="23" t="n">
        <f aca="false">IF(K310="Correcto",I310-N(G310),0)</f>
        <v>0</v>
      </c>
      <c r="K310" s="8" t="str">
        <f aca="false">IF(COUNTA(A310:H310)=0,"",IF(OR(A310="",B310="",C310="",NOT(ISNUMBER(D310)),D310&lt;=0,AND(E310&lt;&gt;"",NOT(ISNUMBER(E310))),AND(F310&lt;&gt;"",NOT(ISNUMBER(F310))),AND(G310&lt;&gt;"",NOT(ISNUMBER(G310))),AND(H310&lt;&gt;"",NOT(ISNUMBER(H310))),COUNT(E310:H310)=0),"REVISAR datos","Correcto"))</f>
        <v/>
      </c>
      <c r="L310" s="24" t="str">
        <f aca="false">IF(COUNTA(A310:B310)=0,"",IF(COUNTIFS(Resumen!$A$18:$A$25,B310)=1,"Clasificado","REVISAR categoría"))</f>
        <v/>
      </c>
      <c r="M310" s="36"/>
      <c r="N310" s="24" t="str">
        <f aca="false">IF(K310&lt;&gt;"Correcto","",IF(OR(ISNUMBER(F310),ISNUMBER(H310)),"Comprometido","Estimado"))</f>
        <v/>
      </c>
      <c r="O310" s="24" t="n">
        <f aca="false">MAX(0,J310)</f>
        <v>0</v>
      </c>
      <c r="P310" s="1" t="n">
        <f aca="false">IF(COUNTA(A310:H310,M310)&gt;0,ROW(),0)</f>
        <v>0</v>
      </c>
    </row>
    <row r="311" customFormat="false" ht="30" hidden="false" customHeight="true" outlineLevel="0" collapsed="false">
      <c r="A311" s="33"/>
      <c r="B311" s="33"/>
      <c r="C311" s="33"/>
      <c r="D311" s="34"/>
      <c r="E311" s="35"/>
      <c r="F311" s="35"/>
      <c r="G311" s="35"/>
      <c r="H311" s="35"/>
      <c r="I311" s="23" t="n">
        <f aca="false">IF(K311="Correcto",IF(ISNUMBER(H311),H311,IF(ISNUMBER(F311),F311,N(E311)))*D311,0)</f>
        <v>0</v>
      </c>
      <c r="J311" s="23" t="n">
        <f aca="false">IF(K311="Correcto",I311-N(G311),0)</f>
        <v>0</v>
      </c>
      <c r="K311" s="8" t="str">
        <f aca="false">IF(COUNTA(A311:H311)=0,"",IF(OR(A311="",B311="",C311="",NOT(ISNUMBER(D311)),D311&lt;=0,AND(E311&lt;&gt;"",NOT(ISNUMBER(E311))),AND(F311&lt;&gt;"",NOT(ISNUMBER(F311))),AND(G311&lt;&gt;"",NOT(ISNUMBER(G311))),AND(H311&lt;&gt;"",NOT(ISNUMBER(H311))),COUNT(E311:H311)=0),"REVISAR datos","Correcto"))</f>
        <v/>
      </c>
      <c r="L311" s="24" t="str">
        <f aca="false">IF(COUNTA(A311:B311)=0,"",IF(COUNTIFS(Resumen!$A$18:$A$25,B311)=1,"Clasificado","REVISAR categoría"))</f>
        <v/>
      </c>
      <c r="M311" s="36"/>
      <c r="N311" s="24" t="str">
        <f aca="false">IF(K311&lt;&gt;"Correcto","",IF(OR(ISNUMBER(F311),ISNUMBER(H311)),"Comprometido","Estimado"))</f>
        <v/>
      </c>
      <c r="O311" s="24" t="n">
        <f aca="false">MAX(0,J311)</f>
        <v>0</v>
      </c>
      <c r="P311" s="1" t="n">
        <f aca="false">IF(COUNTA(A311:H311,M311)&gt;0,ROW(),0)</f>
        <v>0</v>
      </c>
    </row>
    <row r="312" customFormat="false" ht="30" hidden="false" customHeight="true" outlineLevel="0" collapsed="false">
      <c r="A312" s="33"/>
      <c r="B312" s="33"/>
      <c r="C312" s="33"/>
      <c r="D312" s="34"/>
      <c r="E312" s="35"/>
      <c r="F312" s="35"/>
      <c r="G312" s="35"/>
      <c r="H312" s="35"/>
      <c r="I312" s="23" t="n">
        <f aca="false">IF(K312="Correcto",IF(ISNUMBER(H312),H312,IF(ISNUMBER(F312),F312,N(E312)))*D312,0)</f>
        <v>0</v>
      </c>
      <c r="J312" s="23" t="n">
        <f aca="false">IF(K312="Correcto",I312-N(G312),0)</f>
        <v>0</v>
      </c>
      <c r="K312" s="8" t="str">
        <f aca="false">IF(COUNTA(A312:H312)=0,"",IF(OR(A312="",B312="",C312="",NOT(ISNUMBER(D312)),D312&lt;=0,AND(E312&lt;&gt;"",NOT(ISNUMBER(E312))),AND(F312&lt;&gt;"",NOT(ISNUMBER(F312))),AND(G312&lt;&gt;"",NOT(ISNUMBER(G312))),AND(H312&lt;&gt;"",NOT(ISNUMBER(H312))),COUNT(E312:H312)=0),"REVISAR datos","Correcto"))</f>
        <v/>
      </c>
      <c r="L312" s="24" t="str">
        <f aca="false">IF(COUNTA(A312:B312)=0,"",IF(COUNTIFS(Resumen!$A$18:$A$25,B312)=1,"Clasificado","REVISAR categoría"))</f>
        <v/>
      </c>
      <c r="M312" s="36"/>
      <c r="N312" s="24" t="str">
        <f aca="false">IF(K312&lt;&gt;"Correcto","",IF(OR(ISNUMBER(F312),ISNUMBER(H312)),"Comprometido","Estimado"))</f>
        <v/>
      </c>
      <c r="O312" s="24" t="n">
        <f aca="false">MAX(0,J312)</f>
        <v>0</v>
      </c>
      <c r="P312" s="1" t="n">
        <f aca="false">IF(COUNTA(A312:H312,M312)&gt;0,ROW(),0)</f>
        <v>0</v>
      </c>
    </row>
    <row r="313" customFormat="false" ht="30" hidden="false" customHeight="true" outlineLevel="0" collapsed="false">
      <c r="A313" s="33"/>
      <c r="B313" s="33"/>
      <c r="C313" s="33"/>
      <c r="D313" s="34"/>
      <c r="E313" s="35"/>
      <c r="F313" s="35"/>
      <c r="G313" s="35"/>
      <c r="H313" s="35"/>
      <c r="I313" s="23" t="n">
        <f aca="false">IF(K313="Correcto",IF(ISNUMBER(H313),H313,IF(ISNUMBER(F313),F313,N(E313)))*D313,0)</f>
        <v>0</v>
      </c>
      <c r="J313" s="23" t="n">
        <f aca="false">IF(K313="Correcto",I313-N(G313),0)</f>
        <v>0</v>
      </c>
      <c r="K313" s="8" t="str">
        <f aca="false">IF(COUNTA(A313:H313)=0,"",IF(OR(A313="",B313="",C313="",NOT(ISNUMBER(D313)),D313&lt;=0,AND(E313&lt;&gt;"",NOT(ISNUMBER(E313))),AND(F313&lt;&gt;"",NOT(ISNUMBER(F313))),AND(G313&lt;&gt;"",NOT(ISNUMBER(G313))),AND(H313&lt;&gt;"",NOT(ISNUMBER(H313))),COUNT(E313:H313)=0),"REVISAR datos","Correcto"))</f>
        <v/>
      </c>
      <c r="L313" s="24" t="str">
        <f aca="false">IF(COUNTA(A313:B313)=0,"",IF(COUNTIFS(Resumen!$A$18:$A$25,B313)=1,"Clasificado","REVISAR categoría"))</f>
        <v/>
      </c>
      <c r="M313" s="36"/>
      <c r="N313" s="24" t="str">
        <f aca="false">IF(K313&lt;&gt;"Correcto","",IF(OR(ISNUMBER(F313),ISNUMBER(H313)),"Comprometido","Estimado"))</f>
        <v/>
      </c>
      <c r="O313" s="24" t="n">
        <f aca="false">MAX(0,J313)</f>
        <v>0</v>
      </c>
      <c r="P313" s="1" t="n">
        <f aca="false">IF(COUNTA(A313:H313,M313)&gt;0,ROW(),0)</f>
        <v>0</v>
      </c>
    </row>
    <row r="314" customFormat="false" ht="30" hidden="false" customHeight="true" outlineLevel="0" collapsed="false">
      <c r="A314" s="33"/>
      <c r="B314" s="33"/>
      <c r="C314" s="33"/>
      <c r="D314" s="34"/>
      <c r="E314" s="35"/>
      <c r="F314" s="35"/>
      <c r="G314" s="35"/>
      <c r="H314" s="35"/>
      <c r="I314" s="23" t="n">
        <f aca="false">IF(K314="Correcto",IF(ISNUMBER(H314),H314,IF(ISNUMBER(F314),F314,N(E314)))*D314,0)</f>
        <v>0</v>
      </c>
      <c r="J314" s="23" t="n">
        <f aca="false">IF(K314="Correcto",I314-N(G314),0)</f>
        <v>0</v>
      </c>
      <c r="K314" s="8" t="str">
        <f aca="false">IF(COUNTA(A314:H314)=0,"",IF(OR(A314="",B314="",C314="",NOT(ISNUMBER(D314)),D314&lt;=0,AND(E314&lt;&gt;"",NOT(ISNUMBER(E314))),AND(F314&lt;&gt;"",NOT(ISNUMBER(F314))),AND(G314&lt;&gt;"",NOT(ISNUMBER(G314))),AND(H314&lt;&gt;"",NOT(ISNUMBER(H314))),COUNT(E314:H314)=0),"REVISAR datos","Correcto"))</f>
        <v/>
      </c>
      <c r="L314" s="24" t="str">
        <f aca="false">IF(COUNTA(A314:B314)=0,"",IF(COUNTIFS(Resumen!$A$18:$A$25,B314)=1,"Clasificado","REVISAR categoría"))</f>
        <v/>
      </c>
      <c r="M314" s="36"/>
      <c r="N314" s="24" t="str">
        <f aca="false">IF(K314&lt;&gt;"Correcto","",IF(OR(ISNUMBER(F314),ISNUMBER(H314)),"Comprometido","Estimado"))</f>
        <v/>
      </c>
      <c r="O314" s="24" t="n">
        <f aca="false">MAX(0,J314)</f>
        <v>0</v>
      </c>
      <c r="P314" s="1" t="n">
        <f aca="false">IF(COUNTA(A314:H314,M314)&gt;0,ROW(),0)</f>
        <v>0</v>
      </c>
    </row>
    <row r="315" customFormat="false" ht="30" hidden="false" customHeight="true" outlineLevel="0" collapsed="false">
      <c r="A315" s="33"/>
      <c r="B315" s="33"/>
      <c r="C315" s="33"/>
      <c r="D315" s="34"/>
      <c r="E315" s="35"/>
      <c r="F315" s="35"/>
      <c r="G315" s="35"/>
      <c r="H315" s="35"/>
      <c r="I315" s="23" t="n">
        <f aca="false">IF(K315="Correcto",IF(ISNUMBER(H315),H315,IF(ISNUMBER(F315),F315,N(E315)))*D315,0)</f>
        <v>0</v>
      </c>
      <c r="J315" s="23" t="n">
        <f aca="false">IF(K315="Correcto",I315-N(G315),0)</f>
        <v>0</v>
      </c>
      <c r="K315" s="8" t="str">
        <f aca="false">IF(COUNTA(A315:H315)=0,"",IF(OR(A315="",B315="",C315="",NOT(ISNUMBER(D315)),D315&lt;=0,AND(E315&lt;&gt;"",NOT(ISNUMBER(E315))),AND(F315&lt;&gt;"",NOT(ISNUMBER(F315))),AND(G315&lt;&gt;"",NOT(ISNUMBER(G315))),AND(H315&lt;&gt;"",NOT(ISNUMBER(H315))),COUNT(E315:H315)=0),"REVISAR datos","Correcto"))</f>
        <v/>
      </c>
      <c r="L315" s="24" t="str">
        <f aca="false">IF(COUNTA(A315:B315)=0,"",IF(COUNTIFS(Resumen!$A$18:$A$25,B315)=1,"Clasificado","REVISAR categoría"))</f>
        <v/>
      </c>
      <c r="M315" s="36"/>
      <c r="N315" s="24" t="str">
        <f aca="false">IF(K315&lt;&gt;"Correcto","",IF(OR(ISNUMBER(F315),ISNUMBER(H315)),"Comprometido","Estimado"))</f>
        <v/>
      </c>
      <c r="O315" s="24" t="n">
        <f aca="false">MAX(0,J315)</f>
        <v>0</v>
      </c>
      <c r="P315" s="1" t="n">
        <f aca="false">IF(COUNTA(A315:H315,M315)&gt;0,ROW(),0)</f>
        <v>0</v>
      </c>
    </row>
    <row r="316" customFormat="false" ht="30" hidden="false" customHeight="true" outlineLevel="0" collapsed="false">
      <c r="A316" s="33"/>
      <c r="B316" s="33"/>
      <c r="C316" s="33"/>
      <c r="D316" s="34"/>
      <c r="E316" s="35"/>
      <c r="F316" s="35"/>
      <c r="G316" s="35"/>
      <c r="H316" s="35"/>
      <c r="I316" s="23" t="n">
        <f aca="false">IF(K316="Correcto",IF(ISNUMBER(H316),H316,IF(ISNUMBER(F316),F316,N(E316)))*D316,0)</f>
        <v>0</v>
      </c>
      <c r="J316" s="23" t="n">
        <f aca="false">IF(K316="Correcto",I316-N(G316),0)</f>
        <v>0</v>
      </c>
      <c r="K316" s="8" t="str">
        <f aca="false">IF(COUNTA(A316:H316)=0,"",IF(OR(A316="",B316="",C316="",NOT(ISNUMBER(D316)),D316&lt;=0,AND(E316&lt;&gt;"",NOT(ISNUMBER(E316))),AND(F316&lt;&gt;"",NOT(ISNUMBER(F316))),AND(G316&lt;&gt;"",NOT(ISNUMBER(G316))),AND(H316&lt;&gt;"",NOT(ISNUMBER(H316))),COUNT(E316:H316)=0),"REVISAR datos","Correcto"))</f>
        <v/>
      </c>
      <c r="L316" s="24" t="str">
        <f aca="false">IF(COUNTA(A316:B316)=0,"",IF(COUNTIFS(Resumen!$A$18:$A$25,B316)=1,"Clasificado","REVISAR categoría"))</f>
        <v/>
      </c>
      <c r="M316" s="36"/>
      <c r="N316" s="24" t="str">
        <f aca="false">IF(K316&lt;&gt;"Correcto","",IF(OR(ISNUMBER(F316),ISNUMBER(H316)),"Comprometido","Estimado"))</f>
        <v/>
      </c>
      <c r="O316" s="24" t="n">
        <f aca="false">MAX(0,J316)</f>
        <v>0</v>
      </c>
      <c r="P316" s="1" t="n">
        <f aca="false">IF(COUNTA(A316:H316,M316)&gt;0,ROW(),0)</f>
        <v>0</v>
      </c>
    </row>
    <row r="317" customFormat="false" ht="30" hidden="false" customHeight="true" outlineLevel="0" collapsed="false">
      <c r="A317" s="33"/>
      <c r="B317" s="33"/>
      <c r="C317" s="33"/>
      <c r="D317" s="34"/>
      <c r="E317" s="35"/>
      <c r="F317" s="35"/>
      <c r="G317" s="35"/>
      <c r="H317" s="35"/>
      <c r="I317" s="23" t="n">
        <f aca="false">IF(K317="Correcto",IF(ISNUMBER(H317),H317,IF(ISNUMBER(F317),F317,N(E317)))*D317,0)</f>
        <v>0</v>
      </c>
      <c r="J317" s="23" t="n">
        <f aca="false">IF(K317="Correcto",I317-N(G317),0)</f>
        <v>0</v>
      </c>
      <c r="K317" s="8" t="str">
        <f aca="false">IF(COUNTA(A317:H317)=0,"",IF(OR(A317="",B317="",C317="",NOT(ISNUMBER(D317)),D317&lt;=0,AND(E317&lt;&gt;"",NOT(ISNUMBER(E317))),AND(F317&lt;&gt;"",NOT(ISNUMBER(F317))),AND(G317&lt;&gt;"",NOT(ISNUMBER(G317))),AND(H317&lt;&gt;"",NOT(ISNUMBER(H317))),COUNT(E317:H317)=0),"REVISAR datos","Correcto"))</f>
        <v/>
      </c>
      <c r="L317" s="24" t="str">
        <f aca="false">IF(COUNTA(A317:B317)=0,"",IF(COUNTIFS(Resumen!$A$18:$A$25,B317)=1,"Clasificado","REVISAR categoría"))</f>
        <v/>
      </c>
      <c r="M317" s="36"/>
      <c r="N317" s="24" t="str">
        <f aca="false">IF(K317&lt;&gt;"Correcto","",IF(OR(ISNUMBER(F317),ISNUMBER(H317)),"Comprometido","Estimado"))</f>
        <v/>
      </c>
      <c r="O317" s="24" t="n">
        <f aca="false">MAX(0,J317)</f>
        <v>0</v>
      </c>
      <c r="P317" s="1" t="n">
        <f aca="false">IF(COUNTA(A317:H317,M317)&gt;0,ROW(),0)</f>
        <v>0</v>
      </c>
    </row>
    <row r="318" customFormat="false" ht="30" hidden="false" customHeight="true" outlineLevel="0" collapsed="false">
      <c r="A318" s="33"/>
      <c r="B318" s="33"/>
      <c r="C318" s="33"/>
      <c r="D318" s="34"/>
      <c r="E318" s="35"/>
      <c r="F318" s="35"/>
      <c r="G318" s="35"/>
      <c r="H318" s="35"/>
      <c r="I318" s="23" t="n">
        <f aca="false">IF(K318="Correcto",IF(ISNUMBER(H318),H318,IF(ISNUMBER(F318),F318,N(E318)))*D318,0)</f>
        <v>0</v>
      </c>
      <c r="J318" s="23" t="n">
        <f aca="false">IF(K318="Correcto",I318-N(G318),0)</f>
        <v>0</v>
      </c>
      <c r="K318" s="8" t="str">
        <f aca="false">IF(COUNTA(A318:H318)=0,"",IF(OR(A318="",B318="",C318="",NOT(ISNUMBER(D318)),D318&lt;=0,AND(E318&lt;&gt;"",NOT(ISNUMBER(E318))),AND(F318&lt;&gt;"",NOT(ISNUMBER(F318))),AND(G318&lt;&gt;"",NOT(ISNUMBER(G318))),AND(H318&lt;&gt;"",NOT(ISNUMBER(H318))),COUNT(E318:H318)=0),"REVISAR datos","Correcto"))</f>
        <v/>
      </c>
      <c r="L318" s="24" t="str">
        <f aca="false">IF(COUNTA(A318:B318)=0,"",IF(COUNTIFS(Resumen!$A$18:$A$25,B318)=1,"Clasificado","REVISAR categoría"))</f>
        <v/>
      </c>
      <c r="M318" s="36"/>
      <c r="N318" s="24" t="str">
        <f aca="false">IF(K318&lt;&gt;"Correcto","",IF(OR(ISNUMBER(F318),ISNUMBER(H318)),"Comprometido","Estimado"))</f>
        <v/>
      </c>
      <c r="O318" s="24" t="n">
        <f aca="false">MAX(0,J318)</f>
        <v>0</v>
      </c>
      <c r="P318" s="1" t="n">
        <f aca="false">IF(COUNTA(A318:H318,M318)&gt;0,ROW(),0)</f>
        <v>0</v>
      </c>
    </row>
    <row r="319" customFormat="false" ht="30" hidden="false" customHeight="true" outlineLevel="0" collapsed="false">
      <c r="A319" s="33"/>
      <c r="B319" s="33"/>
      <c r="C319" s="33"/>
      <c r="D319" s="34"/>
      <c r="E319" s="35"/>
      <c r="F319" s="35"/>
      <c r="G319" s="35"/>
      <c r="H319" s="35"/>
      <c r="I319" s="23" t="n">
        <f aca="false">IF(K319="Correcto",IF(ISNUMBER(H319),H319,IF(ISNUMBER(F319),F319,N(E319)))*D319,0)</f>
        <v>0</v>
      </c>
      <c r="J319" s="23" t="n">
        <f aca="false">IF(K319="Correcto",I319-N(G319),0)</f>
        <v>0</v>
      </c>
      <c r="K319" s="8" t="str">
        <f aca="false">IF(COUNTA(A319:H319)=0,"",IF(OR(A319="",B319="",C319="",NOT(ISNUMBER(D319)),D319&lt;=0,AND(E319&lt;&gt;"",NOT(ISNUMBER(E319))),AND(F319&lt;&gt;"",NOT(ISNUMBER(F319))),AND(G319&lt;&gt;"",NOT(ISNUMBER(G319))),AND(H319&lt;&gt;"",NOT(ISNUMBER(H319))),COUNT(E319:H319)=0),"REVISAR datos","Correcto"))</f>
        <v/>
      </c>
      <c r="L319" s="24" t="str">
        <f aca="false">IF(COUNTA(A319:B319)=0,"",IF(COUNTIFS(Resumen!$A$18:$A$25,B319)=1,"Clasificado","REVISAR categoría"))</f>
        <v/>
      </c>
      <c r="M319" s="36"/>
      <c r="N319" s="24" t="str">
        <f aca="false">IF(K319&lt;&gt;"Correcto","",IF(OR(ISNUMBER(F319),ISNUMBER(H319)),"Comprometido","Estimado"))</f>
        <v/>
      </c>
      <c r="O319" s="24" t="n">
        <f aca="false">MAX(0,J319)</f>
        <v>0</v>
      </c>
      <c r="P319" s="1" t="n">
        <f aca="false">IF(COUNTA(A319:H319,M319)&gt;0,ROW(),0)</f>
        <v>0</v>
      </c>
    </row>
    <row r="320" customFormat="false" ht="30" hidden="false" customHeight="true" outlineLevel="0" collapsed="false">
      <c r="A320" s="33"/>
      <c r="B320" s="33"/>
      <c r="C320" s="33"/>
      <c r="D320" s="34"/>
      <c r="E320" s="35"/>
      <c r="F320" s="35"/>
      <c r="G320" s="35"/>
      <c r="H320" s="35"/>
      <c r="I320" s="23" t="n">
        <f aca="false">IF(K320="Correcto",IF(ISNUMBER(H320),H320,IF(ISNUMBER(F320),F320,N(E320)))*D320,0)</f>
        <v>0</v>
      </c>
      <c r="J320" s="23" t="n">
        <f aca="false">IF(K320="Correcto",I320-N(G320),0)</f>
        <v>0</v>
      </c>
      <c r="K320" s="8" t="str">
        <f aca="false">IF(COUNTA(A320:H320)=0,"",IF(OR(A320="",B320="",C320="",NOT(ISNUMBER(D320)),D320&lt;=0,AND(E320&lt;&gt;"",NOT(ISNUMBER(E320))),AND(F320&lt;&gt;"",NOT(ISNUMBER(F320))),AND(G320&lt;&gt;"",NOT(ISNUMBER(G320))),AND(H320&lt;&gt;"",NOT(ISNUMBER(H320))),COUNT(E320:H320)=0),"REVISAR datos","Correcto"))</f>
        <v/>
      </c>
      <c r="L320" s="24" t="str">
        <f aca="false">IF(COUNTA(A320:B320)=0,"",IF(COUNTIFS(Resumen!$A$18:$A$25,B320)=1,"Clasificado","REVISAR categoría"))</f>
        <v/>
      </c>
      <c r="M320" s="36"/>
      <c r="N320" s="24" t="str">
        <f aca="false">IF(K320&lt;&gt;"Correcto","",IF(OR(ISNUMBER(F320),ISNUMBER(H320)),"Comprometido","Estimado"))</f>
        <v/>
      </c>
      <c r="O320" s="24" t="n">
        <f aca="false">MAX(0,J320)</f>
        <v>0</v>
      </c>
      <c r="P320" s="1" t="n">
        <f aca="false">IF(COUNTA(A320:H320,M320)&gt;0,ROW(),0)</f>
        <v>0</v>
      </c>
    </row>
    <row r="321" customFormat="false" ht="30" hidden="false" customHeight="true" outlineLevel="0" collapsed="false">
      <c r="A321" s="33"/>
      <c r="B321" s="33"/>
      <c r="C321" s="33"/>
      <c r="D321" s="34"/>
      <c r="E321" s="35"/>
      <c r="F321" s="35"/>
      <c r="G321" s="35"/>
      <c r="H321" s="35"/>
      <c r="I321" s="23" t="n">
        <f aca="false">IF(K321="Correcto",IF(ISNUMBER(H321),H321,IF(ISNUMBER(F321),F321,N(E321)))*D321,0)</f>
        <v>0</v>
      </c>
      <c r="J321" s="23" t="n">
        <f aca="false">IF(K321="Correcto",I321-N(G321),0)</f>
        <v>0</v>
      </c>
      <c r="K321" s="8" t="str">
        <f aca="false">IF(COUNTA(A321:H321)=0,"",IF(OR(A321="",B321="",C321="",NOT(ISNUMBER(D321)),D321&lt;=0,AND(E321&lt;&gt;"",NOT(ISNUMBER(E321))),AND(F321&lt;&gt;"",NOT(ISNUMBER(F321))),AND(G321&lt;&gt;"",NOT(ISNUMBER(G321))),AND(H321&lt;&gt;"",NOT(ISNUMBER(H321))),COUNT(E321:H321)=0),"REVISAR datos","Correcto"))</f>
        <v/>
      </c>
      <c r="L321" s="24" t="str">
        <f aca="false">IF(COUNTA(A321:B321)=0,"",IF(COUNTIFS(Resumen!$A$18:$A$25,B321)=1,"Clasificado","REVISAR categoría"))</f>
        <v/>
      </c>
      <c r="M321" s="36"/>
      <c r="N321" s="24" t="str">
        <f aca="false">IF(K321&lt;&gt;"Correcto","",IF(OR(ISNUMBER(F321),ISNUMBER(H321)),"Comprometido","Estimado"))</f>
        <v/>
      </c>
      <c r="O321" s="24" t="n">
        <f aca="false">MAX(0,J321)</f>
        <v>0</v>
      </c>
      <c r="P321" s="1" t="n">
        <f aca="false">IF(COUNTA(A321:H321,M321)&gt;0,ROW(),0)</f>
        <v>0</v>
      </c>
    </row>
    <row r="322" customFormat="false" ht="30" hidden="false" customHeight="true" outlineLevel="0" collapsed="false">
      <c r="A322" s="33"/>
      <c r="B322" s="33"/>
      <c r="C322" s="33"/>
      <c r="D322" s="34"/>
      <c r="E322" s="35"/>
      <c r="F322" s="35"/>
      <c r="G322" s="35"/>
      <c r="H322" s="35"/>
      <c r="I322" s="23" t="n">
        <f aca="false">IF(K322="Correcto",IF(ISNUMBER(H322),H322,IF(ISNUMBER(F322),F322,N(E322)))*D322,0)</f>
        <v>0</v>
      </c>
      <c r="J322" s="23" t="n">
        <f aca="false">IF(K322="Correcto",I322-N(G322),0)</f>
        <v>0</v>
      </c>
      <c r="K322" s="8" t="str">
        <f aca="false">IF(COUNTA(A322:H322)=0,"",IF(OR(A322="",B322="",C322="",NOT(ISNUMBER(D322)),D322&lt;=0,AND(E322&lt;&gt;"",NOT(ISNUMBER(E322))),AND(F322&lt;&gt;"",NOT(ISNUMBER(F322))),AND(G322&lt;&gt;"",NOT(ISNUMBER(G322))),AND(H322&lt;&gt;"",NOT(ISNUMBER(H322))),COUNT(E322:H322)=0),"REVISAR datos","Correcto"))</f>
        <v/>
      </c>
      <c r="L322" s="24" t="str">
        <f aca="false">IF(COUNTA(A322:B322)=0,"",IF(COUNTIFS(Resumen!$A$18:$A$25,B322)=1,"Clasificado","REVISAR categoría"))</f>
        <v/>
      </c>
      <c r="M322" s="36"/>
      <c r="N322" s="24" t="str">
        <f aca="false">IF(K322&lt;&gt;"Correcto","",IF(OR(ISNUMBER(F322),ISNUMBER(H322)),"Comprometido","Estimado"))</f>
        <v/>
      </c>
      <c r="O322" s="24" t="n">
        <f aca="false">MAX(0,J322)</f>
        <v>0</v>
      </c>
      <c r="P322" s="1" t="n">
        <f aca="false">IF(COUNTA(A322:H322,M322)&gt;0,ROW(),0)</f>
        <v>0</v>
      </c>
    </row>
    <row r="323" customFormat="false" ht="30" hidden="false" customHeight="true" outlineLevel="0" collapsed="false">
      <c r="A323" s="33"/>
      <c r="B323" s="33"/>
      <c r="C323" s="33"/>
      <c r="D323" s="34"/>
      <c r="E323" s="35"/>
      <c r="F323" s="35"/>
      <c r="G323" s="35"/>
      <c r="H323" s="35"/>
      <c r="I323" s="23" t="n">
        <f aca="false">IF(K323="Correcto",IF(ISNUMBER(H323),H323,IF(ISNUMBER(F323),F323,N(E323)))*D323,0)</f>
        <v>0</v>
      </c>
      <c r="J323" s="23" t="n">
        <f aca="false">IF(K323="Correcto",I323-N(G323),0)</f>
        <v>0</v>
      </c>
      <c r="K323" s="8" t="str">
        <f aca="false">IF(COUNTA(A323:H323)=0,"",IF(OR(A323="",B323="",C323="",NOT(ISNUMBER(D323)),D323&lt;=0,AND(E323&lt;&gt;"",NOT(ISNUMBER(E323))),AND(F323&lt;&gt;"",NOT(ISNUMBER(F323))),AND(G323&lt;&gt;"",NOT(ISNUMBER(G323))),AND(H323&lt;&gt;"",NOT(ISNUMBER(H323))),COUNT(E323:H323)=0),"REVISAR datos","Correcto"))</f>
        <v/>
      </c>
      <c r="L323" s="24" t="str">
        <f aca="false">IF(COUNTA(A323:B323)=0,"",IF(COUNTIFS(Resumen!$A$18:$A$25,B323)=1,"Clasificado","REVISAR categoría"))</f>
        <v/>
      </c>
      <c r="M323" s="36"/>
      <c r="N323" s="24" t="str">
        <f aca="false">IF(K323&lt;&gt;"Correcto","",IF(OR(ISNUMBER(F323),ISNUMBER(H323)),"Comprometido","Estimado"))</f>
        <v/>
      </c>
      <c r="O323" s="24" t="n">
        <f aca="false">MAX(0,J323)</f>
        <v>0</v>
      </c>
      <c r="P323" s="1" t="n">
        <f aca="false">IF(COUNTA(A323:H323,M323)&gt;0,ROW(),0)</f>
        <v>0</v>
      </c>
    </row>
    <row r="324" customFormat="false" ht="30" hidden="false" customHeight="true" outlineLevel="0" collapsed="false">
      <c r="A324" s="33"/>
      <c r="B324" s="33"/>
      <c r="C324" s="33"/>
      <c r="D324" s="34"/>
      <c r="E324" s="35"/>
      <c r="F324" s="35"/>
      <c r="G324" s="35"/>
      <c r="H324" s="35"/>
      <c r="I324" s="23" t="n">
        <f aca="false">IF(K324="Correcto",IF(ISNUMBER(H324),H324,IF(ISNUMBER(F324),F324,N(E324)))*D324,0)</f>
        <v>0</v>
      </c>
      <c r="J324" s="23" t="n">
        <f aca="false">IF(K324="Correcto",I324-N(G324),0)</f>
        <v>0</v>
      </c>
      <c r="K324" s="8" t="str">
        <f aca="false">IF(COUNTA(A324:H324)=0,"",IF(OR(A324="",B324="",C324="",NOT(ISNUMBER(D324)),D324&lt;=0,AND(E324&lt;&gt;"",NOT(ISNUMBER(E324))),AND(F324&lt;&gt;"",NOT(ISNUMBER(F324))),AND(G324&lt;&gt;"",NOT(ISNUMBER(G324))),AND(H324&lt;&gt;"",NOT(ISNUMBER(H324))),COUNT(E324:H324)=0),"REVISAR datos","Correcto"))</f>
        <v/>
      </c>
      <c r="L324" s="24" t="str">
        <f aca="false">IF(COUNTA(A324:B324)=0,"",IF(COUNTIFS(Resumen!$A$18:$A$25,B324)=1,"Clasificado","REVISAR categoría"))</f>
        <v/>
      </c>
      <c r="M324" s="36"/>
      <c r="N324" s="24" t="str">
        <f aca="false">IF(K324&lt;&gt;"Correcto","",IF(OR(ISNUMBER(F324),ISNUMBER(H324)),"Comprometido","Estimado"))</f>
        <v/>
      </c>
      <c r="O324" s="24" t="n">
        <f aca="false">MAX(0,J324)</f>
        <v>0</v>
      </c>
      <c r="P324" s="1" t="n">
        <f aca="false">IF(COUNTA(A324:H324,M324)&gt;0,ROW(),0)</f>
        <v>0</v>
      </c>
    </row>
    <row r="325" customFormat="false" ht="30" hidden="false" customHeight="true" outlineLevel="0" collapsed="false">
      <c r="A325" s="33"/>
      <c r="B325" s="33"/>
      <c r="C325" s="33"/>
      <c r="D325" s="34"/>
      <c r="E325" s="35"/>
      <c r="F325" s="35"/>
      <c r="G325" s="35"/>
      <c r="H325" s="35"/>
      <c r="I325" s="23" t="n">
        <f aca="false">IF(K325="Correcto",IF(ISNUMBER(H325),H325,IF(ISNUMBER(F325),F325,N(E325)))*D325,0)</f>
        <v>0</v>
      </c>
      <c r="J325" s="23" t="n">
        <f aca="false">IF(K325="Correcto",I325-N(G325),0)</f>
        <v>0</v>
      </c>
      <c r="K325" s="8" t="str">
        <f aca="false">IF(COUNTA(A325:H325)=0,"",IF(OR(A325="",B325="",C325="",NOT(ISNUMBER(D325)),D325&lt;=0,AND(E325&lt;&gt;"",NOT(ISNUMBER(E325))),AND(F325&lt;&gt;"",NOT(ISNUMBER(F325))),AND(G325&lt;&gt;"",NOT(ISNUMBER(G325))),AND(H325&lt;&gt;"",NOT(ISNUMBER(H325))),COUNT(E325:H325)=0),"REVISAR datos","Correcto"))</f>
        <v/>
      </c>
      <c r="L325" s="24" t="str">
        <f aca="false">IF(COUNTA(A325:B325)=0,"",IF(COUNTIFS(Resumen!$A$18:$A$25,B325)=1,"Clasificado","REVISAR categoría"))</f>
        <v/>
      </c>
      <c r="M325" s="36"/>
      <c r="N325" s="24" t="str">
        <f aca="false">IF(K325&lt;&gt;"Correcto","",IF(OR(ISNUMBER(F325),ISNUMBER(H325)),"Comprometido","Estimado"))</f>
        <v/>
      </c>
      <c r="O325" s="24" t="n">
        <f aca="false">MAX(0,J325)</f>
        <v>0</v>
      </c>
      <c r="P325" s="1" t="n">
        <f aca="false">IF(COUNTA(A325:H325,M325)&gt;0,ROW(),0)</f>
        <v>0</v>
      </c>
    </row>
    <row r="326" customFormat="false" ht="30" hidden="false" customHeight="true" outlineLevel="0" collapsed="false">
      <c r="A326" s="33"/>
      <c r="B326" s="33"/>
      <c r="C326" s="33"/>
      <c r="D326" s="34"/>
      <c r="E326" s="35"/>
      <c r="F326" s="35"/>
      <c r="G326" s="35"/>
      <c r="H326" s="35"/>
      <c r="I326" s="23" t="n">
        <f aca="false">IF(K326="Correcto",IF(ISNUMBER(H326),H326,IF(ISNUMBER(F326),F326,N(E326)))*D326,0)</f>
        <v>0</v>
      </c>
      <c r="J326" s="23" t="n">
        <f aca="false">IF(K326="Correcto",I326-N(G326),0)</f>
        <v>0</v>
      </c>
      <c r="K326" s="8" t="str">
        <f aca="false">IF(COUNTA(A326:H326)=0,"",IF(OR(A326="",B326="",C326="",NOT(ISNUMBER(D326)),D326&lt;=0,AND(E326&lt;&gt;"",NOT(ISNUMBER(E326))),AND(F326&lt;&gt;"",NOT(ISNUMBER(F326))),AND(G326&lt;&gt;"",NOT(ISNUMBER(G326))),AND(H326&lt;&gt;"",NOT(ISNUMBER(H326))),COUNT(E326:H326)=0),"REVISAR datos","Correcto"))</f>
        <v/>
      </c>
      <c r="L326" s="24" t="str">
        <f aca="false">IF(COUNTA(A326:B326)=0,"",IF(COUNTIFS(Resumen!$A$18:$A$25,B326)=1,"Clasificado","REVISAR categoría"))</f>
        <v/>
      </c>
      <c r="M326" s="36"/>
      <c r="N326" s="24" t="str">
        <f aca="false">IF(K326&lt;&gt;"Correcto","",IF(OR(ISNUMBER(F326),ISNUMBER(H326)),"Comprometido","Estimado"))</f>
        <v/>
      </c>
      <c r="O326" s="24" t="n">
        <f aca="false">MAX(0,J326)</f>
        <v>0</v>
      </c>
      <c r="P326" s="1" t="n">
        <f aca="false">IF(COUNTA(A326:H326,M326)&gt;0,ROW(),0)</f>
        <v>0</v>
      </c>
    </row>
    <row r="327" customFormat="false" ht="30" hidden="false" customHeight="true" outlineLevel="0" collapsed="false">
      <c r="A327" s="33"/>
      <c r="B327" s="33"/>
      <c r="C327" s="33"/>
      <c r="D327" s="34"/>
      <c r="E327" s="35"/>
      <c r="F327" s="35"/>
      <c r="G327" s="35"/>
      <c r="H327" s="35"/>
      <c r="I327" s="23" t="n">
        <f aca="false">IF(K327="Correcto",IF(ISNUMBER(H327),H327,IF(ISNUMBER(F327),F327,N(E327)))*D327,0)</f>
        <v>0</v>
      </c>
      <c r="J327" s="23" t="n">
        <f aca="false">IF(K327="Correcto",I327-N(G327),0)</f>
        <v>0</v>
      </c>
      <c r="K327" s="8" t="str">
        <f aca="false">IF(COUNTA(A327:H327)=0,"",IF(OR(A327="",B327="",C327="",NOT(ISNUMBER(D327)),D327&lt;=0,AND(E327&lt;&gt;"",NOT(ISNUMBER(E327))),AND(F327&lt;&gt;"",NOT(ISNUMBER(F327))),AND(G327&lt;&gt;"",NOT(ISNUMBER(G327))),AND(H327&lt;&gt;"",NOT(ISNUMBER(H327))),COUNT(E327:H327)=0),"REVISAR datos","Correcto"))</f>
        <v/>
      </c>
      <c r="L327" s="24" t="str">
        <f aca="false">IF(COUNTA(A327:B327)=0,"",IF(COUNTIFS(Resumen!$A$18:$A$25,B327)=1,"Clasificado","REVISAR categoría"))</f>
        <v/>
      </c>
      <c r="M327" s="36"/>
      <c r="N327" s="24" t="str">
        <f aca="false">IF(K327&lt;&gt;"Correcto","",IF(OR(ISNUMBER(F327),ISNUMBER(H327)),"Comprometido","Estimado"))</f>
        <v/>
      </c>
      <c r="O327" s="24" t="n">
        <f aca="false">MAX(0,J327)</f>
        <v>0</v>
      </c>
      <c r="P327" s="1" t="n">
        <f aca="false">IF(COUNTA(A327:H327,M327)&gt;0,ROW(),0)</f>
        <v>0</v>
      </c>
    </row>
    <row r="328" customFormat="false" ht="30" hidden="false" customHeight="true" outlineLevel="0" collapsed="false">
      <c r="A328" s="33"/>
      <c r="B328" s="33"/>
      <c r="C328" s="33"/>
      <c r="D328" s="34"/>
      <c r="E328" s="35"/>
      <c r="F328" s="35"/>
      <c r="G328" s="35"/>
      <c r="H328" s="35"/>
      <c r="I328" s="23" t="n">
        <f aca="false">IF(K328="Correcto",IF(ISNUMBER(H328),H328,IF(ISNUMBER(F328),F328,N(E328)))*D328,0)</f>
        <v>0</v>
      </c>
      <c r="J328" s="23" t="n">
        <f aca="false">IF(K328="Correcto",I328-N(G328),0)</f>
        <v>0</v>
      </c>
      <c r="K328" s="8" t="str">
        <f aca="false">IF(COUNTA(A328:H328)=0,"",IF(OR(A328="",B328="",C328="",NOT(ISNUMBER(D328)),D328&lt;=0,AND(E328&lt;&gt;"",NOT(ISNUMBER(E328))),AND(F328&lt;&gt;"",NOT(ISNUMBER(F328))),AND(G328&lt;&gt;"",NOT(ISNUMBER(G328))),AND(H328&lt;&gt;"",NOT(ISNUMBER(H328))),COUNT(E328:H328)=0),"REVISAR datos","Correcto"))</f>
        <v/>
      </c>
      <c r="L328" s="24" t="str">
        <f aca="false">IF(COUNTA(A328:B328)=0,"",IF(COUNTIFS(Resumen!$A$18:$A$25,B328)=1,"Clasificado","REVISAR categoría"))</f>
        <v/>
      </c>
      <c r="M328" s="36"/>
      <c r="N328" s="24" t="str">
        <f aca="false">IF(K328&lt;&gt;"Correcto","",IF(OR(ISNUMBER(F328),ISNUMBER(H328)),"Comprometido","Estimado"))</f>
        <v/>
      </c>
      <c r="O328" s="24" t="n">
        <f aca="false">MAX(0,J328)</f>
        <v>0</v>
      </c>
      <c r="P328" s="1" t="n">
        <f aca="false">IF(COUNTA(A328:H328,M328)&gt;0,ROW(),0)</f>
        <v>0</v>
      </c>
    </row>
    <row r="329" customFormat="false" ht="30" hidden="false" customHeight="true" outlineLevel="0" collapsed="false">
      <c r="A329" s="33"/>
      <c r="B329" s="33"/>
      <c r="C329" s="33"/>
      <c r="D329" s="34"/>
      <c r="E329" s="35"/>
      <c r="F329" s="35"/>
      <c r="G329" s="35"/>
      <c r="H329" s="35"/>
      <c r="I329" s="23" t="n">
        <f aca="false">IF(K329="Correcto",IF(ISNUMBER(H329),H329,IF(ISNUMBER(F329),F329,N(E329)))*D329,0)</f>
        <v>0</v>
      </c>
      <c r="J329" s="23" t="n">
        <f aca="false">IF(K329="Correcto",I329-N(G329),0)</f>
        <v>0</v>
      </c>
      <c r="K329" s="8" t="str">
        <f aca="false">IF(COUNTA(A329:H329)=0,"",IF(OR(A329="",B329="",C329="",NOT(ISNUMBER(D329)),D329&lt;=0,AND(E329&lt;&gt;"",NOT(ISNUMBER(E329))),AND(F329&lt;&gt;"",NOT(ISNUMBER(F329))),AND(G329&lt;&gt;"",NOT(ISNUMBER(G329))),AND(H329&lt;&gt;"",NOT(ISNUMBER(H329))),COUNT(E329:H329)=0),"REVISAR datos","Correcto"))</f>
        <v/>
      </c>
      <c r="L329" s="24" t="str">
        <f aca="false">IF(COUNTA(A329:B329)=0,"",IF(COUNTIFS(Resumen!$A$18:$A$25,B329)=1,"Clasificado","REVISAR categoría"))</f>
        <v/>
      </c>
      <c r="M329" s="36"/>
      <c r="N329" s="24" t="str">
        <f aca="false">IF(K329&lt;&gt;"Correcto","",IF(OR(ISNUMBER(F329),ISNUMBER(H329)),"Comprometido","Estimado"))</f>
        <v/>
      </c>
      <c r="O329" s="24" t="n">
        <f aca="false">MAX(0,J329)</f>
        <v>0</v>
      </c>
      <c r="P329" s="1" t="n">
        <f aca="false">IF(COUNTA(A329:H329,M329)&gt;0,ROW(),0)</f>
        <v>0</v>
      </c>
    </row>
    <row r="330" customFormat="false" ht="30" hidden="false" customHeight="true" outlineLevel="0" collapsed="false">
      <c r="A330" s="33"/>
      <c r="B330" s="33"/>
      <c r="C330" s="33"/>
      <c r="D330" s="34"/>
      <c r="E330" s="35"/>
      <c r="F330" s="35"/>
      <c r="G330" s="35"/>
      <c r="H330" s="35"/>
      <c r="I330" s="23" t="n">
        <f aca="false">IF(K330="Correcto",IF(ISNUMBER(H330),H330,IF(ISNUMBER(F330),F330,N(E330)))*D330,0)</f>
        <v>0</v>
      </c>
      <c r="J330" s="23" t="n">
        <f aca="false">IF(K330="Correcto",I330-N(G330),0)</f>
        <v>0</v>
      </c>
      <c r="K330" s="8" t="str">
        <f aca="false">IF(COUNTA(A330:H330)=0,"",IF(OR(A330="",B330="",C330="",NOT(ISNUMBER(D330)),D330&lt;=0,AND(E330&lt;&gt;"",NOT(ISNUMBER(E330))),AND(F330&lt;&gt;"",NOT(ISNUMBER(F330))),AND(G330&lt;&gt;"",NOT(ISNUMBER(G330))),AND(H330&lt;&gt;"",NOT(ISNUMBER(H330))),COUNT(E330:H330)=0),"REVISAR datos","Correcto"))</f>
        <v/>
      </c>
      <c r="L330" s="24" t="str">
        <f aca="false">IF(COUNTA(A330:B330)=0,"",IF(COUNTIFS(Resumen!$A$18:$A$25,B330)=1,"Clasificado","REVISAR categoría"))</f>
        <v/>
      </c>
      <c r="M330" s="36"/>
      <c r="N330" s="24" t="str">
        <f aca="false">IF(K330&lt;&gt;"Correcto","",IF(OR(ISNUMBER(F330),ISNUMBER(H330)),"Comprometido","Estimado"))</f>
        <v/>
      </c>
      <c r="O330" s="24" t="n">
        <f aca="false">MAX(0,J330)</f>
        <v>0</v>
      </c>
      <c r="P330" s="1" t="n">
        <f aca="false">IF(COUNTA(A330:H330,M330)&gt;0,ROW(),0)</f>
        <v>0</v>
      </c>
    </row>
    <row r="331" customFormat="false" ht="30" hidden="false" customHeight="true" outlineLevel="0" collapsed="false">
      <c r="A331" s="33"/>
      <c r="B331" s="33"/>
      <c r="C331" s="33"/>
      <c r="D331" s="34"/>
      <c r="E331" s="35"/>
      <c r="F331" s="35"/>
      <c r="G331" s="35"/>
      <c r="H331" s="35"/>
      <c r="I331" s="23" t="n">
        <f aca="false">IF(K331="Correcto",IF(ISNUMBER(H331),H331,IF(ISNUMBER(F331),F331,N(E331)))*D331,0)</f>
        <v>0</v>
      </c>
      <c r="J331" s="23" t="n">
        <f aca="false">IF(K331="Correcto",I331-N(G331),0)</f>
        <v>0</v>
      </c>
      <c r="K331" s="8" t="str">
        <f aca="false">IF(COUNTA(A331:H331)=0,"",IF(OR(A331="",B331="",C331="",NOT(ISNUMBER(D331)),D331&lt;=0,AND(E331&lt;&gt;"",NOT(ISNUMBER(E331))),AND(F331&lt;&gt;"",NOT(ISNUMBER(F331))),AND(G331&lt;&gt;"",NOT(ISNUMBER(G331))),AND(H331&lt;&gt;"",NOT(ISNUMBER(H331))),COUNT(E331:H331)=0),"REVISAR datos","Correcto"))</f>
        <v/>
      </c>
      <c r="L331" s="24" t="str">
        <f aca="false">IF(COUNTA(A331:B331)=0,"",IF(COUNTIFS(Resumen!$A$18:$A$25,B331)=1,"Clasificado","REVISAR categoría"))</f>
        <v/>
      </c>
      <c r="M331" s="36"/>
      <c r="N331" s="24" t="str">
        <f aca="false">IF(K331&lt;&gt;"Correcto","",IF(OR(ISNUMBER(F331),ISNUMBER(H331)),"Comprometido","Estimado"))</f>
        <v/>
      </c>
      <c r="O331" s="24" t="n">
        <f aca="false">MAX(0,J331)</f>
        <v>0</v>
      </c>
      <c r="P331" s="1" t="n">
        <f aca="false">IF(COUNTA(A331:H331,M331)&gt;0,ROW(),0)</f>
        <v>0</v>
      </c>
    </row>
    <row r="332" customFormat="false" ht="30" hidden="false" customHeight="true" outlineLevel="0" collapsed="false">
      <c r="A332" s="33"/>
      <c r="B332" s="33"/>
      <c r="C332" s="33"/>
      <c r="D332" s="34"/>
      <c r="E332" s="35"/>
      <c r="F332" s="35"/>
      <c r="G332" s="35"/>
      <c r="H332" s="35"/>
      <c r="I332" s="23" t="n">
        <f aca="false">IF(K332="Correcto",IF(ISNUMBER(H332),H332,IF(ISNUMBER(F332),F332,N(E332)))*D332,0)</f>
        <v>0</v>
      </c>
      <c r="J332" s="23" t="n">
        <f aca="false">IF(K332="Correcto",I332-N(G332),0)</f>
        <v>0</v>
      </c>
      <c r="K332" s="8" t="str">
        <f aca="false">IF(COUNTA(A332:H332)=0,"",IF(OR(A332="",B332="",C332="",NOT(ISNUMBER(D332)),D332&lt;=0,AND(E332&lt;&gt;"",NOT(ISNUMBER(E332))),AND(F332&lt;&gt;"",NOT(ISNUMBER(F332))),AND(G332&lt;&gt;"",NOT(ISNUMBER(G332))),AND(H332&lt;&gt;"",NOT(ISNUMBER(H332))),COUNT(E332:H332)=0),"REVISAR datos","Correcto"))</f>
        <v/>
      </c>
      <c r="L332" s="24" t="str">
        <f aca="false">IF(COUNTA(A332:B332)=0,"",IF(COUNTIFS(Resumen!$A$18:$A$25,B332)=1,"Clasificado","REVISAR categoría"))</f>
        <v/>
      </c>
      <c r="M332" s="36"/>
      <c r="N332" s="24" t="str">
        <f aca="false">IF(K332&lt;&gt;"Correcto","",IF(OR(ISNUMBER(F332),ISNUMBER(H332)),"Comprometido","Estimado"))</f>
        <v/>
      </c>
      <c r="O332" s="24" t="n">
        <f aca="false">MAX(0,J332)</f>
        <v>0</v>
      </c>
      <c r="P332" s="1" t="n">
        <f aca="false">IF(COUNTA(A332:H332,M332)&gt;0,ROW(),0)</f>
        <v>0</v>
      </c>
    </row>
    <row r="333" customFormat="false" ht="30" hidden="false" customHeight="true" outlineLevel="0" collapsed="false">
      <c r="A333" s="33"/>
      <c r="B333" s="33"/>
      <c r="C333" s="33"/>
      <c r="D333" s="34"/>
      <c r="E333" s="35"/>
      <c r="F333" s="35"/>
      <c r="G333" s="35"/>
      <c r="H333" s="35"/>
      <c r="I333" s="23" t="n">
        <f aca="false">IF(K333="Correcto",IF(ISNUMBER(H333),H333,IF(ISNUMBER(F333),F333,N(E333)))*D333,0)</f>
        <v>0</v>
      </c>
      <c r="J333" s="23" t="n">
        <f aca="false">IF(K333="Correcto",I333-N(G333),0)</f>
        <v>0</v>
      </c>
      <c r="K333" s="8" t="str">
        <f aca="false">IF(COUNTA(A333:H333)=0,"",IF(OR(A333="",B333="",C333="",NOT(ISNUMBER(D333)),D333&lt;=0,AND(E333&lt;&gt;"",NOT(ISNUMBER(E333))),AND(F333&lt;&gt;"",NOT(ISNUMBER(F333))),AND(G333&lt;&gt;"",NOT(ISNUMBER(G333))),AND(H333&lt;&gt;"",NOT(ISNUMBER(H333))),COUNT(E333:H333)=0),"REVISAR datos","Correcto"))</f>
        <v/>
      </c>
      <c r="L333" s="24" t="str">
        <f aca="false">IF(COUNTA(A333:B333)=0,"",IF(COUNTIFS(Resumen!$A$18:$A$25,B333)=1,"Clasificado","REVISAR categoría"))</f>
        <v/>
      </c>
      <c r="M333" s="36"/>
      <c r="N333" s="24" t="str">
        <f aca="false">IF(K333&lt;&gt;"Correcto","",IF(OR(ISNUMBER(F333),ISNUMBER(H333)),"Comprometido","Estimado"))</f>
        <v/>
      </c>
      <c r="O333" s="24" t="n">
        <f aca="false">MAX(0,J333)</f>
        <v>0</v>
      </c>
      <c r="P333" s="1" t="n">
        <f aca="false">IF(COUNTA(A333:H333,M333)&gt;0,ROW(),0)</f>
        <v>0</v>
      </c>
    </row>
    <row r="334" customFormat="false" ht="30" hidden="false" customHeight="true" outlineLevel="0" collapsed="false">
      <c r="A334" s="33"/>
      <c r="B334" s="33"/>
      <c r="C334" s="33"/>
      <c r="D334" s="34"/>
      <c r="E334" s="35"/>
      <c r="F334" s="35"/>
      <c r="G334" s="35"/>
      <c r="H334" s="35"/>
      <c r="I334" s="23" t="n">
        <f aca="false">IF(K334="Correcto",IF(ISNUMBER(H334),H334,IF(ISNUMBER(F334),F334,N(E334)))*D334,0)</f>
        <v>0</v>
      </c>
      <c r="J334" s="23" t="n">
        <f aca="false">IF(K334="Correcto",I334-N(G334),0)</f>
        <v>0</v>
      </c>
      <c r="K334" s="8" t="str">
        <f aca="false">IF(COUNTA(A334:H334)=0,"",IF(OR(A334="",B334="",C334="",NOT(ISNUMBER(D334)),D334&lt;=0,AND(E334&lt;&gt;"",NOT(ISNUMBER(E334))),AND(F334&lt;&gt;"",NOT(ISNUMBER(F334))),AND(G334&lt;&gt;"",NOT(ISNUMBER(G334))),AND(H334&lt;&gt;"",NOT(ISNUMBER(H334))),COUNT(E334:H334)=0),"REVISAR datos","Correcto"))</f>
        <v/>
      </c>
      <c r="L334" s="24" t="str">
        <f aca="false">IF(COUNTA(A334:B334)=0,"",IF(COUNTIFS(Resumen!$A$18:$A$25,B334)=1,"Clasificado","REVISAR categoría"))</f>
        <v/>
      </c>
      <c r="M334" s="36"/>
      <c r="N334" s="24" t="str">
        <f aca="false">IF(K334&lt;&gt;"Correcto","",IF(OR(ISNUMBER(F334),ISNUMBER(H334)),"Comprometido","Estimado"))</f>
        <v/>
      </c>
      <c r="O334" s="24" t="n">
        <f aca="false">MAX(0,J334)</f>
        <v>0</v>
      </c>
      <c r="P334" s="1" t="n">
        <f aca="false">IF(COUNTA(A334:H334,M334)&gt;0,ROW(),0)</f>
        <v>0</v>
      </c>
    </row>
    <row r="335" customFormat="false" ht="30" hidden="false" customHeight="true" outlineLevel="0" collapsed="false">
      <c r="A335" s="33"/>
      <c r="B335" s="33"/>
      <c r="C335" s="33"/>
      <c r="D335" s="34"/>
      <c r="E335" s="35"/>
      <c r="F335" s="35"/>
      <c r="G335" s="35"/>
      <c r="H335" s="35"/>
      <c r="I335" s="23" t="n">
        <f aca="false">IF(K335="Correcto",IF(ISNUMBER(H335),H335,IF(ISNUMBER(F335),F335,N(E335)))*D335,0)</f>
        <v>0</v>
      </c>
      <c r="J335" s="23" t="n">
        <f aca="false">IF(K335="Correcto",I335-N(G335),0)</f>
        <v>0</v>
      </c>
      <c r="K335" s="8" t="str">
        <f aca="false">IF(COUNTA(A335:H335)=0,"",IF(OR(A335="",B335="",C335="",NOT(ISNUMBER(D335)),D335&lt;=0,AND(E335&lt;&gt;"",NOT(ISNUMBER(E335))),AND(F335&lt;&gt;"",NOT(ISNUMBER(F335))),AND(G335&lt;&gt;"",NOT(ISNUMBER(G335))),AND(H335&lt;&gt;"",NOT(ISNUMBER(H335))),COUNT(E335:H335)=0),"REVISAR datos","Correcto"))</f>
        <v/>
      </c>
      <c r="L335" s="24" t="str">
        <f aca="false">IF(COUNTA(A335:B335)=0,"",IF(COUNTIFS(Resumen!$A$18:$A$25,B335)=1,"Clasificado","REVISAR categoría"))</f>
        <v/>
      </c>
      <c r="M335" s="36"/>
      <c r="N335" s="24" t="str">
        <f aca="false">IF(K335&lt;&gt;"Correcto","",IF(OR(ISNUMBER(F335),ISNUMBER(H335)),"Comprometido","Estimado"))</f>
        <v/>
      </c>
      <c r="O335" s="24" t="n">
        <f aca="false">MAX(0,J335)</f>
        <v>0</v>
      </c>
      <c r="P335" s="1" t="n">
        <f aca="false">IF(COUNTA(A335:H335,M335)&gt;0,ROW(),0)</f>
        <v>0</v>
      </c>
    </row>
    <row r="336" customFormat="false" ht="30" hidden="false" customHeight="true" outlineLevel="0" collapsed="false">
      <c r="A336" s="33"/>
      <c r="B336" s="33"/>
      <c r="C336" s="33"/>
      <c r="D336" s="34"/>
      <c r="E336" s="35"/>
      <c r="F336" s="35"/>
      <c r="G336" s="35"/>
      <c r="H336" s="35"/>
      <c r="I336" s="23" t="n">
        <f aca="false">IF(K336="Correcto",IF(ISNUMBER(H336),H336,IF(ISNUMBER(F336),F336,N(E336)))*D336,0)</f>
        <v>0</v>
      </c>
      <c r="J336" s="23" t="n">
        <f aca="false">IF(K336="Correcto",I336-N(G336),0)</f>
        <v>0</v>
      </c>
      <c r="K336" s="8" t="str">
        <f aca="false">IF(COUNTA(A336:H336)=0,"",IF(OR(A336="",B336="",C336="",NOT(ISNUMBER(D336)),D336&lt;=0,AND(E336&lt;&gt;"",NOT(ISNUMBER(E336))),AND(F336&lt;&gt;"",NOT(ISNUMBER(F336))),AND(G336&lt;&gt;"",NOT(ISNUMBER(G336))),AND(H336&lt;&gt;"",NOT(ISNUMBER(H336))),COUNT(E336:H336)=0),"REVISAR datos","Correcto"))</f>
        <v/>
      </c>
      <c r="L336" s="24" t="str">
        <f aca="false">IF(COUNTA(A336:B336)=0,"",IF(COUNTIFS(Resumen!$A$18:$A$25,B336)=1,"Clasificado","REVISAR categoría"))</f>
        <v/>
      </c>
      <c r="M336" s="36"/>
      <c r="N336" s="24" t="str">
        <f aca="false">IF(K336&lt;&gt;"Correcto","",IF(OR(ISNUMBER(F336),ISNUMBER(H336)),"Comprometido","Estimado"))</f>
        <v/>
      </c>
      <c r="O336" s="24" t="n">
        <f aca="false">MAX(0,J336)</f>
        <v>0</v>
      </c>
      <c r="P336" s="1" t="n">
        <f aca="false">IF(COUNTA(A336:H336,M336)&gt;0,ROW(),0)</f>
        <v>0</v>
      </c>
    </row>
    <row r="337" customFormat="false" ht="30" hidden="false" customHeight="true" outlineLevel="0" collapsed="false">
      <c r="A337" s="33"/>
      <c r="B337" s="33"/>
      <c r="C337" s="33"/>
      <c r="D337" s="34"/>
      <c r="E337" s="35"/>
      <c r="F337" s="35"/>
      <c r="G337" s="35"/>
      <c r="H337" s="35"/>
      <c r="I337" s="23" t="n">
        <f aca="false">IF(K337="Correcto",IF(ISNUMBER(H337),H337,IF(ISNUMBER(F337),F337,N(E337)))*D337,0)</f>
        <v>0</v>
      </c>
      <c r="J337" s="23" t="n">
        <f aca="false">IF(K337="Correcto",I337-N(G337),0)</f>
        <v>0</v>
      </c>
      <c r="K337" s="8" t="str">
        <f aca="false">IF(COUNTA(A337:H337)=0,"",IF(OR(A337="",B337="",C337="",NOT(ISNUMBER(D337)),D337&lt;=0,AND(E337&lt;&gt;"",NOT(ISNUMBER(E337))),AND(F337&lt;&gt;"",NOT(ISNUMBER(F337))),AND(G337&lt;&gt;"",NOT(ISNUMBER(G337))),AND(H337&lt;&gt;"",NOT(ISNUMBER(H337))),COUNT(E337:H337)=0),"REVISAR datos","Correcto"))</f>
        <v/>
      </c>
      <c r="L337" s="24" t="str">
        <f aca="false">IF(COUNTA(A337:B337)=0,"",IF(COUNTIFS(Resumen!$A$18:$A$25,B337)=1,"Clasificado","REVISAR categoría"))</f>
        <v/>
      </c>
      <c r="M337" s="36"/>
      <c r="N337" s="24" t="str">
        <f aca="false">IF(K337&lt;&gt;"Correcto","",IF(OR(ISNUMBER(F337),ISNUMBER(H337)),"Comprometido","Estimado"))</f>
        <v/>
      </c>
      <c r="O337" s="24" t="n">
        <f aca="false">MAX(0,J337)</f>
        <v>0</v>
      </c>
      <c r="P337" s="1" t="n">
        <f aca="false">IF(COUNTA(A337:H337,M337)&gt;0,ROW(),0)</f>
        <v>0</v>
      </c>
    </row>
    <row r="338" customFormat="false" ht="30" hidden="false" customHeight="true" outlineLevel="0" collapsed="false">
      <c r="A338" s="33"/>
      <c r="B338" s="33"/>
      <c r="C338" s="33"/>
      <c r="D338" s="34"/>
      <c r="E338" s="35"/>
      <c r="F338" s="35"/>
      <c r="G338" s="35"/>
      <c r="H338" s="35"/>
      <c r="I338" s="23" t="n">
        <f aca="false">IF(K338="Correcto",IF(ISNUMBER(H338),H338,IF(ISNUMBER(F338),F338,N(E338)))*D338,0)</f>
        <v>0</v>
      </c>
      <c r="J338" s="23" t="n">
        <f aca="false">IF(K338="Correcto",I338-N(G338),0)</f>
        <v>0</v>
      </c>
      <c r="K338" s="8" t="str">
        <f aca="false">IF(COUNTA(A338:H338)=0,"",IF(OR(A338="",B338="",C338="",NOT(ISNUMBER(D338)),D338&lt;=0,AND(E338&lt;&gt;"",NOT(ISNUMBER(E338))),AND(F338&lt;&gt;"",NOT(ISNUMBER(F338))),AND(G338&lt;&gt;"",NOT(ISNUMBER(G338))),AND(H338&lt;&gt;"",NOT(ISNUMBER(H338))),COUNT(E338:H338)=0),"REVISAR datos","Correcto"))</f>
        <v/>
      </c>
      <c r="L338" s="24" t="str">
        <f aca="false">IF(COUNTA(A338:B338)=0,"",IF(COUNTIFS(Resumen!$A$18:$A$25,B338)=1,"Clasificado","REVISAR categoría"))</f>
        <v/>
      </c>
      <c r="M338" s="36"/>
      <c r="N338" s="24" t="str">
        <f aca="false">IF(K338&lt;&gt;"Correcto","",IF(OR(ISNUMBER(F338),ISNUMBER(H338)),"Comprometido","Estimado"))</f>
        <v/>
      </c>
      <c r="O338" s="24" t="n">
        <f aca="false">MAX(0,J338)</f>
        <v>0</v>
      </c>
      <c r="P338" s="1" t="n">
        <f aca="false">IF(COUNTA(A338:H338,M338)&gt;0,ROW(),0)</f>
        <v>0</v>
      </c>
    </row>
    <row r="339" customFormat="false" ht="30" hidden="false" customHeight="true" outlineLevel="0" collapsed="false">
      <c r="A339" s="33"/>
      <c r="B339" s="33"/>
      <c r="C339" s="33"/>
      <c r="D339" s="34"/>
      <c r="E339" s="35"/>
      <c r="F339" s="35"/>
      <c r="G339" s="35"/>
      <c r="H339" s="35"/>
      <c r="I339" s="23" t="n">
        <f aca="false">IF(K339="Correcto",IF(ISNUMBER(H339),H339,IF(ISNUMBER(F339),F339,N(E339)))*D339,0)</f>
        <v>0</v>
      </c>
      <c r="J339" s="23" t="n">
        <f aca="false">IF(K339="Correcto",I339-N(G339),0)</f>
        <v>0</v>
      </c>
      <c r="K339" s="8" t="str">
        <f aca="false">IF(COUNTA(A339:H339)=0,"",IF(OR(A339="",B339="",C339="",NOT(ISNUMBER(D339)),D339&lt;=0,AND(E339&lt;&gt;"",NOT(ISNUMBER(E339))),AND(F339&lt;&gt;"",NOT(ISNUMBER(F339))),AND(G339&lt;&gt;"",NOT(ISNUMBER(G339))),AND(H339&lt;&gt;"",NOT(ISNUMBER(H339))),COUNT(E339:H339)=0),"REVISAR datos","Correcto"))</f>
        <v/>
      </c>
      <c r="L339" s="24" t="str">
        <f aca="false">IF(COUNTA(A339:B339)=0,"",IF(COUNTIFS(Resumen!$A$18:$A$25,B339)=1,"Clasificado","REVISAR categoría"))</f>
        <v/>
      </c>
      <c r="M339" s="36"/>
      <c r="N339" s="24" t="str">
        <f aca="false">IF(K339&lt;&gt;"Correcto","",IF(OR(ISNUMBER(F339),ISNUMBER(H339)),"Comprometido","Estimado"))</f>
        <v/>
      </c>
      <c r="O339" s="24" t="n">
        <f aca="false">MAX(0,J339)</f>
        <v>0</v>
      </c>
      <c r="P339" s="1" t="n">
        <f aca="false">IF(COUNTA(A339:H339,M339)&gt;0,ROW(),0)</f>
        <v>0</v>
      </c>
    </row>
    <row r="340" customFormat="false" ht="30" hidden="false" customHeight="true" outlineLevel="0" collapsed="false">
      <c r="A340" s="33"/>
      <c r="B340" s="33"/>
      <c r="C340" s="33"/>
      <c r="D340" s="34"/>
      <c r="E340" s="35"/>
      <c r="F340" s="35"/>
      <c r="G340" s="35"/>
      <c r="H340" s="35"/>
      <c r="I340" s="23" t="n">
        <f aca="false">IF(K340="Correcto",IF(ISNUMBER(H340),H340,IF(ISNUMBER(F340),F340,N(E340)))*D340,0)</f>
        <v>0</v>
      </c>
      <c r="J340" s="23" t="n">
        <f aca="false">IF(K340="Correcto",I340-N(G340),0)</f>
        <v>0</v>
      </c>
      <c r="K340" s="8" t="str">
        <f aca="false">IF(COUNTA(A340:H340)=0,"",IF(OR(A340="",B340="",C340="",NOT(ISNUMBER(D340)),D340&lt;=0,AND(E340&lt;&gt;"",NOT(ISNUMBER(E340))),AND(F340&lt;&gt;"",NOT(ISNUMBER(F340))),AND(G340&lt;&gt;"",NOT(ISNUMBER(G340))),AND(H340&lt;&gt;"",NOT(ISNUMBER(H340))),COUNT(E340:H340)=0),"REVISAR datos","Correcto"))</f>
        <v/>
      </c>
      <c r="L340" s="24" t="str">
        <f aca="false">IF(COUNTA(A340:B340)=0,"",IF(COUNTIFS(Resumen!$A$18:$A$25,B340)=1,"Clasificado","REVISAR categoría"))</f>
        <v/>
      </c>
      <c r="M340" s="36"/>
      <c r="N340" s="24" t="str">
        <f aca="false">IF(K340&lt;&gt;"Correcto","",IF(OR(ISNUMBER(F340),ISNUMBER(H340)),"Comprometido","Estimado"))</f>
        <v/>
      </c>
      <c r="O340" s="24" t="n">
        <f aca="false">MAX(0,J340)</f>
        <v>0</v>
      </c>
      <c r="P340" s="1" t="n">
        <f aca="false">IF(COUNTA(A340:H340,M340)&gt;0,ROW(),0)</f>
        <v>0</v>
      </c>
    </row>
    <row r="341" customFormat="false" ht="30" hidden="false" customHeight="true" outlineLevel="0" collapsed="false">
      <c r="A341" s="33"/>
      <c r="B341" s="33"/>
      <c r="C341" s="33"/>
      <c r="D341" s="34"/>
      <c r="E341" s="35"/>
      <c r="F341" s="35"/>
      <c r="G341" s="35"/>
      <c r="H341" s="35"/>
      <c r="I341" s="23" t="n">
        <f aca="false">IF(K341="Correcto",IF(ISNUMBER(H341),H341,IF(ISNUMBER(F341),F341,N(E341)))*D341,0)</f>
        <v>0</v>
      </c>
      <c r="J341" s="23" t="n">
        <f aca="false">IF(K341="Correcto",I341-N(G341),0)</f>
        <v>0</v>
      </c>
      <c r="K341" s="8" t="str">
        <f aca="false">IF(COUNTA(A341:H341)=0,"",IF(OR(A341="",B341="",C341="",NOT(ISNUMBER(D341)),D341&lt;=0,AND(E341&lt;&gt;"",NOT(ISNUMBER(E341))),AND(F341&lt;&gt;"",NOT(ISNUMBER(F341))),AND(G341&lt;&gt;"",NOT(ISNUMBER(G341))),AND(H341&lt;&gt;"",NOT(ISNUMBER(H341))),COUNT(E341:H341)=0),"REVISAR datos","Correcto"))</f>
        <v/>
      </c>
      <c r="L341" s="24" t="str">
        <f aca="false">IF(COUNTA(A341:B341)=0,"",IF(COUNTIFS(Resumen!$A$18:$A$25,B341)=1,"Clasificado","REVISAR categoría"))</f>
        <v/>
      </c>
      <c r="M341" s="36"/>
      <c r="N341" s="24" t="str">
        <f aca="false">IF(K341&lt;&gt;"Correcto","",IF(OR(ISNUMBER(F341),ISNUMBER(H341)),"Comprometido","Estimado"))</f>
        <v/>
      </c>
      <c r="O341" s="24" t="n">
        <f aca="false">MAX(0,J341)</f>
        <v>0</v>
      </c>
      <c r="P341" s="1" t="n">
        <f aca="false">IF(COUNTA(A341:H341,M341)&gt;0,ROW(),0)</f>
        <v>0</v>
      </c>
    </row>
    <row r="342" customFormat="false" ht="30" hidden="false" customHeight="true" outlineLevel="0" collapsed="false">
      <c r="A342" s="33"/>
      <c r="B342" s="33"/>
      <c r="C342" s="33"/>
      <c r="D342" s="34"/>
      <c r="E342" s="35"/>
      <c r="F342" s="35"/>
      <c r="G342" s="35"/>
      <c r="H342" s="35"/>
      <c r="I342" s="23" t="n">
        <f aca="false">IF(K342="Correcto",IF(ISNUMBER(H342),H342,IF(ISNUMBER(F342),F342,N(E342)))*D342,0)</f>
        <v>0</v>
      </c>
      <c r="J342" s="23" t="n">
        <f aca="false">IF(K342="Correcto",I342-N(G342),0)</f>
        <v>0</v>
      </c>
      <c r="K342" s="8" t="str">
        <f aca="false">IF(COUNTA(A342:H342)=0,"",IF(OR(A342="",B342="",C342="",NOT(ISNUMBER(D342)),D342&lt;=0,AND(E342&lt;&gt;"",NOT(ISNUMBER(E342))),AND(F342&lt;&gt;"",NOT(ISNUMBER(F342))),AND(G342&lt;&gt;"",NOT(ISNUMBER(G342))),AND(H342&lt;&gt;"",NOT(ISNUMBER(H342))),COUNT(E342:H342)=0),"REVISAR datos","Correcto"))</f>
        <v/>
      </c>
      <c r="L342" s="24" t="str">
        <f aca="false">IF(COUNTA(A342:B342)=0,"",IF(COUNTIFS(Resumen!$A$18:$A$25,B342)=1,"Clasificado","REVISAR categoría"))</f>
        <v/>
      </c>
      <c r="M342" s="36"/>
      <c r="N342" s="24" t="str">
        <f aca="false">IF(K342&lt;&gt;"Correcto","",IF(OR(ISNUMBER(F342),ISNUMBER(H342)),"Comprometido","Estimado"))</f>
        <v/>
      </c>
      <c r="O342" s="24" t="n">
        <f aca="false">MAX(0,J342)</f>
        <v>0</v>
      </c>
      <c r="P342" s="1" t="n">
        <f aca="false">IF(COUNTA(A342:H342,M342)&gt;0,ROW(),0)</f>
        <v>0</v>
      </c>
    </row>
    <row r="343" customFormat="false" ht="30" hidden="false" customHeight="true" outlineLevel="0" collapsed="false">
      <c r="A343" s="33"/>
      <c r="B343" s="33"/>
      <c r="C343" s="33"/>
      <c r="D343" s="34"/>
      <c r="E343" s="35"/>
      <c r="F343" s="35"/>
      <c r="G343" s="35"/>
      <c r="H343" s="35"/>
      <c r="I343" s="23" t="n">
        <f aca="false">IF(K343="Correcto",IF(ISNUMBER(H343),H343,IF(ISNUMBER(F343),F343,N(E343)))*D343,0)</f>
        <v>0</v>
      </c>
      <c r="J343" s="23" t="n">
        <f aca="false">IF(K343="Correcto",I343-N(G343),0)</f>
        <v>0</v>
      </c>
      <c r="K343" s="8" t="str">
        <f aca="false">IF(COUNTA(A343:H343)=0,"",IF(OR(A343="",B343="",C343="",NOT(ISNUMBER(D343)),D343&lt;=0,AND(E343&lt;&gt;"",NOT(ISNUMBER(E343))),AND(F343&lt;&gt;"",NOT(ISNUMBER(F343))),AND(G343&lt;&gt;"",NOT(ISNUMBER(G343))),AND(H343&lt;&gt;"",NOT(ISNUMBER(H343))),COUNT(E343:H343)=0),"REVISAR datos","Correcto"))</f>
        <v/>
      </c>
      <c r="L343" s="24" t="str">
        <f aca="false">IF(COUNTA(A343:B343)=0,"",IF(COUNTIFS(Resumen!$A$18:$A$25,B343)=1,"Clasificado","REVISAR categoría"))</f>
        <v/>
      </c>
      <c r="M343" s="36"/>
      <c r="N343" s="24" t="str">
        <f aca="false">IF(K343&lt;&gt;"Correcto","",IF(OR(ISNUMBER(F343),ISNUMBER(H343)),"Comprometido","Estimado"))</f>
        <v/>
      </c>
      <c r="O343" s="24" t="n">
        <f aca="false">MAX(0,J343)</f>
        <v>0</v>
      </c>
      <c r="P343" s="1" t="n">
        <f aca="false">IF(COUNTA(A343:H343,M343)&gt;0,ROW(),0)</f>
        <v>0</v>
      </c>
    </row>
    <row r="344" customFormat="false" ht="30" hidden="false" customHeight="true" outlineLevel="0" collapsed="false">
      <c r="A344" s="33"/>
      <c r="B344" s="33"/>
      <c r="C344" s="33"/>
      <c r="D344" s="34"/>
      <c r="E344" s="35"/>
      <c r="F344" s="35"/>
      <c r="G344" s="35"/>
      <c r="H344" s="35"/>
      <c r="I344" s="23" t="n">
        <f aca="false">IF(K344="Correcto",IF(ISNUMBER(H344),H344,IF(ISNUMBER(F344),F344,N(E344)))*D344,0)</f>
        <v>0</v>
      </c>
      <c r="J344" s="23" t="n">
        <f aca="false">IF(K344="Correcto",I344-N(G344),0)</f>
        <v>0</v>
      </c>
      <c r="K344" s="8" t="str">
        <f aca="false">IF(COUNTA(A344:H344)=0,"",IF(OR(A344="",B344="",C344="",NOT(ISNUMBER(D344)),D344&lt;=0,AND(E344&lt;&gt;"",NOT(ISNUMBER(E344))),AND(F344&lt;&gt;"",NOT(ISNUMBER(F344))),AND(G344&lt;&gt;"",NOT(ISNUMBER(G344))),AND(H344&lt;&gt;"",NOT(ISNUMBER(H344))),COUNT(E344:H344)=0),"REVISAR datos","Correcto"))</f>
        <v/>
      </c>
      <c r="L344" s="24" t="str">
        <f aca="false">IF(COUNTA(A344:B344)=0,"",IF(COUNTIFS(Resumen!$A$18:$A$25,B344)=1,"Clasificado","REVISAR categoría"))</f>
        <v/>
      </c>
      <c r="M344" s="36"/>
      <c r="N344" s="24" t="str">
        <f aca="false">IF(K344&lt;&gt;"Correcto","",IF(OR(ISNUMBER(F344),ISNUMBER(H344)),"Comprometido","Estimado"))</f>
        <v/>
      </c>
      <c r="O344" s="24" t="n">
        <f aca="false">MAX(0,J344)</f>
        <v>0</v>
      </c>
      <c r="P344" s="1" t="n">
        <f aca="false">IF(COUNTA(A344:H344,M344)&gt;0,ROW(),0)</f>
        <v>0</v>
      </c>
    </row>
    <row r="345" customFormat="false" ht="30" hidden="false" customHeight="true" outlineLevel="0" collapsed="false">
      <c r="A345" s="33"/>
      <c r="B345" s="33"/>
      <c r="C345" s="33"/>
      <c r="D345" s="34"/>
      <c r="E345" s="35"/>
      <c r="F345" s="35"/>
      <c r="G345" s="35"/>
      <c r="H345" s="35"/>
      <c r="I345" s="23" t="n">
        <f aca="false">IF(K345="Correcto",IF(ISNUMBER(H345),H345,IF(ISNUMBER(F345),F345,N(E345)))*D345,0)</f>
        <v>0</v>
      </c>
      <c r="J345" s="23" t="n">
        <f aca="false">IF(K345="Correcto",I345-N(G345),0)</f>
        <v>0</v>
      </c>
      <c r="K345" s="8" t="str">
        <f aca="false">IF(COUNTA(A345:H345)=0,"",IF(OR(A345="",B345="",C345="",NOT(ISNUMBER(D345)),D345&lt;=0,AND(E345&lt;&gt;"",NOT(ISNUMBER(E345))),AND(F345&lt;&gt;"",NOT(ISNUMBER(F345))),AND(G345&lt;&gt;"",NOT(ISNUMBER(G345))),AND(H345&lt;&gt;"",NOT(ISNUMBER(H345))),COUNT(E345:H345)=0),"REVISAR datos","Correcto"))</f>
        <v/>
      </c>
      <c r="L345" s="24" t="str">
        <f aca="false">IF(COUNTA(A345:B345)=0,"",IF(COUNTIFS(Resumen!$A$18:$A$25,B345)=1,"Clasificado","REVISAR categoría"))</f>
        <v/>
      </c>
      <c r="M345" s="36"/>
      <c r="N345" s="24" t="str">
        <f aca="false">IF(K345&lt;&gt;"Correcto","",IF(OR(ISNUMBER(F345),ISNUMBER(H345)),"Comprometido","Estimado"))</f>
        <v/>
      </c>
      <c r="O345" s="24" t="n">
        <f aca="false">MAX(0,J345)</f>
        <v>0</v>
      </c>
      <c r="P345" s="1" t="n">
        <f aca="false">IF(COUNTA(A345:H345,M345)&gt;0,ROW(),0)</f>
        <v>0</v>
      </c>
    </row>
    <row r="346" customFormat="false" ht="30" hidden="false" customHeight="true" outlineLevel="0" collapsed="false">
      <c r="A346" s="33"/>
      <c r="B346" s="33"/>
      <c r="C346" s="33"/>
      <c r="D346" s="34"/>
      <c r="E346" s="35"/>
      <c r="F346" s="35"/>
      <c r="G346" s="35"/>
      <c r="H346" s="35"/>
      <c r="I346" s="23" t="n">
        <f aca="false">IF(K346="Correcto",IF(ISNUMBER(H346),H346,IF(ISNUMBER(F346),F346,N(E346)))*D346,0)</f>
        <v>0</v>
      </c>
      <c r="J346" s="23" t="n">
        <f aca="false">IF(K346="Correcto",I346-N(G346),0)</f>
        <v>0</v>
      </c>
      <c r="K346" s="8" t="str">
        <f aca="false">IF(COUNTA(A346:H346)=0,"",IF(OR(A346="",B346="",C346="",NOT(ISNUMBER(D346)),D346&lt;=0,AND(E346&lt;&gt;"",NOT(ISNUMBER(E346))),AND(F346&lt;&gt;"",NOT(ISNUMBER(F346))),AND(G346&lt;&gt;"",NOT(ISNUMBER(G346))),AND(H346&lt;&gt;"",NOT(ISNUMBER(H346))),COUNT(E346:H346)=0),"REVISAR datos","Correcto"))</f>
        <v/>
      </c>
      <c r="L346" s="24" t="str">
        <f aca="false">IF(COUNTA(A346:B346)=0,"",IF(COUNTIFS(Resumen!$A$18:$A$25,B346)=1,"Clasificado","REVISAR categoría"))</f>
        <v/>
      </c>
      <c r="M346" s="36"/>
      <c r="N346" s="24" t="str">
        <f aca="false">IF(K346&lt;&gt;"Correcto","",IF(OR(ISNUMBER(F346),ISNUMBER(H346)),"Comprometido","Estimado"))</f>
        <v/>
      </c>
      <c r="O346" s="24" t="n">
        <f aca="false">MAX(0,J346)</f>
        <v>0</v>
      </c>
      <c r="P346" s="1" t="n">
        <f aca="false">IF(COUNTA(A346:H346,M346)&gt;0,ROW(),0)</f>
        <v>0</v>
      </c>
    </row>
    <row r="347" customFormat="false" ht="30" hidden="false" customHeight="true" outlineLevel="0" collapsed="false">
      <c r="A347" s="33"/>
      <c r="B347" s="33"/>
      <c r="C347" s="33"/>
      <c r="D347" s="34"/>
      <c r="E347" s="35"/>
      <c r="F347" s="35"/>
      <c r="G347" s="35"/>
      <c r="H347" s="35"/>
      <c r="I347" s="23" t="n">
        <f aca="false">IF(K347="Correcto",IF(ISNUMBER(H347),H347,IF(ISNUMBER(F347),F347,N(E347)))*D347,0)</f>
        <v>0</v>
      </c>
      <c r="J347" s="23" t="n">
        <f aca="false">IF(K347="Correcto",I347-N(G347),0)</f>
        <v>0</v>
      </c>
      <c r="K347" s="8" t="str">
        <f aca="false">IF(COUNTA(A347:H347)=0,"",IF(OR(A347="",B347="",C347="",NOT(ISNUMBER(D347)),D347&lt;=0,AND(E347&lt;&gt;"",NOT(ISNUMBER(E347))),AND(F347&lt;&gt;"",NOT(ISNUMBER(F347))),AND(G347&lt;&gt;"",NOT(ISNUMBER(G347))),AND(H347&lt;&gt;"",NOT(ISNUMBER(H347))),COUNT(E347:H347)=0),"REVISAR datos","Correcto"))</f>
        <v/>
      </c>
      <c r="L347" s="24" t="str">
        <f aca="false">IF(COUNTA(A347:B347)=0,"",IF(COUNTIFS(Resumen!$A$18:$A$25,B347)=1,"Clasificado","REVISAR categoría"))</f>
        <v/>
      </c>
      <c r="M347" s="36"/>
      <c r="N347" s="24" t="str">
        <f aca="false">IF(K347&lt;&gt;"Correcto","",IF(OR(ISNUMBER(F347),ISNUMBER(H347)),"Comprometido","Estimado"))</f>
        <v/>
      </c>
      <c r="O347" s="24" t="n">
        <f aca="false">MAX(0,J347)</f>
        <v>0</v>
      </c>
      <c r="P347" s="1" t="n">
        <f aca="false">IF(COUNTA(A347:H347,M347)&gt;0,ROW(),0)</f>
        <v>0</v>
      </c>
    </row>
    <row r="348" customFormat="false" ht="30" hidden="false" customHeight="true" outlineLevel="0" collapsed="false">
      <c r="A348" s="33"/>
      <c r="B348" s="33"/>
      <c r="C348" s="33"/>
      <c r="D348" s="34"/>
      <c r="E348" s="35"/>
      <c r="F348" s="35"/>
      <c r="G348" s="35"/>
      <c r="H348" s="35"/>
      <c r="I348" s="23" t="n">
        <f aca="false">IF(K348="Correcto",IF(ISNUMBER(H348),H348,IF(ISNUMBER(F348),F348,N(E348)))*D348,0)</f>
        <v>0</v>
      </c>
      <c r="J348" s="23" t="n">
        <f aca="false">IF(K348="Correcto",I348-N(G348),0)</f>
        <v>0</v>
      </c>
      <c r="K348" s="8" t="str">
        <f aca="false">IF(COUNTA(A348:H348)=0,"",IF(OR(A348="",B348="",C348="",NOT(ISNUMBER(D348)),D348&lt;=0,AND(E348&lt;&gt;"",NOT(ISNUMBER(E348))),AND(F348&lt;&gt;"",NOT(ISNUMBER(F348))),AND(G348&lt;&gt;"",NOT(ISNUMBER(G348))),AND(H348&lt;&gt;"",NOT(ISNUMBER(H348))),COUNT(E348:H348)=0),"REVISAR datos","Correcto"))</f>
        <v/>
      </c>
      <c r="L348" s="24" t="str">
        <f aca="false">IF(COUNTA(A348:B348)=0,"",IF(COUNTIFS(Resumen!$A$18:$A$25,B348)=1,"Clasificado","REVISAR categoría"))</f>
        <v/>
      </c>
      <c r="M348" s="36"/>
      <c r="N348" s="24" t="str">
        <f aca="false">IF(K348&lt;&gt;"Correcto","",IF(OR(ISNUMBER(F348),ISNUMBER(H348)),"Comprometido","Estimado"))</f>
        <v/>
      </c>
      <c r="O348" s="24" t="n">
        <f aca="false">MAX(0,J348)</f>
        <v>0</v>
      </c>
      <c r="P348" s="1" t="n">
        <f aca="false">IF(COUNTA(A348:H348,M348)&gt;0,ROW(),0)</f>
        <v>0</v>
      </c>
    </row>
    <row r="349" customFormat="false" ht="30" hidden="false" customHeight="true" outlineLevel="0" collapsed="false">
      <c r="A349" s="33"/>
      <c r="B349" s="33"/>
      <c r="C349" s="33"/>
      <c r="D349" s="34"/>
      <c r="E349" s="35"/>
      <c r="F349" s="35"/>
      <c r="G349" s="35"/>
      <c r="H349" s="35"/>
      <c r="I349" s="23" t="n">
        <f aca="false">IF(K349="Correcto",IF(ISNUMBER(H349),H349,IF(ISNUMBER(F349),F349,N(E349)))*D349,0)</f>
        <v>0</v>
      </c>
      <c r="J349" s="23" t="n">
        <f aca="false">IF(K349="Correcto",I349-N(G349),0)</f>
        <v>0</v>
      </c>
      <c r="K349" s="8" t="str">
        <f aca="false">IF(COUNTA(A349:H349)=0,"",IF(OR(A349="",B349="",C349="",NOT(ISNUMBER(D349)),D349&lt;=0,AND(E349&lt;&gt;"",NOT(ISNUMBER(E349))),AND(F349&lt;&gt;"",NOT(ISNUMBER(F349))),AND(G349&lt;&gt;"",NOT(ISNUMBER(G349))),AND(H349&lt;&gt;"",NOT(ISNUMBER(H349))),COUNT(E349:H349)=0),"REVISAR datos","Correcto"))</f>
        <v/>
      </c>
      <c r="L349" s="24" t="str">
        <f aca="false">IF(COUNTA(A349:B349)=0,"",IF(COUNTIFS(Resumen!$A$18:$A$25,B349)=1,"Clasificado","REVISAR categoría"))</f>
        <v/>
      </c>
      <c r="M349" s="36"/>
      <c r="N349" s="24" t="str">
        <f aca="false">IF(K349&lt;&gt;"Correcto","",IF(OR(ISNUMBER(F349),ISNUMBER(H349)),"Comprometido","Estimado"))</f>
        <v/>
      </c>
      <c r="O349" s="24" t="n">
        <f aca="false">MAX(0,J349)</f>
        <v>0</v>
      </c>
      <c r="P349" s="1" t="n">
        <f aca="false">IF(COUNTA(A349:H349,M349)&gt;0,ROW(),0)</f>
        <v>0</v>
      </c>
    </row>
    <row r="350" customFormat="false" ht="30" hidden="false" customHeight="true" outlineLevel="0" collapsed="false">
      <c r="A350" s="33"/>
      <c r="B350" s="33"/>
      <c r="C350" s="33"/>
      <c r="D350" s="34"/>
      <c r="E350" s="35"/>
      <c r="F350" s="35"/>
      <c r="G350" s="35"/>
      <c r="H350" s="35"/>
      <c r="I350" s="23" t="n">
        <f aca="false">IF(K350="Correcto",IF(ISNUMBER(H350),H350,IF(ISNUMBER(F350),F350,N(E350)))*D350,0)</f>
        <v>0</v>
      </c>
      <c r="J350" s="23" t="n">
        <f aca="false">IF(K350="Correcto",I350-N(G350),0)</f>
        <v>0</v>
      </c>
      <c r="K350" s="8" t="str">
        <f aca="false">IF(COUNTA(A350:H350)=0,"",IF(OR(A350="",B350="",C350="",NOT(ISNUMBER(D350)),D350&lt;=0,AND(E350&lt;&gt;"",NOT(ISNUMBER(E350))),AND(F350&lt;&gt;"",NOT(ISNUMBER(F350))),AND(G350&lt;&gt;"",NOT(ISNUMBER(G350))),AND(H350&lt;&gt;"",NOT(ISNUMBER(H350))),COUNT(E350:H350)=0),"REVISAR datos","Correcto"))</f>
        <v/>
      </c>
      <c r="L350" s="24" t="str">
        <f aca="false">IF(COUNTA(A350:B350)=0,"",IF(COUNTIFS(Resumen!$A$18:$A$25,B350)=1,"Clasificado","REVISAR categoría"))</f>
        <v/>
      </c>
      <c r="M350" s="36"/>
      <c r="N350" s="24" t="str">
        <f aca="false">IF(K350&lt;&gt;"Correcto","",IF(OR(ISNUMBER(F350),ISNUMBER(H350)),"Comprometido","Estimado"))</f>
        <v/>
      </c>
      <c r="O350" s="24" t="n">
        <f aca="false">MAX(0,J350)</f>
        <v>0</v>
      </c>
      <c r="P350" s="1" t="n">
        <f aca="false">IF(COUNTA(A350:H350,M350)&gt;0,ROW(),0)</f>
        <v>0</v>
      </c>
    </row>
    <row r="351" customFormat="false" ht="30" hidden="false" customHeight="true" outlineLevel="0" collapsed="false">
      <c r="A351" s="33"/>
      <c r="B351" s="33"/>
      <c r="C351" s="33"/>
      <c r="D351" s="34"/>
      <c r="E351" s="35"/>
      <c r="F351" s="35"/>
      <c r="G351" s="35"/>
      <c r="H351" s="35"/>
      <c r="I351" s="23" t="n">
        <f aca="false">IF(K351="Correcto",IF(ISNUMBER(H351),H351,IF(ISNUMBER(F351),F351,N(E351)))*D351,0)</f>
        <v>0</v>
      </c>
      <c r="J351" s="23" t="n">
        <f aca="false">IF(K351="Correcto",I351-N(G351),0)</f>
        <v>0</v>
      </c>
      <c r="K351" s="8" t="str">
        <f aca="false">IF(COUNTA(A351:H351)=0,"",IF(OR(A351="",B351="",C351="",NOT(ISNUMBER(D351)),D351&lt;=0,AND(E351&lt;&gt;"",NOT(ISNUMBER(E351))),AND(F351&lt;&gt;"",NOT(ISNUMBER(F351))),AND(G351&lt;&gt;"",NOT(ISNUMBER(G351))),AND(H351&lt;&gt;"",NOT(ISNUMBER(H351))),COUNT(E351:H351)=0),"REVISAR datos","Correcto"))</f>
        <v/>
      </c>
      <c r="L351" s="24" t="str">
        <f aca="false">IF(COUNTA(A351:B351)=0,"",IF(COUNTIFS(Resumen!$A$18:$A$25,B351)=1,"Clasificado","REVISAR categoría"))</f>
        <v/>
      </c>
      <c r="M351" s="36"/>
      <c r="N351" s="24" t="str">
        <f aca="false">IF(K351&lt;&gt;"Correcto","",IF(OR(ISNUMBER(F351),ISNUMBER(H351)),"Comprometido","Estimado"))</f>
        <v/>
      </c>
      <c r="O351" s="24" t="n">
        <f aca="false">MAX(0,J351)</f>
        <v>0</v>
      </c>
      <c r="P351" s="1" t="n">
        <f aca="false">IF(COUNTA(A351:H351,M351)&gt;0,ROW(),0)</f>
        <v>0</v>
      </c>
    </row>
    <row r="352" customFormat="false" ht="30" hidden="false" customHeight="true" outlineLevel="0" collapsed="false">
      <c r="A352" s="33"/>
      <c r="B352" s="33"/>
      <c r="C352" s="33"/>
      <c r="D352" s="34"/>
      <c r="E352" s="35"/>
      <c r="F352" s="35"/>
      <c r="G352" s="35"/>
      <c r="H352" s="35"/>
      <c r="I352" s="23" t="n">
        <f aca="false">IF(K352="Correcto",IF(ISNUMBER(H352),H352,IF(ISNUMBER(F352),F352,N(E352)))*D352,0)</f>
        <v>0</v>
      </c>
      <c r="J352" s="23" t="n">
        <f aca="false">IF(K352="Correcto",I352-N(G352),0)</f>
        <v>0</v>
      </c>
      <c r="K352" s="8" t="str">
        <f aca="false">IF(COUNTA(A352:H352)=0,"",IF(OR(A352="",B352="",C352="",NOT(ISNUMBER(D352)),D352&lt;=0,AND(E352&lt;&gt;"",NOT(ISNUMBER(E352))),AND(F352&lt;&gt;"",NOT(ISNUMBER(F352))),AND(G352&lt;&gt;"",NOT(ISNUMBER(G352))),AND(H352&lt;&gt;"",NOT(ISNUMBER(H352))),COUNT(E352:H352)=0),"REVISAR datos","Correcto"))</f>
        <v/>
      </c>
      <c r="L352" s="24" t="str">
        <f aca="false">IF(COUNTA(A352:B352)=0,"",IF(COUNTIFS(Resumen!$A$18:$A$25,B352)=1,"Clasificado","REVISAR categoría"))</f>
        <v/>
      </c>
      <c r="M352" s="36"/>
      <c r="N352" s="24" t="str">
        <f aca="false">IF(K352&lt;&gt;"Correcto","",IF(OR(ISNUMBER(F352),ISNUMBER(H352)),"Comprometido","Estimado"))</f>
        <v/>
      </c>
      <c r="O352" s="24" t="n">
        <f aca="false">MAX(0,J352)</f>
        <v>0</v>
      </c>
      <c r="P352" s="1" t="n">
        <f aca="false">IF(COUNTA(A352:H352,M352)&gt;0,ROW(),0)</f>
        <v>0</v>
      </c>
    </row>
    <row r="353" customFormat="false" ht="30" hidden="false" customHeight="true" outlineLevel="0" collapsed="false">
      <c r="A353" s="33"/>
      <c r="B353" s="33"/>
      <c r="C353" s="33"/>
      <c r="D353" s="34"/>
      <c r="E353" s="35"/>
      <c r="F353" s="35"/>
      <c r="G353" s="35"/>
      <c r="H353" s="35"/>
      <c r="I353" s="23" t="n">
        <f aca="false">IF(K353="Correcto",IF(ISNUMBER(H353),H353,IF(ISNUMBER(F353),F353,N(E353)))*D353,0)</f>
        <v>0</v>
      </c>
      <c r="J353" s="23" t="n">
        <f aca="false">IF(K353="Correcto",I353-N(G353),0)</f>
        <v>0</v>
      </c>
      <c r="K353" s="8" t="str">
        <f aca="false">IF(COUNTA(A353:H353)=0,"",IF(OR(A353="",B353="",C353="",NOT(ISNUMBER(D353)),D353&lt;=0,AND(E353&lt;&gt;"",NOT(ISNUMBER(E353))),AND(F353&lt;&gt;"",NOT(ISNUMBER(F353))),AND(G353&lt;&gt;"",NOT(ISNUMBER(G353))),AND(H353&lt;&gt;"",NOT(ISNUMBER(H353))),COUNT(E353:H353)=0),"REVISAR datos","Correcto"))</f>
        <v/>
      </c>
      <c r="L353" s="24" t="str">
        <f aca="false">IF(COUNTA(A353:B353)=0,"",IF(COUNTIFS(Resumen!$A$18:$A$25,B353)=1,"Clasificado","REVISAR categoría"))</f>
        <v/>
      </c>
      <c r="M353" s="36"/>
      <c r="N353" s="24" t="str">
        <f aca="false">IF(K353&lt;&gt;"Correcto","",IF(OR(ISNUMBER(F353),ISNUMBER(H353)),"Comprometido","Estimado"))</f>
        <v/>
      </c>
      <c r="O353" s="24" t="n">
        <f aca="false">MAX(0,J353)</f>
        <v>0</v>
      </c>
      <c r="P353" s="1" t="n">
        <f aca="false">IF(COUNTA(A353:H353,M353)&gt;0,ROW(),0)</f>
        <v>0</v>
      </c>
    </row>
    <row r="354" customFormat="false" ht="30" hidden="false" customHeight="true" outlineLevel="0" collapsed="false">
      <c r="A354" s="33"/>
      <c r="B354" s="33"/>
      <c r="C354" s="33"/>
      <c r="D354" s="34"/>
      <c r="E354" s="35"/>
      <c r="F354" s="35"/>
      <c r="G354" s="35"/>
      <c r="H354" s="35"/>
      <c r="I354" s="23" t="n">
        <f aca="false">IF(K354="Correcto",IF(ISNUMBER(H354),H354,IF(ISNUMBER(F354),F354,N(E354)))*D354,0)</f>
        <v>0</v>
      </c>
      <c r="J354" s="23" t="n">
        <f aca="false">IF(K354="Correcto",I354-N(G354),0)</f>
        <v>0</v>
      </c>
      <c r="K354" s="8" t="str">
        <f aca="false">IF(COUNTA(A354:H354)=0,"",IF(OR(A354="",B354="",C354="",NOT(ISNUMBER(D354)),D354&lt;=0,AND(E354&lt;&gt;"",NOT(ISNUMBER(E354))),AND(F354&lt;&gt;"",NOT(ISNUMBER(F354))),AND(G354&lt;&gt;"",NOT(ISNUMBER(G354))),AND(H354&lt;&gt;"",NOT(ISNUMBER(H354))),COUNT(E354:H354)=0),"REVISAR datos","Correcto"))</f>
        <v/>
      </c>
      <c r="L354" s="24" t="str">
        <f aca="false">IF(COUNTA(A354:B354)=0,"",IF(COUNTIFS(Resumen!$A$18:$A$25,B354)=1,"Clasificado","REVISAR categoría"))</f>
        <v/>
      </c>
      <c r="M354" s="36"/>
      <c r="N354" s="24" t="str">
        <f aca="false">IF(K354&lt;&gt;"Correcto","",IF(OR(ISNUMBER(F354),ISNUMBER(H354)),"Comprometido","Estimado"))</f>
        <v/>
      </c>
      <c r="O354" s="24" t="n">
        <f aca="false">MAX(0,J354)</f>
        <v>0</v>
      </c>
      <c r="P354" s="1" t="n">
        <f aca="false">IF(COUNTA(A354:H354,M354)&gt;0,ROW(),0)</f>
        <v>0</v>
      </c>
    </row>
    <row r="355" customFormat="false" ht="30" hidden="false" customHeight="true" outlineLevel="0" collapsed="false">
      <c r="A355" s="33"/>
      <c r="B355" s="33"/>
      <c r="C355" s="33"/>
      <c r="D355" s="34"/>
      <c r="E355" s="35"/>
      <c r="F355" s="35"/>
      <c r="G355" s="35"/>
      <c r="H355" s="35"/>
      <c r="I355" s="23" t="n">
        <f aca="false">IF(K355="Correcto",IF(ISNUMBER(H355),H355,IF(ISNUMBER(F355),F355,N(E355)))*D355,0)</f>
        <v>0</v>
      </c>
      <c r="J355" s="23" t="n">
        <f aca="false">IF(K355="Correcto",I355-N(G355),0)</f>
        <v>0</v>
      </c>
      <c r="K355" s="8" t="str">
        <f aca="false">IF(COUNTA(A355:H355)=0,"",IF(OR(A355="",B355="",C355="",NOT(ISNUMBER(D355)),D355&lt;=0,AND(E355&lt;&gt;"",NOT(ISNUMBER(E355))),AND(F355&lt;&gt;"",NOT(ISNUMBER(F355))),AND(G355&lt;&gt;"",NOT(ISNUMBER(G355))),AND(H355&lt;&gt;"",NOT(ISNUMBER(H355))),COUNT(E355:H355)=0),"REVISAR datos","Correcto"))</f>
        <v/>
      </c>
      <c r="L355" s="24" t="str">
        <f aca="false">IF(COUNTA(A355:B355)=0,"",IF(COUNTIFS(Resumen!$A$18:$A$25,B355)=1,"Clasificado","REVISAR categoría"))</f>
        <v/>
      </c>
      <c r="M355" s="36"/>
      <c r="N355" s="24" t="str">
        <f aca="false">IF(K355&lt;&gt;"Correcto","",IF(OR(ISNUMBER(F355),ISNUMBER(H355)),"Comprometido","Estimado"))</f>
        <v/>
      </c>
      <c r="O355" s="24" t="n">
        <f aca="false">MAX(0,J355)</f>
        <v>0</v>
      </c>
      <c r="P355" s="1" t="n">
        <f aca="false">IF(COUNTA(A355:H355,M355)&gt;0,ROW(),0)</f>
        <v>0</v>
      </c>
    </row>
    <row r="356" customFormat="false" ht="30" hidden="false" customHeight="true" outlineLevel="0" collapsed="false">
      <c r="A356" s="33"/>
      <c r="B356" s="33"/>
      <c r="C356" s="33"/>
      <c r="D356" s="34"/>
      <c r="E356" s="35"/>
      <c r="F356" s="35"/>
      <c r="G356" s="35"/>
      <c r="H356" s="35"/>
      <c r="I356" s="23" t="n">
        <f aca="false">IF(K356="Correcto",IF(ISNUMBER(H356),H356,IF(ISNUMBER(F356),F356,N(E356)))*D356,0)</f>
        <v>0</v>
      </c>
      <c r="J356" s="23" t="n">
        <f aca="false">IF(K356="Correcto",I356-N(G356),0)</f>
        <v>0</v>
      </c>
      <c r="K356" s="8" t="str">
        <f aca="false">IF(COUNTA(A356:H356)=0,"",IF(OR(A356="",B356="",C356="",NOT(ISNUMBER(D356)),D356&lt;=0,AND(E356&lt;&gt;"",NOT(ISNUMBER(E356))),AND(F356&lt;&gt;"",NOT(ISNUMBER(F356))),AND(G356&lt;&gt;"",NOT(ISNUMBER(G356))),AND(H356&lt;&gt;"",NOT(ISNUMBER(H356))),COUNT(E356:H356)=0),"REVISAR datos","Correcto"))</f>
        <v/>
      </c>
      <c r="L356" s="24" t="str">
        <f aca="false">IF(COUNTA(A356:B356)=0,"",IF(COUNTIFS(Resumen!$A$18:$A$25,B356)=1,"Clasificado","REVISAR categoría"))</f>
        <v/>
      </c>
      <c r="M356" s="36"/>
      <c r="N356" s="24" t="str">
        <f aca="false">IF(K356&lt;&gt;"Correcto","",IF(OR(ISNUMBER(F356),ISNUMBER(H356)),"Comprometido","Estimado"))</f>
        <v/>
      </c>
      <c r="O356" s="24" t="n">
        <f aca="false">MAX(0,J356)</f>
        <v>0</v>
      </c>
      <c r="P356" s="1" t="n">
        <f aca="false">IF(COUNTA(A356:H356,M356)&gt;0,ROW(),0)</f>
        <v>0</v>
      </c>
    </row>
    <row r="357" customFormat="false" ht="30" hidden="false" customHeight="true" outlineLevel="0" collapsed="false">
      <c r="A357" s="33"/>
      <c r="B357" s="33"/>
      <c r="C357" s="33"/>
      <c r="D357" s="34"/>
      <c r="E357" s="35"/>
      <c r="F357" s="35"/>
      <c r="G357" s="35"/>
      <c r="H357" s="35"/>
      <c r="I357" s="23" t="n">
        <f aca="false">IF(K357="Correcto",IF(ISNUMBER(H357),H357,IF(ISNUMBER(F357),F357,N(E357)))*D357,0)</f>
        <v>0</v>
      </c>
      <c r="J357" s="23" t="n">
        <f aca="false">IF(K357="Correcto",I357-N(G357),0)</f>
        <v>0</v>
      </c>
      <c r="K357" s="8" t="str">
        <f aca="false">IF(COUNTA(A357:H357)=0,"",IF(OR(A357="",B357="",C357="",NOT(ISNUMBER(D357)),D357&lt;=0,AND(E357&lt;&gt;"",NOT(ISNUMBER(E357))),AND(F357&lt;&gt;"",NOT(ISNUMBER(F357))),AND(G357&lt;&gt;"",NOT(ISNUMBER(G357))),AND(H357&lt;&gt;"",NOT(ISNUMBER(H357))),COUNT(E357:H357)=0),"REVISAR datos","Correcto"))</f>
        <v/>
      </c>
      <c r="L357" s="24" t="str">
        <f aca="false">IF(COUNTA(A357:B357)=0,"",IF(COUNTIFS(Resumen!$A$18:$A$25,B357)=1,"Clasificado","REVISAR categoría"))</f>
        <v/>
      </c>
      <c r="M357" s="36"/>
      <c r="N357" s="24" t="str">
        <f aca="false">IF(K357&lt;&gt;"Correcto","",IF(OR(ISNUMBER(F357),ISNUMBER(H357)),"Comprometido","Estimado"))</f>
        <v/>
      </c>
      <c r="O357" s="24" t="n">
        <f aca="false">MAX(0,J357)</f>
        <v>0</v>
      </c>
      <c r="P357" s="1" t="n">
        <f aca="false">IF(COUNTA(A357:H357,M357)&gt;0,ROW(),0)</f>
        <v>0</v>
      </c>
    </row>
    <row r="358" customFormat="false" ht="30" hidden="false" customHeight="true" outlineLevel="0" collapsed="false">
      <c r="A358" s="33"/>
      <c r="B358" s="33"/>
      <c r="C358" s="33"/>
      <c r="D358" s="34"/>
      <c r="E358" s="35"/>
      <c r="F358" s="35"/>
      <c r="G358" s="35"/>
      <c r="H358" s="35"/>
      <c r="I358" s="23" t="n">
        <f aca="false">IF(K358="Correcto",IF(ISNUMBER(H358),H358,IF(ISNUMBER(F358),F358,N(E358)))*D358,0)</f>
        <v>0</v>
      </c>
      <c r="J358" s="23" t="n">
        <f aca="false">IF(K358="Correcto",I358-N(G358),0)</f>
        <v>0</v>
      </c>
      <c r="K358" s="8" t="str">
        <f aca="false">IF(COUNTA(A358:H358)=0,"",IF(OR(A358="",B358="",C358="",NOT(ISNUMBER(D358)),D358&lt;=0,AND(E358&lt;&gt;"",NOT(ISNUMBER(E358))),AND(F358&lt;&gt;"",NOT(ISNUMBER(F358))),AND(G358&lt;&gt;"",NOT(ISNUMBER(G358))),AND(H358&lt;&gt;"",NOT(ISNUMBER(H358))),COUNT(E358:H358)=0),"REVISAR datos","Correcto"))</f>
        <v/>
      </c>
      <c r="L358" s="24" t="str">
        <f aca="false">IF(COUNTA(A358:B358)=0,"",IF(COUNTIFS(Resumen!$A$18:$A$25,B358)=1,"Clasificado","REVISAR categoría"))</f>
        <v/>
      </c>
      <c r="M358" s="36"/>
      <c r="N358" s="24" t="str">
        <f aca="false">IF(K358&lt;&gt;"Correcto","",IF(OR(ISNUMBER(F358),ISNUMBER(H358)),"Comprometido","Estimado"))</f>
        <v/>
      </c>
      <c r="O358" s="24" t="n">
        <f aca="false">MAX(0,J358)</f>
        <v>0</v>
      </c>
      <c r="P358" s="1" t="n">
        <f aca="false">IF(COUNTA(A358:H358,M358)&gt;0,ROW(),0)</f>
        <v>0</v>
      </c>
    </row>
    <row r="359" customFormat="false" ht="30" hidden="false" customHeight="true" outlineLevel="0" collapsed="false">
      <c r="A359" s="33"/>
      <c r="B359" s="33"/>
      <c r="C359" s="33"/>
      <c r="D359" s="34"/>
      <c r="E359" s="35"/>
      <c r="F359" s="35"/>
      <c r="G359" s="35"/>
      <c r="H359" s="35"/>
      <c r="I359" s="23" t="n">
        <f aca="false">IF(K359="Correcto",IF(ISNUMBER(H359),H359,IF(ISNUMBER(F359),F359,N(E359)))*D359,0)</f>
        <v>0</v>
      </c>
      <c r="J359" s="23" t="n">
        <f aca="false">IF(K359="Correcto",I359-N(G359),0)</f>
        <v>0</v>
      </c>
      <c r="K359" s="8" t="str">
        <f aca="false">IF(COUNTA(A359:H359)=0,"",IF(OR(A359="",B359="",C359="",NOT(ISNUMBER(D359)),D359&lt;=0,AND(E359&lt;&gt;"",NOT(ISNUMBER(E359))),AND(F359&lt;&gt;"",NOT(ISNUMBER(F359))),AND(G359&lt;&gt;"",NOT(ISNUMBER(G359))),AND(H359&lt;&gt;"",NOT(ISNUMBER(H359))),COUNT(E359:H359)=0),"REVISAR datos","Correcto"))</f>
        <v/>
      </c>
      <c r="L359" s="24" t="str">
        <f aca="false">IF(COUNTA(A359:B359)=0,"",IF(COUNTIFS(Resumen!$A$18:$A$25,B359)=1,"Clasificado","REVISAR categoría"))</f>
        <v/>
      </c>
      <c r="M359" s="36"/>
      <c r="N359" s="24" t="str">
        <f aca="false">IF(K359&lt;&gt;"Correcto","",IF(OR(ISNUMBER(F359),ISNUMBER(H359)),"Comprometido","Estimado"))</f>
        <v/>
      </c>
      <c r="O359" s="24" t="n">
        <f aca="false">MAX(0,J359)</f>
        <v>0</v>
      </c>
      <c r="P359" s="1" t="n">
        <f aca="false">IF(COUNTA(A359:H359,M359)&gt;0,ROW(),0)</f>
        <v>0</v>
      </c>
    </row>
    <row r="360" customFormat="false" ht="30" hidden="false" customHeight="true" outlineLevel="0" collapsed="false">
      <c r="A360" s="33"/>
      <c r="B360" s="33"/>
      <c r="C360" s="33"/>
      <c r="D360" s="34"/>
      <c r="E360" s="35"/>
      <c r="F360" s="35"/>
      <c r="G360" s="35"/>
      <c r="H360" s="35"/>
      <c r="I360" s="23" t="n">
        <f aca="false">IF(K360="Correcto",IF(ISNUMBER(H360),H360,IF(ISNUMBER(F360),F360,N(E360)))*D360,0)</f>
        <v>0</v>
      </c>
      <c r="J360" s="23" t="n">
        <f aca="false">IF(K360="Correcto",I360-N(G360),0)</f>
        <v>0</v>
      </c>
      <c r="K360" s="8" t="str">
        <f aca="false">IF(COUNTA(A360:H360)=0,"",IF(OR(A360="",B360="",C360="",NOT(ISNUMBER(D360)),D360&lt;=0,AND(E360&lt;&gt;"",NOT(ISNUMBER(E360))),AND(F360&lt;&gt;"",NOT(ISNUMBER(F360))),AND(G360&lt;&gt;"",NOT(ISNUMBER(G360))),AND(H360&lt;&gt;"",NOT(ISNUMBER(H360))),COUNT(E360:H360)=0),"REVISAR datos","Correcto"))</f>
        <v/>
      </c>
      <c r="L360" s="24" t="str">
        <f aca="false">IF(COUNTA(A360:B360)=0,"",IF(COUNTIFS(Resumen!$A$18:$A$25,B360)=1,"Clasificado","REVISAR categoría"))</f>
        <v/>
      </c>
      <c r="M360" s="36"/>
      <c r="N360" s="24" t="str">
        <f aca="false">IF(K360&lt;&gt;"Correcto","",IF(OR(ISNUMBER(F360),ISNUMBER(H360)),"Comprometido","Estimado"))</f>
        <v/>
      </c>
      <c r="O360" s="24" t="n">
        <f aca="false">MAX(0,J360)</f>
        <v>0</v>
      </c>
      <c r="P360" s="1" t="n">
        <f aca="false">IF(COUNTA(A360:H360,M360)&gt;0,ROW(),0)</f>
        <v>0</v>
      </c>
    </row>
    <row r="361" customFormat="false" ht="30" hidden="false" customHeight="true" outlineLevel="0" collapsed="false">
      <c r="A361" s="33"/>
      <c r="B361" s="33"/>
      <c r="C361" s="33"/>
      <c r="D361" s="34"/>
      <c r="E361" s="35"/>
      <c r="F361" s="35"/>
      <c r="G361" s="35"/>
      <c r="H361" s="35"/>
      <c r="I361" s="23" t="n">
        <f aca="false">IF(K361="Correcto",IF(ISNUMBER(H361),H361,IF(ISNUMBER(F361),F361,N(E361)))*D361,0)</f>
        <v>0</v>
      </c>
      <c r="J361" s="23" t="n">
        <f aca="false">IF(K361="Correcto",I361-N(G361),0)</f>
        <v>0</v>
      </c>
      <c r="K361" s="8" t="str">
        <f aca="false">IF(COUNTA(A361:H361)=0,"",IF(OR(A361="",B361="",C361="",NOT(ISNUMBER(D361)),D361&lt;=0,AND(E361&lt;&gt;"",NOT(ISNUMBER(E361))),AND(F361&lt;&gt;"",NOT(ISNUMBER(F361))),AND(G361&lt;&gt;"",NOT(ISNUMBER(G361))),AND(H361&lt;&gt;"",NOT(ISNUMBER(H361))),COUNT(E361:H361)=0),"REVISAR datos","Correcto"))</f>
        <v/>
      </c>
      <c r="L361" s="24" t="str">
        <f aca="false">IF(COUNTA(A361:B361)=0,"",IF(COUNTIFS(Resumen!$A$18:$A$25,B361)=1,"Clasificado","REVISAR categoría"))</f>
        <v/>
      </c>
      <c r="M361" s="36"/>
      <c r="N361" s="24" t="str">
        <f aca="false">IF(K361&lt;&gt;"Correcto","",IF(OR(ISNUMBER(F361),ISNUMBER(H361)),"Comprometido","Estimado"))</f>
        <v/>
      </c>
      <c r="O361" s="24" t="n">
        <f aca="false">MAX(0,J361)</f>
        <v>0</v>
      </c>
      <c r="P361" s="1" t="n">
        <f aca="false">IF(COUNTA(A361:H361,M361)&gt;0,ROW(),0)</f>
        <v>0</v>
      </c>
    </row>
    <row r="362" customFormat="false" ht="30" hidden="false" customHeight="true" outlineLevel="0" collapsed="false">
      <c r="A362" s="33"/>
      <c r="B362" s="33"/>
      <c r="C362" s="33"/>
      <c r="D362" s="34"/>
      <c r="E362" s="35"/>
      <c r="F362" s="35"/>
      <c r="G362" s="35"/>
      <c r="H362" s="35"/>
      <c r="I362" s="23" t="n">
        <f aca="false">IF(K362="Correcto",IF(ISNUMBER(H362),H362,IF(ISNUMBER(F362),F362,N(E362)))*D362,0)</f>
        <v>0</v>
      </c>
      <c r="J362" s="23" t="n">
        <f aca="false">IF(K362="Correcto",I362-N(G362),0)</f>
        <v>0</v>
      </c>
      <c r="K362" s="8" t="str">
        <f aca="false">IF(COUNTA(A362:H362)=0,"",IF(OR(A362="",B362="",C362="",NOT(ISNUMBER(D362)),D362&lt;=0,AND(E362&lt;&gt;"",NOT(ISNUMBER(E362))),AND(F362&lt;&gt;"",NOT(ISNUMBER(F362))),AND(G362&lt;&gt;"",NOT(ISNUMBER(G362))),AND(H362&lt;&gt;"",NOT(ISNUMBER(H362))),COUNT(E362:H362)=0),"REVISAR datos","Correcto"))</f>
        <v/>
      </c>
      <c r="L362" s="24" t="str">
        <f aca="false">IF(COUNTA(A362:B362)=0,"",IF(COUNTIFS(Resumen!$A$18:$A$25,B362)=1,"Clasificado","REVISAR categoría"))</f>
        <v/>
      </c>
      <c r="M362" s="36"/>
      <c r="N362" s="24" t="str">
        <f aca="false">IF(K362&lt;&gt;"Correcto","",IF(OR(ISNUMBER(F362),ISNUMBER(H362)),"Comprometido","Estimado"))</f>
        <v/>
      </c>
      <c r="O362" s="24" t="n">
        <f aca="false">MAX(0,J362)</f>
        <v>0</v>
      </c>
      <c r="P362" s="1" t="n">
        <f aca="false">IF(COUNTA(A362:H362,M362)&gt;0,ROW(),0)</f>
        <v>0</v>
      </c>
    </row>
    <row r="363" customFormat="false" ht="30" hidden="false" customHeight="true" outlineLevel="0" collapsed="false">
      <c r="A363" s="33"/>
      <c r="B363" s="33"/>
      <c r="C363" s="33"/>
      <c r="D363" s="34"/>
      <c r="E363" s="35"/>
      <c r="F363" s="35"/>
      <c r="G363" s="35"/>
      <c r="H363" s="35"/>
      <c r="I363" s="23" t="n">
        <f aca="false">IF(K363="Correcto",IF(ISNUMBER(H363),H363,IF(ISNUMBER(F363),F363,N(E363)))*D363,0)</f>
        <v>0</v>
      </c>
      <c r="J363" s="23" t="n">
        <f aca="false">IF(K363="Correcto",I363-N(G363),0)</f>
        <v>0</v>
      </c>
      <c r="K363" s="8" t="str">
        <f aca="false">IF(COUNTA(A363:H363)=0,"",IF(OR(A363="",B363="",C363="",NOT(ISNUMBER(D363)),D363&lt;=0,AND(E363&lt;&gt;"",NOT(ISNUMBER(E363))),AND(F363&lt;&gt;"",NOT(ISNUMBER(F363))),AND(G363&lt;&gt;"",NOT(ISNUMBER(G363))),AND(H363&lt;&gt;"",NOT(ISNUMBER(H363))),COUNT(E363:H363)=0),"REVISAR datos","Correcto"))</f>
        <v/>
      </c>
      <c r="L363" s="24" t="str">
        <f aca="false">IF(COUNTA(A363:B363)=0,"",IF(COUNTIFS(Resumen!$A$18:$A$25,B363)=1,"Clasificado","REVISAR categoría"))</f>
        <v/>
      </c>
      <c r="M363" s="36"/>
      <c r="N363" s="24" t="str">
        <f aca="false">IF(K363&lt;&gt;"Correcto","",IF(OR(ISNUMBER(F363),ISNUMBER(H363)),"Comprometido","Estimado"))</f>
        <v/>
      </c>
      <c r="O363" s="24" t="n">
        <f aca="false">MAX(0,J363)</f>
        <v>0</v>
      </c>
      <c r="P363" s="1" t="n">
        <f aca="false">IF(COUNTA(A363:H363,M363)&gt;0,ROW(),0)</f>
        <v>0</v>
      </c>
    </row>
    <row r="364" customFormat="false" ht="30" hidden="false" customHeight="true" outlineLevel="0" collapsed="false">
      <c r="A364" s="33"/>
      <c r="B364" s="33"/>
      <c r="C364" s="33"/>
      <c r="D364" s="34"/>
      <c r="E364" s="35"/>
      <c r="F364" s="35"/>
      <c r="G364" s="35"/>
      <c r="H364" s="35"/>
      <c r="I364" s="23" t="n">
        <f aca="false">IF(K364="Correcto",IF(ISNUMBER(H364),H364,IF(ISNUMBER(F364),F364,N(E364)))*D364,0)</f>
        <v>0</v>
      </c>
      <c r="J364" s="23" t="n">
        <f aca="false">IF(K364="Correcto",I364-N(G364),0)</f>
        <v>0</v>
      </c>
      <c r="K364" s="8" t="str">
        <f aca="false">IF(COUNTA(A364:H364)=0,"",IF(OR(A364="",B364="",C364="",NOT(ISNUMBER(D364)),D364&lt;=0,AND(E364&lt;&gt;"",NOT(ISNUMBER(E364))),AND(F364&lt;&gt;"",NOT(ISNUMBER(F364))),AND(G364&lt;&gt;"",NOT(ISNUMBER(G364))),AND(H364&lt;&gt;"",NOT(ISNUMBER(H364))),COUNT(E364:H364)=0),"REVISAR datos","Correcto"))</f>
        <v/>
      </c>
      <c r="L364" s="24" t="str">
        <f aca="false">IF(COUNTA(A364:B364)=0,"",IF(COUNTIFS(Resumen!$A$18:$A$25,B364)=1,"Clasificado","REVISAR categoría"))</f>
        <v/>
      </c>
      <c r="M364" s="36"/>
      <c r="N364" s="24" t="str">
        <f aca="false">IF(K364&lt;&gt;"Correcto","",IF(OR(ISNUMBER(F364),ISNUMBER(H364)),"Comprometido","Estimado"))</f>
        <v/>
      </c>
      <c r="O364" s="24" t="n">
        <f aca="false">MAX(0,J364)</f>
        <v>0</v>
      </c>
      <c r="P364" s="1" t="n">
        <f aca="false">IF(COUNTA(A364:H364,M364)&gt;0,ROW(),0)</f>
        <v>0</v>
      </c>
    </row>
    <row r="365" customFormat="false" ht="30" hidden="false" customHeight="true" outlineLevel="0" collapsed="false">
      <c r="A365" s="33"/>
      <c r="B365" s="33"/>
      <c r="C365" s="33"/>
      <c r="D365" s="34"/>
      <c r="E365" s="35"/>
      <c r="F365" s="35"/>
      <c r="G365" s="35"/>
      <c r="H365" s="35"/>
      <c r="I365" s="23" t="n">
        <f aca="false">IF(K365="Correcto",IF(ISNUMBER(H365),H365,IF(ISNUMBER(F365),F365,N(E365)))*D365,0)</f>
        <v>0</v>
      </c>
      <c r="J365" s="23" t="n">
        <f aca="false">IF(K365="Correcto",I365-N(G365),0)</f>
        <v>0</v>
      </c>
      <c r="K365" s="8" t="str">
        <f aca="false">IF(COUNTA(A365:H365)=0,"",IF(OR(A365="",B365="",C365="",NOT(ISNUMBER(D365)),D365&lt;=0,AND(E365&lt;&gt;"",NOT(ISNUMBER(E365))),AND(F365&lt;&gt;"",NOT(ISNUMBER(F365))),AND(G365&lt;&gt;"",NOT(ISNUMBER(G365))),AND(H365&lt;&gt;"",NOT(ISNUMBER(H365))),COUNT(E365:H365)=0),"REVISAR datos","Correcto"))</f>
        <v/>
      </c>
      <c r="L365" s="24" t="str">
        <f aca="false">IF(COUNTA(A365:B365)=0,"",IF(COUNTIFS(Resumen!$A$18:$A$25,B365)=1,"Clasificado","REVISAR categoría"))</f>
        <v/>
      </c>
      <c r="M365" s="36"/>
      <c r="N365" s="24" t="str">
        <f aca="false">IF(K365&lt;&gt;"Correcto","",IF(OR(ISNUMBER(F365),ISNUMBER(H365)),"Comprometido","Estimado"))</f>
        <v/>
      </c>
      <c r="O365" s="24" t="n">
        <f aca="false">MAX(0,J365)</f>
        <v>0</v>
      </c>
      <c r="P365" s="1" t="n">
        <f aca="false">IF(COUNTA(A365:H365,M365)&gt;0,ROW(),0)</f>
        <v>0</v>
      </c>
    </row>
    <row r="366" customFormat="false" ht="30" hidden="false" customHeight="true" outlineLevel="0" collapsed="false">
      <c r="A366" s="33"/>
      <c r="B366" s="33"/>
      <c r="C366" s="33"/>
      <c r="D366" s="34"/>
      <c r="E366" s="35"/>
      <c r="F366" s="35"/>
      <c r="G366" s="35"/>
      <c r="H366" s="35"/>
      <c r="I366" s="23" t="n">
        <f aca="false">IF(K366="Correcto",IF(ISNUMBER(H366),H366,IF(ISNUMBER(F366),F366,N(E366)))*D366,0)</f>
        <v>0</v>
      </c>
      <c r="J366" s="23" t="n">
        <f aca="false">IF(K366="Correcto",I366-N(G366),0)</f>
        <v>0</v>
      </c>
      <c r="K366" s="8" t="str">
        <f aca="false">IF(COUNTA(A366:H366)=0,"",IF(OR(A366="",B366="",C366="",NOT(ISNUMBER(D366)),D366&lt;=0,AND(E366&lt;&gt;"",NOT(ISNUMBER(E366))),AND(F366&lt;&gt;"",NOT(ISNUMBER(F366))),AND(G366&lt;&gt;"",NOT(ISNUMBER(G366))),AND(H366&lt;&gt;"",NOT(ISNUMBER(H366))),COUNT(E366:H366)=0),"REVISAR datos","Correcto"))</f>
        <v/>
      </c>
      <c r="L366" s="24" t="str">
        <f aca="false">IF(COUNTA(A366:B366)=0,"",IF(COUNTIFS(Resumen!$A$18:$A$25,B366)=1,"Clasificado","REVISAR categoría"))</f>
        <v/>
      </c>
      <c r="M366" s="36"/>
      <c r="N366" s="24" t="str">
        <f aca="false">IF(K366&lt;&gt;"Correcto","",IF(OR(ISNUMBER(F366),ISNUMBER(H366)),"Comprometido","Estimado"))</f>
        <v/>
      </c>
      <c r="O366" s="24" t="n">
        <f aca="false">MAX(0,J366)</f>
        <v>0</v>
      </c>
      <c r="P366" s="1" t="n">
        <f aca="false">IF(COUNTA(A366:H366,M366)&gt;0,ROW(),0)</f>
        <v>0</v>
      </c>
    </row>
    <row r="367" customFormat="false" ht="30" hidden="false" customHeight="true" outlineLevel="0" collapsed="false">
      <c r="A367" s="33"/>
      <c r="B367" s="33"/>
      <c r="C367" s="33"/>
      <c r="D367" s="34"/>
      <c r="E367" s="35"/>
      <c r="F367" s="35"/>
      <c r="G367" s="35"/>
      <c r="H367" s="35"/>
      <c r="I367" s="23" t="n">
        <f aca="false">IF(K367="Correcto",IF(ISNUMBER(H367),H367,IF(ISNUMBER(F367),F367,N(E367)))*D367,0)</f>
        <v>0</v>
      </c>
      <c r="J367" s="23" t="n">
        <f aca="false">IF(K367="Correcto",I367-N(G367),0)</f>
        <v>0</v>
      </c>
      <c r="K367" s="8" t="str">
        <f aca="false">IF(COUNTA(A367:H367)=0,"",IF(OR(A367="",B367="",C367="",NOT(ISNUMBER(D367)),D367&lt;=0,AND(E367&lt;&gt;"",NOT(ISNUMBER(E367))),AND(F367&lt;&gt;"",NOT(ISNUMBER(F367))),AND(G367&lt;&gt;"",NOT(ISNUMBER(G367))),AND(H367&lt;&gt;"",NOT(ISNUMBER(H367))),COUNT(E367:H367)=0),"REVISAR datos","Correcto"))</f>
        <v/>
      </c>
      <c r="L367" s="24" t="str">
        <f aca="false">IF(COUNTA(A367:B367)=0,"",IF(COUNTIFS(Resumen!$A$18:$A$25,B367)=1,"Clasificado","REVISAR categoría"))</f>
        <v/>
      </c>
      <c r="M367" s="36"/>
      <c r="N367" s="24" t="str">
        <f aca="false">IF(K367&lt;&gt;"Correcto","",IF(OR(ISNUMBER(F367),ISNUMBER(H367)),"Comprometido","Estimado"))</f>
        <v/>
      </c>
      <c r="O367" s="24" t="n">
        <f aca="false">MAX(0,J367)</f>
        <v>0</v>
      </c>
      <c r="P367" s="1" t="n">
        <f aca="false">IF(COUNTA(A367:H367,M367)&gt;0,ROW(),0)</f>
        <v>0</v>
      </c>
    </row>
    <row r="368" customFormat="false" ht="30" hidden="false" customHeight="true" outlineLevel="0" collapsed="false">
      <c r="A368" s="33"/>
      <c r="B368" s="33"/>
      <c r="C368" s="33"/>
      <c r="D368" s="34"/>
      <c r="E368" s="35"/>
      <c r="F368" s="35"/>
      <c r="G368" s="35"/>
      <c r="H368" s="35"/>
      <c r="I368" s="23" t="n">
        <f aca="false">IF(K368="Correcto",IF(ISNUMBER(H368),H368,IF(ISNUMBER(F368),F368,N(E368)))*D368,0)</f>
        <v>0</v>
      </c>
      <c r="J368" s="23" t="n">
        <f aca="false">IF(K368="Correcto",I368-N(G368),0)</f>
        <v>0</v>
      </c>
      <c r="K368" s="8" t="str">
        <f aca="false">IF(COUNTA(A368:H368)=0,"",IF(OR(A368="",B368="",C368="",NOT(ISNUMBER(D368)),D368&lt;=0,AND(E368&lt;&gt;"",NOT(ISNUMBER(E368))),AND(F368&lt;&gt;"",NOT(ISNUMBER(F368))),AND(G368&lt;&gt;"",NOT(ISNUMBER(G368))),AND(H368&lt;&gt;"",NOT(ISNUMBER(H368))),COUNT(E368:H368)=0),"REVISAR datos","Correcto"))</f>
        <v/>
      </c>
      <c r="L368" s="24" t="str">
        <f aca="false">IF(COUNTA(A368:B368)=0,"",IF(COUNTIFS(Resumen!$A$18:$A$25,B368)=1,"Clasificado","REVISAR categoría"))</f>
        <v/>
      </c>
      <c r="M368" s="36"/>
      <c r="N368" s="24" t="str">
        <f aca="false">IF(K368&lt;&gt;"Correcto","",IF(OR(ISNUMBER(F368),ISNUMBER(H368)),"Comprometido","Estimado"))</f>
        <v/>
      </c>
      <c r="O368" s="24" t="n">
        <f aca="false">MAX(0,J368)</f>
        <v>0</v>
      </c>
      <c r="P368" s="1" t="n">
        <f aca="false">IF(COUNTA(A368:H368,M368)&gt;0,ROW(),0)</f>
        <v>0</v>
      </c>
    </row>
    <row r="369" customFormat="false" ht="30" hidden="false" customHeight="true" outlineLevel="0" collapsed="false">
      <c r="A369" s="33"/>
      <c r="B369" s="33"/>
      <c r="C369" s="33"/>
      <c r="D369" s="34"/>
      <c r="E369" s="35"/>
      <c r="F369" s="35"/>
      <c r="G369" s="35"/>
      <c r="H369" s="35"/>
      <c r="I369" s="23" t="n">
        <f aca="false">IF(K369="Correcto",IF(ISNUMBER(H369),H369,IF(ISNUMBER(F369),F369,N(E369)))*D369,0)</f>
        <v>0</v>
      </c>
      <c r="J369" s="23" t="n">
        <f aca="false">IF(K369="Correcto",I369-N(G369),0)</f>
        <v>0</v>
      </c>
      <c r="K369" s="8" t="str">
        <f aca="false">IF(COUNTA(A369:H369)=0,"",IF(OR(A369="",B369="",C369="",NOT(ISNUMBER(D369)),D369&lt;=0,AND(E369&lt;&gt;"",NOT(ISNUMBER(E369))),AND(F369&lt;&gt;"",NOT(ISNUMBER(F369))),AND(G369&lt;&gt;"",NOT(ISNUMBER(G369))),AND(H369&lt;&gt;"",NOT(ISNUMBER(H369))),COUNT(E369:H369)=0),"REVISAR datos","Correcto"))</f>
        <v/>
      </c>
      <c r="L369" s="24" t="str">
        <f aca="false">IF(COUNTA(A369:B369)=0,"",IF(COUNTIFS(Resumen!$A$18:$A$25,B369)=1,"Clasificado","REVISAR categoría"))</f>
        <v/>
      </c>
      <c r="M369" s="36"/>
      <c r="N369" s="24" t="str">
        <f aca="false">IF(K369&lt;&gt;"Correcto","",IF(OR(ISNUMBER(F369),ISNUMBER(H369)),"Comprometido","Estimado"))</f>
        <v/>
      </c>
      <c r="O369" s="24" t="n">
        <f aca="false">MAX(0,J369)</f>
        <v>0</v>
      </c>
      <c r="P369" s="1" t="n">
        <f aca="false">IF(COUNTA(A369:H369,M369)&gt;0,ROW(),0)</f>
        <v>0</v>
      </c>
    </row>
    <row r="370" customFormat="false" ht="30" hidden="false" customHeight="true" outlineLevel="0" collapsed="false">
      <c r="A370" s="33"/>
      <c r="B370" s="33"/>
      <c r="C370" s="33"/>
      <c r="D370" s="34"/>
      <c r="E370" s="35"/>
      <c r="F370" s="35"/>
      <c r="G370" s="35"/>
      <c r="H370" s="35"/>
      <c r="I370" s="23" t="n">
        <f aca="false">IF(K370="Correcto",IF(ISNUMBER(H370),H370,IF(ISNUMBER(F370),F370,N(E370)))*D370,0)</f>
        <v>0</v>
      </c>
      <c r="J370" s="23" t="n">
        <f aca="false">IF(K370="Correcto",I370-N(G370),0)</f>
        <v>0</v>
      </c>
      <c r="K370" s="8" t="str">
        <f aca="false">IF(COUNTA(A370:H370)=0,"",IF(OR(A370="",B370="",C370="",NOT(ISNUMBER(D370)),D370&lt;=0,AND(E370&lt;&gt;"",NOT(ISNUMBER(E370))),AND(F370&lt;&gt;"",NOT(ISNUMBER(F370))),AND(G370&lt;&gt;"",NOT(ISNUMBER(G370))),AND(H370&lt;&gt;"",NOT(ISNUMBER(H370))),COUNT(E370:H370)=0),"REVISAR datos","Correcto"))</f>
        <v/>
      </c>
      <c r="L370" s="24" t="str">
        <f aca="false">IF(COUNTA(A370:B370)=0,"",IF(COUNTIFS(Resumen!$A$18:$A$25,B370)=1,"Clasificado","REVISAR categoría"))</f>
        <v/>
      </c>
      <c r="M370" s="36"/>
      <c r="N370" s="24" t="str">
        <f aca="false">IF(K370&lt;&gt;"Correcto","",IF(OR(ISNUMBER(F370),ISNUMBER(H370)),"Comprometido","Estimado"))</f>
        <v/>
      </c>
      <c r="O370" s="24" t="n">
        <f aca="false">MAX(0,J370)</f>
        <v>0</v>
      </c>
      <c r="P370" s="1" t="n">
        <f aca="false">IF(COUNTA(A370:H370,M370)&gt;0,ROW(),0)</f>
        <v>0</v>
      </c>
    </row>
    <row r="371" customFormat="false" ht="30" hidden="false" customHeight="true" outlineLevel="0" collapsed="false">
      <c r="A371" s="33"/>
      <c r="B371" s="33"/>
      <c r="C371" s="33"/>
      <c r="D371" s="34"/>
      <c r="E371" s="35"/>
      <c r="F371" s="35"/>
      <c r="G371" s="35"/>
      <c r="H371" s="35"/>
      <c r="I371" s="23" t="n">
        <f aca="false">IF(K371="Correcto",IF(ISNUMBER(H371),H371,IF(ISNUMBER(F371),F371,N(E371)))*D371,0)</f>
        <v>0</v>
      </c>
      <c r="J371" s="23" t="n">
        <f aca="false">IF(K371="Correcto",I371-N(G371),0)</f>
        <v>0</v>
      </c>
      <c r="K371" s="8" t="str">
        <f aca="false">IF(COUNTA(A371:H371)=0,"",IF(OR(A371="",B371="",C371="",NOT(ISNUMBER(D371)),D371&lt;=0,AND(E371&lt;&gt;"",NOT(ISNUMBER(E371))),AND(F371&lt;&gt;"",NOT(ISNUMBER(F371))),AND(G371&lt;&gt;"",NOT(ISNUMBER(G371))),AND(H371&lt;&gt;"",NOT(ISNUMBER(H371))),COUNT(E371:H371)=0),"REVISAR datos","Correcto"))</f>
        <v/>
      </c>
      <c r="L371" s="24" t="str">
        <f aca="false">IF(COUNTA(A371:B371)=0,"",IF(COUNTIFS(Resumen!$A$18:$A$25,B371)=1,"Clasificado","REVISAR categoría"))</f>
        <v/>
      </c>
      <c r="M371" s="36"/>
      <c r="N371" s="24" t="str">
        <f aca="false">IF(K371&lt;&gt;"Correcto","",IF(OR(ISNUMBER(F371),ISNUMBER(H371)),"Comprometido","Estimado"))</f>
        <v/>
      </c>
      <c r="O371" s="24" t="n">
        <f aca="false">MAX(0,J371)</f>
        <v>0</v>
      </c>
      <c r="P371" s="1" t="n">
        <f aca="false">IF(COUNTA(A371:H371,M371)&gt;0,ROW(),0)</f>
        <v>0</v>
      </c>
    </row>
    <row r="372" customFormat="false" ht="30" hidden="false" customHeight="true" outlineLevel="0" collapsed="false">
      <c r="A372" s="33"/>
      <c r="B372" s="33"/>
      <c r="C372" s="33"/>
      <c r="D372" s="34"/>
      <c r="E372" s="35"/>
      <c r="F372" s="35"/>
      <c r="G372" s="35"/>
      <c r="H372" s="35"/>
      <c r="I372" s="23" t="n">
        <f aca="false">IF(K372="Correcto",IF(ISNUMBER(H372),H372,IF(ISNUMBER(F372),F372,N(E372)))*D372,0)</f>
        <v>0</v>
      </c>
      <c r="J372" s="23" t="n">
        <f aca="false">IF(K372="Correcto",I372-N(G372),0)</f>
        <v>0</v>
      </c>
      <c r="K372" s="8" t="str">
        <f aca="false">IF(COUNTA(A372:H372)=0,"",IF(OR(A372="",B372="",C372="",NOT(ISNUMBER(D372)),D372&lt;=0,AND(E372&lt;&gt;"",NOT(ISNUMBER(E372))),AND(F372&lt;&gt;"",NOT(ISNUMBER(F372))),AND(G372&lt;&gt;"",NOT(ISNUMBER(G372))),AND(H372&lt;&gt;"",NOT(ISNUMBER(H372))),COUNT(E372:H372)=0),"REVISAR datos","Correcto"))</f>
        <v/>
      </c>
      <c r="L372" s="24" t="str">
        <f aca="false">IF(COUNTA(A372:B372)=0,"",IF(COUNTIFS(Resumen!$A$18:$A$25,B372)=1,"Clasificado","REVISAR categoría"))</f>
        <v/>
      </c>
      <c r="M372" s="36"/>
      <c r="N372" s="24" t="str">
        <f aca="false">IF(K372&lt;&gt;"Correcto","",IF(OR(ISNUMBER(F372),ISNUMBER(H372)),"Comprometido","Estimado"))</f>
        <v/>
      </c>
      <c r="O372" s="24" t="n">
        <f aca="false">MAX(0,J372)</f>
        <v>0</v>
      </c>
      <c r="P372" s="1" t="n">
        <f aca="false">IF(COUNTA(A372:H372,M372)&gt;0,ROW(),0)</f>
        <v>0</v>
      </c>
    </row>
    <row r="373" customFormat="false" ht="30" hidden="false" customHeight="true" outlineLevel="0" collapsed="false">
      <c r="A373" s="33"/>
      <c r="B373" s="33"/>
      <c r="C373" s="33"/>
      <c r="D373" s="34"/>
      <c r="E373" s="35"/>
      <c r="F373" s="35"/>
      <c r="G373" s="35"/>
      <c r="H373" s="35"/>
      <c r="I373" s="23" t="n">
        <f aca="false">IF(K373="Correcto",IF(ISNUMBER(H373),H373,IF(ISNUMBER(F373),F373,N(E373)))*D373,0)</f>
        <v>0</v>
      </c>
      <c r="J373" s="23" t="n">
        <f aca="false">IF(K373="Correcto",I373-N(G373),0)</f>
        <v>0</v>
      </c>
      <c r="K373" s="8" t="str">
        <f aca="false">IF(COUNTA(A373:H373)=0,"",IF(OR(A373="",B373="",C373="",NOT(ISNUMBER(D373)),D373&lt;=0,AND(E373&lt;&gt;"",NOT(ISNUMBER(E373))),AND(F373&lt;&gt;"",NOT(ISNUMBER(F373))),AND(G373&lt;&gt;"",NOT(ISNUMBER(G373))),AND(H373&lt;&gt;"",NOT(ISNUMBER(H373))),COUNT(E373:H373)=0),"REVISAR datos","Correcto"))</f>
        <v/>
      </c>
      <c r="L373" s="24" t="str">
        <f aca="false">IF(COUNTA(A373:B373)=0,"",IF(COUNTIFS(Resumen!$A$18:$A$25,B373)=1,"Clasificado","REVISAR categoría"))</f>
        <v/>
      </c>
      <c r="M373" s="36"/>
      <c r="N373" s="24" t="str">
        <f aca="false">IF(K373&lt;&gt;"Correcto","",IF(OR(ISNUMBER(F373),ISNUMBER(H373)),"Comprometido","Estimado"))</f>
        <v/>
      </c>
      <c r="O373" s="24" t="n">
        <f aca="false">MAX(0,J373)</f>
        <v>0</v>
      </c>
      <c r="P373" s="1" t="n">
        <f aca="false">IF(COUNTA(A373:H373,M373)&gt;0,ROW(),0)</f>
        <v>0</v>
      </c>
    </row>
    <row r="374" customFormat="false" ht="30" hidden="false" customHeight="true" outlineLevel="0" collapsed="false">
      <c r="A374" s="33"/>
      <c r="B374" s="33"/>
      <c r="C374" s="33"/>
      <c r="D374" s="34"/>
      <c r="E374" s="35"/>
      <c r="F374" s="35"/>
      <c r="G374" s="35"/>
      <c r="H374" s="35"/>
      <c r="I374" s="23" t="n">
        <f aca="false">IF(K374="Correcto",IF(ISNUMBER(H374),H374,IF(ISNUMBER(F374),F374,N(E374)))*D374,0)</f>
        <v>0</v>
      </c>
      <c r="J374" s="23" t="n">
        <f aca="false">IF(K374="Correcto",I374-N(G374),0)</f>
        <v>0</v>
      </c>
      <c r="K374" s="8" t="str">
        <f aca="false">IF(COUNTA(A374:H374)=0,"",IF(OR(A374="",B374="",C374="",NOT(ISNUMBER(D374)),D374&lt;=0,AND(E374&lt;&gt;"",NOT(ISNUMBER(E374))),AND(F374&lt;&gt;"",NOT(ISNUMBER(F374))),AND(G374&lt;&gt;"",NOT(ISNUMBER(G374))),AND(H374&lt;&gt;"",NOT(ISNUMBER(H374))),COUNT(E374:H374)=0),"REVISAR datos","Correcto"))</f>
        <v/>
      </c>
      <c r="L374" s="24" t="str">
        <f aca="false">IF(COUNTA(A374:B374)=0,"",IF(COUNTIFS(Resumen!$A$18:$A$25,B374)=1,"Clasificado","REVISAR categoría"))</f>
        <v/>
      </c>
      <c r="M374" s="36"/>
      <c r="N374" s="24" t="str">
        <f aca="false">IF(K374&lt;&gt;"Correcto","",IF(OR(ISNUMBER(F374),ISNUMBER(H374)),"Comprometido","Estimado"))</f>
        <v/>
      </c>
      <c r="O374" s="24" t="n">
        <f aca="false">MAX(0,J374)</f>
        <v>0</v>
      </c>
      <c r="P374" s="1" t="n">
        <f aca="false">IF(COUNTA(A374:H374,M374)&gt;0,ROW(),0)</f>
        <v>0</v>
      </c>
    </row>
    <row r="375" customFormat="false" ht="30" hidden="false" customHeight="true" outlineLevel="0" collapsed="false">
      <c r="A375" s="33"/>
      <c r="B375" s="33"/>
      <c r="C375" s="33"/>
      <c r="D375" s="34"/>
      <c r="E375" s="35"/>
      <c r="F375" s="35"/>
      <c r="G375" s="35"/>
      <c r="H375" s="35"/>
      <c r="I375" s="23" t="n">
        <f aca="false">IF(K375="Correcto",IF(ISNUMBER(H375),H375,IF(ISNUMBER(F375),F375,N(E375)))*D375,0)</f>
        <v>0</v>
      </c>
      <c r="J375" s="23" t="n">
        <f aca="false">IF(K375="Correcto",I375-N(G375),0)</f>
        <v>0</v>
      </c>
      <c r="K375" s="8" t="str">
        <f aca="false">IF(COUNTA(A375:H375)=0,"",IF(OR(A375="",B375="",C375="",NOT(ISNUMBER(D375)),D375&lt;=0,AND(E375&lt;&gt;"",NOT(ISNUMBER(E375))),AND(F375&lt;&gt;"",NOT(ISNUMBER(F375))),AND(G375&lt;&gt;"",NOT(ISNUMBER(G375))),AND(H375&lt;&gt;"",NOT(ISNUMBER(H375))),COUNT(E375:H375)=0),"REVISAR datos","Correcto"))</f>
        <v/>
      </c>
      <c r="L375" s="24" t="str">
        <f aca="false">IF(COUNTA(A375:B375)=0,"",IF(COUNTIFS(Resumen!$A$18:$A$25,B375)=1,"Clasificado","REVISAR categoría"))</f>
        <v/>
      </c>
      <c r="M375" s="36"/>
      <c r="N375" s="24" t="str">
        <f aca="false">IF(K375&lt;&gt;"Correcto","",IF(OR(ISNUMBER(F375),ISNUMBER(H375)),"Comprometido","Estimado"))</f>
        <v/>
      </c>
      <c r="O375" s="24" t="n">
        <f aca="false">MAX(0,J375)</f>
        <v>0</v>
      </c>
      <c r="P375" s="1" t="n">
        <f aca="false">IF(COUNTA(A375:H375,M375)&gt;0,ROW(),0)</f>
        <v>0</v>
      </c>
    </row>
    <row r="376" customFormat="false" ht="30" hidden="false" customHeight="true" outlineLevel="0" collapsed="false">
      <c r="A376" s="33"/>
      <c r="B376" s="33"/>
      <c r="C376" s="33"/>
      <c r="D376" s="34"/>
      <c r="E376" s="35"/>
      <c r="F376" s="35"/>
      <c r="G376" s="35"/>
      <c r="H376" s="35"/>
      <c r="I376" s="23" t="n">
        <f aca="false">IF(K376="Correcto",IF(ISNUMBER(H376),H376,IF(ISNUMBER(F376),F376,N(E376)))*D376,0)</f>
        <v>0</v>
      </c>
      <c r="J376" s="23" t="n">
        <f aca="false">IF(K376="Correcto",I376-N(G376),0)</f>
        <v>0</v>
      </c>
      <c r="K376" s="8" t="str">
        <f aca="false">IF(COUNTA(A376:H376)=0,"",IF(OR(A376="",B376="",C376="",NOT(ISNUMBER(D376)),D376&lt;=0,AND(E376&lt;&gt;"",NOT(ISNUMBER(E376))),AND(F376&lt;&gt;"",NOT(ISNUMBER(F376))),AND(G376&lt;&gt;"",NOT(ISNUMBER(G376))),AND(H376&lt;&gt;"",NOT(ISNUMBER(H376))),COUNT(E376:H376)=0),"REVISAR datos","Correcto"))</f>
        <v/>
      </c>
      <c r="L376" s="24" t="str">
        <f aca="false">IF(COUNTA(A376:B376)=0,"",IF(COUNTIFS(Resumen!$A$18:$A$25,B376)=1,"Clasificado","REVISAR categoría"))</f>
        <v/>
      </c>
      <c r="M376" s="36"/>
      <c r="N376" s="24" t="str">
        <f aca="false">IF(K376&lt;&gt;"Correcto","",IF(OR(ISNUMBER(F376),ISNUMBER(H376)),"Comprometido","Estimado"))</f>
        <v/>
      </c>
      <c r="O376" s="24" t="n">
        <f aca="false">MAX(0,J376)</f>
        <v>0</v>
      </c>
      <c r="P376" s="1" t="n">
        <f aca="false">IF(COUNTA(A376:H376,M376)&gt;0,ROW(),0)</f>
        <v>0</v>
      </c>
    </row>
    <row r="377" customFormat="false" ht="30" hidden="false" customHeight="true" outlineLevel="0" collapsed="false">
      <c r="A377" s="33"/>
      <c r="B377" s="33"/>
      <c r="C377" s="33"/>
      <c r="D377" s="34"/>
      <c r="E377" s="35"/>
      <c r="F377" s="35"/>
      <c r="G377" s="35"/>
      <c r="H377" s="35"/>
      <c r="I377" s="23" t="n">
        <f aca="false">IF(K377="Correcto",IF(ISNUMBER(H377),H377,IF(ISNUMBER(F377),F377,N(E377)))*D377,0)</f>
        <v>0</v>
      </c>
      <c r="J377" s="23" t="n">
        <f aca="false">IF(K377="Correcto",I377-N(G377),0)</f>
        <v>0</v>
      </c>
      <c r="K377" s="8" t="str">
        <f aca="false">IF(COUNTA(A377:H377)=0,"",IF(OR(A377="",B377="",C377="",NOT(ISNUMBER(D377)),D377&lt;=0,AND(E377&lt;&gt;"",NOT(ISNUMBER(E377))),AND(F377&lt;&gt;"",NOT(ISNUMBER(F377))),AND(G377&lt;&gt;"",NOT(ISNUMBER(G377))),AND(H377&lt;&gt;"",NOT(ISNUMBER(H377))),COUNT(E377:H377)=0),"REVISAR datos","Correcto"))</f>
        <v/>
      </c>
      <c r="L377" s="24" t="str">
        <f aca="false">IF(COUNTA(A377:B377)=0,"",IF(COUNTIFS(Resumen!$A$18:$A$25,B377)=1,"Clasificado","REVISAR categoría"))</f>
        <v/>
      </c>
      <c r="M377" s="36"/>
      <c r="N377" s="24" t="str">
        <f aca="false">IF(K377&lt;&gt;"Correcto","",IF(OR(ISNUMBER(F377),ISNUMBER(H377)),"Comprometido","Estimado"))</f>
        <v/>
      </c>
      <c r="O377" s="24" t="n">
        <f aca="false">MAX(0,J377)</f>
        <v>0</v>
      </c>
      <c r="P377" s="1" t="n">
        <f aca="false">IF(COUNTA(A377:H377,M377)&gt;0,ROW(),0)</f>
        <v>0</v>
      </c>
    </row>
    <row r="378" customFormat="false" ht="30" hidden="false" customHeight="true" outlineLevel="0" collapsed="false">
      <c r="A378" s="33"/>
      <c r="B378" s="33"/>
      <c r="C378" s="33"/>
      <c r="D378" s="34"/>
      <c r="E378" s="35"/>
      <c r="F378" s="35"/>
      <c r="G378" s="35"/>
      <c r="H378" s="35"/>
      <c r="I378" s="23" t="n">
        <f aca="false">IF(K378="Correcto",IF(ISNUMBER(H378),H378,IF(ISNUMBER(F378),F378,N(E378)))*D378,0)</f>
        <v>0</v>
      </c>
      <c r="J378" s="23" t="n">
        <f aca="false">IF(K378="Correcto",I378-N(G378),0)</f>
        <v>0</v>
      </c>
      <c r="K378" s="8" t="str">
        <f aca="false">IF(COUNTA(A378:H378)=0,"",IF(OR(A378="",B378="",C378="",NOT(ISNUMBER(D378)),D378&lt;=0,AND(E378&lt;&gt;"",NOT(ISNUMBER(E378))),AND(F378&lt;&gt;"",NOT(ISNUMBER(F378))),AND(G378&lt;&gt;"",NOT(ISNUMBER(G378))),AND(H378&lt;&gt;"",NOT(ISNUMBER(H378))),COUNT(E378:H378)=0),"REVISAR datos","Correcto"))</f>
        <v/>
      </c>
      <c r="L378" s="24" t="str">
        <f aca="false">IF(COUNTA(A378:B378)=0,"",IF(COUNTIFS(Resumen!$A$18:$A$25,B378)=1,"Clasificado","REVISAR categoría"))</f>
        <v/>
      </c>
      <c r="M378" s="36"/>
      <c r="N378" s="24" t="str">
        <f aca="false">IF(K378&lt;&gt;"Correcto","",IF(OR(ISNUMBER(F378),ISNUMBER(H378)),"Comprometido","Estimado"))</f>
        <v/>
      </c>
      <c r="O378" s="24" t="n">
        <f aca="false">MAX(0,J378)</f>
        <v>0</v>
      </c>
      <c r="P378" s="1" t="n">
        <f aca="false">IF(COUNTA(A378:H378,M378)&gt;0,ROW(),0)</f>
        <v>0</v>
      </c>
    </row>
    <row r="379" customFormat="false" ht="30" hidden="false" customHeight="true" outlineLevel="0" collapsed="false">
      <c r="A379" s="33"/>
      <c r="B379" s="33"/>
      <c r="C379" s="33"/>
      <c r="D379" s="34"/>
      <c r="E379" s="35"/>
      <c r="F379" s="35"/>
      <c r="G379" s="35"/>
      <c r="H379" s="35"/>
      <c r="I379" s="23" t="n">
        <f aca="false">IF(K379="Correcto",IF(ISNUMBER(H379),H379,IF(ISNUMBER(F379),F379,N(E379)))*D379,0)</f>
        <v>0</v>
      </c>
      <c r="J379" s="23" t="n">
        <f aca="false">IF(K379="Correcto",I379-N(G379),0)</f>
        <v>0</v>
      </c>
      <c r="K379" s="8" t="str">
        <f aca="false">IF(COUNTA(A379:H379)=0,"",IF(OR(A379="",B379="",C379="",NOT(ISNUMBER(D379)),D379&lt;=0,AND(E379&lt;&gt;"",NOT(ISNUMBER(E379))),AND(F379&lt;&gt;"",NOT(ISNUMBER(F379))),AND(G379&lt;&gt;"",NOT(ISNUMBER(G379))),AND(H379&lt;&gt;"",NOT(ISNUMBER(H379))),COUNT(E379:H379)=0),"REVISAR datos","Correcto"))</f>
        <v/>
      </c>
      <c r="L379" s="24" t="str">
        <f aca="false">IF(COUNTA(A379:B379)=0,"",IF(COUNTIFS(Resumen!$A$18:$A$25,B379)=1,"Clasificado","REVISAR categoría"))</f>
        <v/>
      </c>
      <c r="M379" s="36"/>
      <c r="N379" s="24" t="str">
        <f aca="false">IF(K379&lt;&gt;"Correcto","",IF(OR(ISNUMBER(F379),ISNUMBER(H379)),"Comprometido","Estimado"))</f>
        <v/>
      </c>
      <c r="O379" s="24" t="n">
        <f aca="false">MAX(0,J379)</f>
        <v>0</v>
      </c>
      <c r="P379" s="1" t="n">
        <f aca="false">IF(COUNTA(A379:H379,M379)&gt;0,ROW(),0)</f>
        <v>0</v>
      </c>
    </row>
    <row r="380" customFormat="false" ht="30" hidden="false" customHeight="true" outlineLevel="0" collapsed="false">
      <c r="A380" s="33"/>
      <c r="B380" s="33"/>
      <c r="C380" s="33"/>
      <c r="D380" s="34"/>
      <c r="E380" s="35"/>
      <c r="F380" s="35"/>
      <c r="G380" s="35"/>
      <c r="H380" s="35"/>
      <c r="I380" s="23" t="n">
        <f aca="false">IF(K380="Correcto",IF(ISNUMBER(H380),H380,IF(ISNUMBER(F380),F380,N(E380)))*D380,0)</f>
        <v>0</v>
      </c>
      <c r="J380" s="23" t="n">
        <f aca="false">IF(K380="Correcto",I380-N(G380),0)</f>
        <v>0</v>
      </c>
      <c r="K380" s="8" t="str">
        <f aca="false">IF(COUNTA(A380:H380)=0,"",IF(OR(A380="",B380="",C380="",NOT(ISNUMBER(D380)),D380&lt;=0,AND(E380&lt;&gt;"",NOT(ISNUMBER(E380))),AND(F380&lt;&gt;"",NOT(ISNUMBER(F380))),AND(G380&lt;&gt;"",NOT(ISNUMBER(G380))),AND(H380&lt;&gt;"",NOT(ISNUMBER(H380))),COUNT(E380:H380)=0),"REVISAR datos","Correcto"))</f>
        <v/>
      </c>
      <c r="L380" s="24" t="str">
        <f aca="false">IF(COUNTA(A380:B380)=0,"",IF(COUNTIFS(Resumen!$A$18:$A$25,B380)=1,"Clasificado","REVISAR categoría"))</f>
        <v/>
      </c>
      <c r="M380" s="36"/>
      <c r="N380" s="24" t="str">
        <f aca="false">IF(K380&lt;&gt;"Correcto","",IF(OR(ISNUMBER(F380),ISNUMBER(H380)),"Comprometido","Estimado"))</f>
        <v/>
      </c>
      <c r="O380" s="24" t="n">
        <f aca="false">MAX(0,J380)</f>
        <v>0</v>
      </c>
      <c r="P380" s="1" t="n">
        <f aca="false">IF(COUNTA(A380:H380,M380)&gt;0,ROW(),0)</f>
        <v>0</v>
      </c>
    </row>
    <row r="381" customFormat="false" ht="30" hidden="false" customHeight="true" outlineLevel="0" collapsed="false">
      <c r="A381" s="33"/>
      <c r="B381" s="33"/>
      <c r="C381" s="33"/>
      <c r="D381" s="34"/>
      <c r="E381" s="35"/>
      <c r="F381" s="35"/>
      <c r="G381" s="35"/>
      <c r="H381" s="35"/>
      <c r="I381" s="23" t="n">
        <f aca="false">IF(K381="Correcto",IF(ISNUMBER(H381),H381,IF(ISNUMBER(F381),F381,N(E381)))*D381,0)</f>
        <v>0</v>
      </c>
      <c r="J381" s="23" t="n">
        <f aca="false">IF(K381="Correcto",I381-N(G381),0)</f>
        <v>0</v>
      </c>
      <c r="K381" s="8" t="str">
        <f aca="false">IF(COUNTA(A381:H381)=0,"",IF(OR(A381="",B381="",C381="",NOT(ISNUMBER(D381)),D381&lt;=0,AND(E381&lt;&gt;"",NOT(ISNUMBER(E381))),AND(F381&lt;&gt;"",NOT(ISNUMBER(F381))),AND(G381&lt;&gt;"",NOT(ISNUMBER(G381))),AND(H381&lt;&gt;"",NOT(ISNUMBER(H381))),COUNT(E381:H381)=0),"REVISAR datos","Correcto"))</f>
        <v/>
      </c>
      <c r="L381" s="24" t="str">
        <f aca="false">IF(COUNTA(A381:B381)=0,"",IF(COUNTIFS(Resumen!$A$18:$A$25,B381)=1,"Clasificado","REVISAR categoría"))</f>
        <v/>
      </c>
      <c r="M381" s="36"/>
      <c r="N381" s="24" t="str">
        <f aca="false">IF(K381&lt;&gt;"Correcto","",IF(OR(ISNUMBER(F381),ISNUMBER(H381)),"Comprometido","Estimado"))</f>
        <v/>
      </c>
      <c r="O381" s="24" t="n">
        <f aca="false">MAX(0,J381)</f>
        <v>0</v>
      </c>
      <c r="P381" s="1" t="n">
        <f aca="false">IF(COUNTA(A381:H381,M381)&gt;0,ROW(),0)</f>
        <v>0</v>
      </c>
    </row>
    <row r="382" customFormat="false" ht="30" hidden="false" customHeight="true" outlineLevel="0" collapsed="false">
      <c r="A382" s="33"/>
      <c r="B382" s="33"/>
      <c r="C382" s="33"/>
      <c r="D382" s="34"/>
      <c r="E382" s="35"/>
      <c r="F382" s="35"/>
      <c r="G382" s="35"/>
      <c r="H382" s="35"/>
      <c r="I382" s="23" t="n">
        <f aca="false">IF(K382="Correcto",IF(ISNUMBER(H382),H382,IF(ISNUMBER(F382),F382,N(E382)))*D382,0)</f>
        <v>0</v>
      </c>
      <c r="J382" s="23" t="n">
        <f aca="false">IF(K382="Correcto",I382-N(G382),0)</f>
        <v>0</v>
      </c>
      <c r="K382" s="8" t="str">
        <f aca="false">IF(COUNTA(A382:H382)=0,"",IF(OR(A382="",B382="",C382="",NOT(ISNUMBER(D382)),D382&lt;=0,AND(E382&lt;&gt;"",NOT(ISNUMBER(E382))),AND(F382&lt;&gt;"",NOT(ISNUMBER(F382))),AND(G382&lt;&gt;"",NOT(ISNUMBER(G382))),AND(H382&lt;&gt;"",NOT(ISNUMBER(H382))),COUNT(E382:H382)=0),"REVISAR datos","Correcto"))</f>
        <v/>
      </c>
      <c r="L382" s="24" t="str">
        <f aca="false">IF(COUNTA(A382:B382)=0,"",IF(COUNTIFS(Resumen!$A$18:$A$25,B382)=1,"Clasificado","REVISAR categoría"))</f>
        <v/>
      </c>
      <c r="M382" s="36"/>
      <c r="N382" s="24" t="str">
        <f aca="false">IF(K382&lt;&gt;"Correcto","",IF(OR(ISNUMBER(F382),ISNUMBER(H382)),"Comprometido","Estimado"))</f>
        <v/>
      </c>
      <c r="O382" s="24" t="n">
        <f aca="false">MAX(0,J382)</f>
        <v>0</v>
      </c>
      <c r="P382" s="1" t="n">
        <f aca="false">IF(COUNTA(A382:H382,M382)&gt;0,ROW(),0)</f>
        <v>0</v>
      </c>
    </row>
    <row r="383" customFormat="false" ht="30" hidden="false" customHeight="true" outlineLevel="0" collapsed="false">
      <c r="A383" s="33"/>
      <c r="B383" s="33"/>
      <c r="C383" s="33"/>
      <c r="D383" s="34"/>
      <c r="E383" s="35"/>
      <c r="F383" s="35"/>
      <c r="G383" s="35"/>
      <c r="H383" s="35"/>
      <c r="I383" s="23" t="n">
        <f aca="false">IF(K383="Correcto",IF(ISNUMBER(H383),H383,IF(ISNUMBER(F383),F383,N(E383)))*D383,0)</f>
        <v>0</v>
      </c>
      <c r="J383" s="23" t="n">
        <f aca="false">IF(K383="Correcto",I383-N(G383),0)</f>
        <v>0</v>
      </c>
      <c r="K383" s="8" t="str">
        <f aca="false">IF(COUNTA(A383:H383)=0,"",IF(OR(A383="",B383="",C383="",NOT(ISNUMBER(D383)),D383&lt;=0,AND(E383&lt;&gt;"",NOT(ISNUMBER(E383))),AND(F383&lt;&gt;"",NOT(ISNUMBER(F383))),AND(G383&lt;&gt;"",NOT(ISNUMBER(G383))),AND(H383&lt;&gt;"",NOT(ISNUMBER(H383))),COUNT(E383:H383)=0),"REVISAR datos","Correcto"))</f>
        <v/>
      </c>
      <c r="L383" s="24" t="str">
        <f aca="false">IF(COUNTA(A383:B383)=0,"",IF(COUNTIFS(Resumen!$A$18:$A$25,B383)=1,"Clasificado","REVISAR categoría"))</f>
        <v/>
      </c>
      <c r="M383" s="36"/>
      <c r="N383" s="24" t="str">
        <f aca="false">IF(K383&lt;&gt;"Correcto","",IF(OR(ISNUMBER(F383),ISNUMBER(H383)),"Comprometido","Estimado"))</f>
        <v/>
      </c>
      <c r="O383" s="24" t="n">
        <f aca="false">MAX(0,J383)</f>
        <v>0</v>
      </c>
      <c r="P383" s="1" t="n">
        <f aca="false">IF(COUNTA(A383:H383,M383)&gt;0,ROW(),0)</f>
        <v>0</v>
      </c>
    </row>
    <row r="384" customFormat="false" ht="30" hidden="false" customHeight="true" outlineLevel="0" collapsed="false">
      <c r="A384" s="33"/>
      <c r="B384" s="33"/>
      <c r="C384" s="33"/>
      <c r="D384" s="34"/>
      <c r="E384" s="35"/>
      <c r="F384" s="35"/>
      <c r="G384" s="35"/>
      <c r="H384" s="35"/>
      <c r="I384" s="23" t="n">
        <f aca="false">IF(K384="Correcto",IF(ISNUMBER(H384),H384,IF(ISNUMBER(F384),F384,N(E384)))*D384,0)</f>
        <v>0</v>
      </c>
      <c r="J384" s="23" t="n">
        <f aca="false">IF(K384="Correcto",I384-N(G384),0)</f>
        <v>0</v>
      </c>
      <c r="K384" s="8" t="str">
        <f aca="false">IF(COUNTA(A384:H384)=0,"",IF(OR(A384="",B384="",C384="",NOT(ISNUMBER(D384)),D384&lt;=0,AND(E384&lt;&gt;"",NOT(ISNUMBER(E384))),AND(F384&lt;&gt;"",NOT(ISNUMBER(F384))),AND(G384&lt;&gt;"",NOT(ISNUMBER(G384))),AND(H384&lt;&gt;"",NOT(ISNUMBER(H384))),COUNT(E384:H384)=0),"REVISAR datos","Correcto"))</f>
        <v/>
      </c>
      <c r="L384" s="24" t="str">
        <f aca="false">IF(COUNTA(A384:B384)=0,"",IF(COUNTIFS(Resumen!$A$18:$A$25,B384)=1,"Clasificado","REVISAR categoría"))</f>
        <v/>
      </c>
      <c r="M384" s="36"/>
      <c r="N384" s="24" t="str">
        <f aca="false">IF(K384&lt;&gt;"Correcto","",IF(OR(ISNUMBER(F384),ISNUMBER(H384)),"Comprometido","Estimado"))</f>
        <v/>
      </c>
      <c r="O384" s="24" t="n">
        <f aca="false">MAX(0,J384)</f>
        <v>0</v>
      </c>
      <c r="P384" s="1" t="n">
        <f aca="false">IF(COUNTA(A384:H384,M384)&gt;0,ROW(),0)</f>
        <v>0</v>
      </c>
    </row>
    <row r="385" customFormat="false" ht="30" hidden="false" customHeight="true" outlineLevel="0" collapsed="false">
      <c r="A385" s="33"/>
      <c r="B385" s="33"/>
      <c r="C385" s="33"/>
      <c r="D385" s="34"/>
      <c r="E385" s="35"/>
      <c r="F385" s="35"/>
      <c r="G385" s="35"/>
      <c r="H385" s="35"/>
      <c r="I385" s="23" t="n">
        <f aca="false">IF(K385="Correcto",IF(ISNUMBER(H385),H385,IF(ISNUMBER(F385),F385,N(E385)))*D385,0)</f>
        <v>0</v>
      </c>
      <c r="J385" s="23" t="n">
        <f aca="false">IF(K385="Correcto",I385-N(G385),0)</f>
        <v>0</v>
      </c>
      <c r="K385" s="8" t="str">
        <f aca="false">IF(COUNTA(A385:H385)=0,"",IF(OR(A385="",B385="",C385="",NOT(ISNUMBER(D385)),D385&lt;=0,AND(E385&lt;&gt;"",NOT(ISNUMBER(E385))),AND(F385&lt;&gt;"",NOT(ISNUMBER(F385))),AND(G385&lt;&gt;"",NOT(ISNUMBER(G385))),AND(H385&lt;&gt;"",NOT(ISNUMBER(H385))),COUNT(E385:H385)=0),"REVISAR datos","Correcto"))</f>
        <v/>
      </c>
      <c r="L385" s="24" t="str">
        <f aca="false">IF(COUNTA(A385:B385)=0,"",IF(COUNTIFS(Resumen!$A$18:$A$25,B385)=1,"Clasificado","REVISAR categoría"))</f>
        <v/>
      </c>
      <c r="M385" s="36"/>
      <c r="N385" s="24" t="str">
        <f aca="false">IF(K385&lt;&gt;"Correcto","",IF(OR(ISNUMBER(F385),ISNUMBER(H385)),"Comprometido","Estimado"))</f>
        <v/>
      </c>
      <c r="O385" s="24" t="n">
        <f aca="false">MAX(0,J385)</f>
        <v>0</v>
      </c>
      <c r="P385" s="1" t="n">
        <f aca="false">IF(COUNTA(A385:H385,M385)&gt;0,ROW(),0)</f>
        <v>0</v>
      </c>
    </row>
    <row r="386" customFormat="false" ht="30" hidden="false" customHeight="true" outlineLevel="0" collapsed="false">
      <c r="A386" s="33"/>
      <c r="B386" s="33"/>
      <c r="C386" s="33"/>
      <c r="D386" s="34"/>
      <c r="E386" s="35"/>
      <c r="F386" s="35"/>
      <c r="G386" s="35"/>
      <c r="H386" s="35"/>
      <c r="I386" s="23" t="n">
        <f aca="false">IF(K386="Correcto",IF(ISNUMBER(H386),H386,IF(ISNUMBER(F386),F386,N(E386)))*D386,0)</f>
        <v>0</v>
      </c>
      <c r="J386" s="23" t="n">
        <f aca="false">IF(K386="Correcto",I386-N(G386),0)</f>
        <v>0</v>
      </c>
      <c r="K386" s="8" t="str">
        <f aca="false">IF(COUNTA(A386:H386)=0,"",IF(OR(A386="",B386="",C386="",NOT(ISNUMBER(D386)),D386&lt;=0,AND(E386&lt;&gt;"",NOT(ISNUMBER(E386))),AND(F386&lt;&gt;"",NOT(ISNUMBER(F386))),AND(G386&lt;&gt;"",NOT(ISNUMBER(G386))),AND(H386&lt;&gt;"",NOT(ISNUMBER(H386))),COUNT(E386:H386)=0),"REVISAR datos","Correcto"))</f>
        <v/>
      </c>
      <c r="L386" s="24" t="str">
        <f aca="false">IF(COUNTA(A386:B386)=0,"",IF(COUNTIFS(Resumen!$A$18:$A$25,B386)=1,"Clasificado","REVISAR categoría"))</f>
        <v/>
      </c>
      <c r="M386" s="36"/>
      <c r="N386" s="24" t="str">
        <f aca="false">IF(K386&lt;&gt;"Correcto","",IF(OR(ISNUMBER(F386),ISNUMBER(H386)),"Comprometido","Estimado"))</f>
        <v/>
      </c>
      <c r="O386" s="24" t="n">
        <f aca="false">MAX(0,J386)</f>
        <v>0</v>
      </c>
      <c r="P386" s="1" t="n">
        <f aca="false">IF(COUNTA(A386:H386,M386)&gt;0,ROW(),0)</f>
        <v>0</v>
      </c>
    </row>
    <row r="387" customFormat="false" ht="30" hidden="false" customHeight="true" outlineLevel="0" collapsed="false">
      <c r="A387" s="33"/>
      <c r="B387" s="33"/>
      <c r="C387" s="33"/>
      <c r="D387" s="34"/>
      <c r="E387" s="35"/>
      <c r="F387" s="35"/>
      <c r="G387" s="35"/>
      <c r="H387" s="35"/>
      <c r="I387" s="23" t="n">
        <f aca="false">IF(K387="Correcto",IF(ISNUMBER(H387),H387,IF(ISNUMBER(F387),F387,N(E387)))*D387,0)</f>
        <v>0</v>
      </c>
      <c r="J387" s="23" t="n">
        <f aca="false">IF(K387="Correcto",I387-N(G387),0)</f>
        <v>0</v>
      </c>
      <c r="K387" s="8" t="str">
        <f aca="false">IF(COUNTA(A387:H387)=0,"",IF(OR(A387="",B387="",C387="",NOT(ISNUMBER(D387)),D387&lt;=0,AND(E387&lt;&gt;"",NOT(ISNUMBER(E387))),AND(F387&lt;&gt;"",NOT(ISNUMBER(F387))),AND(G387&lt;&gt;"",NOT(ISNUMBER(G387))),AND(H387&lt;&gt;"",NOT(ISNUMBER(H387))),COUNT(E387:H387)=0),"REVISAR datos","Correcto"))</f>
        <v/>
      </c>
      <c r="L387" s="24" t="str">
        <f aca="false">IF(COUNTA(A387:B387)=0,"",IF(COUNTIFS(Resumen!$A$18:$A$25,B387)=1,"Clasificado","REVISAR categoría"))</f>
        <v/>
      </c>
      <c r="M387" s="36"/>
      <c r="N387" s="24" t="str">
        <f aca="false">IF(K387&lt;&gt;"Correcto","",IF(OR(ISNUMBER(F387),ISNUMBER(H387)),"Comprometido","Estimado"))</f>
        <v/>
      </c>
      <c r="O387" s="24" t="n">
        <f aca="false">MAX(0,J387)</f>
        <v>0</v>
      </c>
      <c r="P387" s="1" t="n">
        <f aca="false">IF(COUNTA(A387:H387,M387)&gt;0,ROW(),0)</f>
        <v>0</v>
      </c>
    </row>
    <row r="388" customFormat="false" ht="30" hidden="false" customHeight="true" outlineLevel="0" collapsed="false">
      <c r="A388" s="33"/>
      <c r="B388" s="33"/>
      <c r="C388" s="33"/>
      <c r="D388" s="34"/>
      <c r="E388" s="35"/>
      <c r="F388" s="35"/>
      <c r="G388" s="35"/>
      <c r="H388" s="35"/>
      <c r="I388" s="23" t="n">
        <f aca="false">IF(K388="Correcto",IF(ISNUMBER(H388),H388,IF(ISNUMBER(F388),F388,N(E388)))*D388,0)</f>
        <v>0</v>
      </c>
      <c r="J388" s="23" t="n">
        <f aca="false">IF(K388="Correcto",I388-N(G388),0)</f>
        <v>0</v>
      </c>
      <c r="K388" s="8" t="str">
        <f aca="false">IF(COUNTA(A388:H388)=0,"",IF(OR(A388="",B388="",C388="",NOT(ISNUMBER(D388)),D388&lt;=0,AND(E388&lt;&gt;"",NOT(ISNUMBER(E388))),AND(F388&lt;&gt;"",NOT(ISNUMBER(F388))),AND(G388&lt;&gt;"",NOT(ISNUMBER(G388))),AND(H388&lt;&gt;"",NOT(ISNUMBER(H388))),COUNT(E388:H388)=0),"REVISAR datos","Correcto"))</f>
        <v/>
      </c>
      <c r="L388" s="24" t="str">
        <f aca="false">IF(COUNTA(A388:B388)=0,"",IF(COUNTIFS(Resumen!$A$18:$A$25,B388)=1,"Clasificado","REVISAR categoría"))</f>
        <v/>
      </c>
      <c r="M388" s="36"/>
      <c r="N388" s="24" t="str">
        <f aca="false">IF(K388&lt;&gt;"Correcto","",IF(OR(ISNUMBER(F388),ISNUMBER(H388)),"Comprometido","Estimado"))</f>
        <v/>
      </c>
      <c r="O388" s="24" t="n">
        <f aca="false">MAX(0,J388)</f>
        <v>0</v>
      </c>
      <c r="P388" s="1" t="n">
        <f aca="false">IF(COUNTA(A388:H388,M388)&gt;0,ROW(),0)</f>
        <v>0</v>
      </c>
    </row>
    <row r="389" customFormat="false" ht="30" hidden="false" customHeight="true" outlineLevel="0" collapsed="false">
      <c r="A389" s="33"/>
      <c r="B389" s="33"/>
      <c r="C389" s="33"/>
      <c r="D389" s="34"/>
      <c r="E389" s="35"/>
      <c r="F389" s="35"/>
      <c r="G389" s="35"/>
      <c r="H389" s="35"/>
      <c r="I389" s="23" t="n">
        <f aca="false">IF(K389="Correcto",IF(ISNUMBER(H389),H389,IF(ISNUMBER(F389),F389,N(E389)))*D389,0)</f>
        <v>0</v>
      </c>
      <c r="J389" s="23" t="n">
        <f aca="false">IF(K389="Correcto",I389-N(G389),0)</f>
        <v>0</v>
      </c>
      <c r="K389" s="8" t="str">
        <f aca="false">IF(COUNTA(A389:H389)=0,"",IF(OR(A389="",B389="",C389="",NOT(ISNUMBER(D389)),D389&lt;=0,AND(E389&lt;&gt;"",NOT(ISNUMBER(E389))),AND(F389&lt;&gt;"",NOT(ISNUMBER(F389))),AND(G389&lt;&gt;"",NOT(ISNUMBER(G389))),AND(H389&lt;&gt;"",NOT(ISNUMBER(H389))),COUNT(E389:H389)=0),"REVISAR datos","Correcto"))</f>
        <v/>
      </c>
      <c r="L389" s="24" t="str">
        <f aca="false">IF(COUNTA(A389:B389)=0,"",IF(COUNTIFS(Resumen!$A$18:$A$25,B389)=1,"Clasificado","REVISAR categoría"))</f>
        <v/>
      </c>
      <c r="M389" s="36"/>
      <c r="N389" s="24" t="str">
        <f aca="false">IF(K389&lt;&gt;"Correcto","",IF(OR(ISNUMBER(F389),ISNUMBER(H389)),"Comprometido","Estimado"))</f>
        <v/>
      </c>
      <c r="O389" s="24" t="n">
        <f aca="false">MAX(0,J389)</f>
        <v>0</v>
      </c>
      <c r="P389" s="1" t="n">
        <f aca="false">IF(COUNTA(A389:H389,M389)&gt;0,ROW(),0)</f>
        <v>0</v>
      </c>
    </row>
    <row r="390" customFormat="false" ht="30" hidden="false" customHeight="true" outlineLevel="0" collapsed="false">
      <c r="A390" s="33"/>
      <c r="B390" s="33"/>
      <c r="C390" s="33"/>
      <c r="D390" s="34"/>
      <c r="E390" s="35"/>
      <c r="F390" s="35"/>
      <c r="G390" s="35"/>
      <c r="H390" s="35"/>
      <c r="I390" s="23" t="n">
        <f aca="false">IF(K390="Correcto",IF(ISNUMBER(H390),H390,IF(ISNUMBER(F390),F390,N(E390)))*D390,0)</f>
        <v>0</v>
      </c>
      <c r="J390" s="23" t="n">
        <f aca="false">IF(K390="Correcto",I390-N(G390),0)</f>
        <v>0</v>
      </c>
      <c r="K390" s="8" t="str">
        <f aca="false">IF(COUNTA(A390:H390)=0,"",IF(OR(A390="",B390="",C390="",NOT(ISNUMBER(D390)),D390&lt;=0,AND(E390&lt;&gt;"",NOT(ISNUMBER(E390))),AND(F390&lt;&gt;"",NOT(ISNUMBER(F390))),AND(G390&lt;&gt;"",NOT(ISNUMBER(G390))),AND(H390&lt;&gt;"",NOT(ISNUMBER(H390))),COUNT(E390:H390)=0),"REVISAR datos","Correcto"))</f>
        <v/>
      </c>
      <c r="L390" s="24" t="str">
        <f aca="false">IF(COUNTA(A390:B390)=0,"",IF(COUNTIFS(Resumen!$A$18:$A$25,B390)=1,"Clasificado","REVISAR categoría"))</f>
        <v/>
      </c>
      <c r="M390" s="36"/>
      <c r="N390" s="24" t="str">
        <f aca="false">IF(K390&lt;&gt;"Correcto","",IF(OR(ISNUMBER(F390),ISNUMBER(H390)),"Comprometido","Estimado"))</f>
        <v/>
      </c>
      <c r="O390" s="24" t="n">
        <f aca="false">MAX(0,J390)</f>
        <v>0</v>
      </c>
      <c r="P390" s="1" t="n">
        <f aca="false">IF(COUNTA(A390:H390,M390)&gt;0,ROW(),0)</f>
        <v>0</v>
      </c>
    </row>
    <row r="391" customFormat="false" ht="30" hidden="false" customHeight="true" outlineLevel="0" collapsed="false">
      <c r="A391" s="33"/>
      <c r="B391" s="33"/>
      <c r="C391" s="33"/>
      <c r="D391" s="34"/>
      <c r="E391" s="35"/>
      <c r="F391" s="35"/>
      <c r="G391" s="35"/>
      <c r="H391" s="35"/>
      <c r="I391" s="23" t="n">
        <f aca="false">IF(K391="Correcto",IF(ISNUMBER(H391),H391,IF(ISNUMBER(F391),F391,N(E391)))*D391,0)</f>
        <v>0</v>
      </c>
      <c r="J391" s="23" t="n">
        <f aca="false">IF(K391="Correcto",I391-N(G391),0)</f>
        <v>0</v>
      </c>
      <c r="K391" s="8" t="str">
        <f aca="false">IF(COUNTA(A391:H391)=0,"",IF(OR(A391="",B391="",C391="",NOT(ISNUMBER(D391)),D391&lt;=0,AND(E391&lt;&gt;"",NOT(ISNUMBER(E391))),AND(F391&lt;&gt;"",NOT(ISNUMBER(F391))),AND(G391&lt;&gt;"",NOT(ISNUMBER(G391))),AND(H391&lt;&gt;"",NOT(ISNUMBER(H391))),COUNT(E391:H391)=0),"REVISAR datos","Correcto"))</f>
        <v/>
      </c>
      <c r="L391" s="24" t="str">
        <f aca="false">IF(COUNTA(A391:B391)=0,"",IF(COUNTIFS(Resumen!$A$18:$A$25,B391)=1,"Clasificado","REVISAR categoría"))</f>
        <v/>
      </c>
      <c r="M391" s="36"/>
      <c r="N391" s="24" t="str">
        <f aca="false">IF(K391&lt;&gt;"Correcto","",IF(OR(ISNUMBER(F391),ISNUMBER(H391)),"Comprometido","Estimado"))</f>
        <v/>
      </c>
      <c r="O391" s="24" t="n">
        <f aca="false">MAX(0,J391)</f>
        <v>0</v>
      </c>
      <c r="P391" s="1" t="n">
        <f aca="false">IF(COUNTA(A391:H391,M391)&gt;0,ROW(),0)</f>
        <v>0</v>
      </c>
    </row>
    <row r="392" customFormat="false" ht="30" hidden="false" customHeight="true" outlineLevel="0" collapsed="false">
      <c r="A392" s="33"/>
      <c r="B392" s="33"/>
      <c r="C392" s="33"/>
      <c r="D392" s="34"/>
      <c r="E392" s="35"/>
      <c r="F392" s="35"/>
      <c r="G392" s="35"/>
      <c r="H392" s="35"/>
      <c r="I392" s="23" t="n">
        <f aca="false">IF(K392="Correcto",IF(ISNUMBER(H392),H392,IF(ISNUMBER(F392),F392,N(E392)))*D392,0)</f>
        <v>0</v>
      </c>
      <c r="J392" s="23" t="n">
        <f aca="false">IF(K392="Correcto",I392-N(G392),0)</f>
        <v>0</v>
      </c>
      <c r="K392" s="8" t="str">
        <f aca="false">IF(COUNTA(A392:H392)=0,"",IF(OR(A392="",B392="",C392="",NOT(ISNUMBER(D392)),D392&lt;=0,AND(E392&lt;&gt;"",NOT(ISNUMBER(E392))),AND(F392&lt;&gt;"",NOT(ISNUMBER(F392))),AND(G392&lt;&gt;"",NOT(ISNUMBER(G392))),AND(H392&lt;&gt;"",NOT(ISNUMBER(H392))),COUNT(E392:H392)=0),"REVISAR datos","Correcto"))</f>
        <v/>
      </c>
      <c r="L392" s="24" t="str">
        <f aca="false">IF(COUNTA(A392:B392)=0,"",IF(COUNTIFS(Resumen!$A$18:$A$25,B392)=1,"Clasificado","REVISAR categoría"))</f>
        <v/>
      </c>
      <c r="M392" s="36"/>
      <c r="N392" s="24" t="str">
        <f aca="false">IF(K392&lt;&gt;"Correcto","",IF(OR(ISNUMBER(F392),ISNUMBER(H392)),"Comprometido","Estimado"))</f>
        <v/>
      </c>
      <c r="O392" s="24" t="n">
        <f aca="false">MAX(0,J392)</f>
        <v>0</v>
      </c>
      <c r="P392" s="1" t="n">
        <f aca="false">IF(COUNTA(A392:H392,M392)&gt;0,ROW(),0)</f>
        <v>0</v>
      </c>
    </row>
    <row r="393" customFormat="false" ht="30" hidden="false" customHeight="true" outlineLevel="0" collapsed="false">
      <c r="A393" s="33"/>
      <c r="B393" s="33"/>
      <c r="C393" s="33"/>
      <c r="D393" s="34"/>
      <c r="E393" s="35"/>
      <c r="F393" s="35"/>
      <c r="G393" s="35"/>
      <c r="H393" s="35"/>
      <c r="I393" s="23" t="n">
        <f aca="false">IF(K393="Correcto",IF(ISNUMBER(H393),H393,IF(ISNUMBER(F393),F393,N(E393)))*D393,0)</f>
        <v>0</v>
      </c>
      <c r="J393" s="23" t="n">
        <f aca="false">IF(K393="Correcto",I393-N(G393),0)</f>
        <v>0</v>
      </c>
      <c r="K393" s="8" t="str">
        <f aca="false">IF(COUNTA(A393:H393)=0,"",IF(OR(A393="",B393="",C393="",NOT(ISNUMBER(D393)),D393&lt;=0,AND(E393&lt;&gt;"",NOT(ISNUMBER(E393))),AND(F393&lt;&gt;"",NOT(ISNUMBER(F393))),AND(G393&lt;&gt;"",NOT(ISNUMBER(G393))),AND(H393&lt;&gt;"",NOT(ISNUMBER(H393))),COUNT(E393:H393)=0),"REVISAR datos","Correcto"))</f>
        <v/>
      </c>
      <c r="L393" s="24" t="str">
        <f aca="false">IF(COUNTA(A393:B393)=0,"",IF(COUNTIFS(Resumen!$A$18:$A$25,B393)=1,"Clasificado","REVISAR categoría"))</f>
        <v/>
      </c>
      <c r="M393" s="36"/>
      <c r="N393" s="24" t="str">
        <f aca="false">IF(K393&lt;&gt;"Correcto","",IF(OR(ISNUMBER(F393),ISNUMBER(H393)),"Comprometido","Estimado"))</f>
        <v/>
      </c>
      <c r="O393" s="24" t="n">
        <f aca="false">MAX(0,J393)</f>
        <v>0</v>
      </c>
      <c r="P393" s="1" t="n">
        <f aca="false">IF(COUNTA(A393:H393,M393)&gt;0,ROW(),0)</f>
        <v>0</v>
      </c>
    </row>
    <row r="394" customFormat="false" ht="30" hidden="false" customHeight="true" outlineLevel="0" collapsed="false">
      <c r="A394" s="33"/>
      <c r="B394" s="33"/>
      <c r="C394" s="33"/>
      <c r="D394" s="34"/>
      <c r="E394" s="35"/>
      <c r="F394" s="35"/>
      <c r="G394" s="35"/>
      <c r="H394" s="35"/>
      <c r="I394" s="23" t="n">
        <f aca="false">IF(K394="Correcto",IF(ISNUMBER(H394),H394,IF(ISNUMBER(F394),F394,N(E394)))*D394,0)</f>
        <v>0</v>
      </c>
      <c r="J394" s="23" t="n">
        <f aca="false">IF(K394="Correcto",I394-N(G394),0)</f>
        <v>0</v>
      </c>
      <c r="K394" s="8" t="str">
        <f aca="false">IF(COUNTA(A394:H394)=0,"",IF(OR(A394="",B394="",C394="",NOT(ISNUMBER(D394)),D394&lt;=0,AND(E394&lt;&gt;"",NOT(ISNUMBER(E394))),AND(F394&lt;&gt;"",NOT(ISNUMBER(F394))),AND(G394&lt;&gt;"",NOT(ISNUMBER(G394))),AND(H394&lt;&gt;"",NOT(ISNUMBER(H394))),COUNT(E394:H394)=0),"REVISAR datos","Correcto"))</f>
        <v/>
      </c>
      <c r="L394" s="24" t="str">
        <f aca="false">IF(COUNTA(A394:B394)=0,"",IF(COUNTIFS(Resumen!$A$18:$A$25,B394)=1,"Clasificado","REVISAR categoría"))</f>
        <v/>
      </c>
      <c r="M394" s="36"/>
      <c r="N394" s="24" t="str">
        <f aca="false">IF(K394&lt;&gt;"Correcto","",IF(OR(ISNUMBER(F394),ISNUMBER(H394)),"Comprometido","Estimado"))</f>
        <v/>
      </c>
      <c r="O394" s="24" t="n">
        <f aca="false">MAX(0,J394)</f>
        <v>0</v>
      </c>
      <c r="P394" s="1" t="n">
        <f aca="false">IF(COUNTA(A394:H394,M394)&gt;0,ROW(),0)</f>
        <v>0</v>
      </c>
    </row>
    <row r="395" customFormat="false" ht="30" hidden="false" customHeight="true" outlineLevel="0" collapsed="false">
      <c r="A395" s="33"/>
      <c r="B395" s="33"/>
      <c r="C395" s="33"/>
      <c r="D395" s="34"/>
      <c r="E395" s="35"/>
      <c r="F395" s="35"/>
      <c r="G395" s="35"/>
      <c r="H395" s="35"/>
      <c r="I395" s="23" t="n">
        <f aca="false">IF(K395="Correcto",IF(ISNUMBER(H395),H395,IF(ISNUMBER(F395),F395,N(E395)))*D395,0)</f>
        <v>0</v>
      </c>
      <c r="J395" s="23" t="n">
        <f aca="false">IF(K395="Correcto",I395-N(G395),0)</f>
        <v>0</v>
      </c>
      <c r="K395" s="8" t="str">
        <f aca="false">IF(COUNTA(A395:H395)=0,"",IF(OR(A395="",B395="",C395="",NOT(ISNUMBER(D395)),D395&lt;=0,AND(E395&lt;&gt;"",NOT(ISNUMBER(E395))),AND(F395&lt;&gt;"",NOT(ISNUMBER(F395))),AND(G395&lt;&gt;"",NOT(ISNUMBER(G395))),AND(H395&lt;&gt;"",NOT(ISNUMBER(H395))),COUNT(E395:H395)=0),"REVISAR datos","Correcto"))</f>
        <v/>
      </c>
      <c r="L395" s="24" t="str">
        <f aca="false">IF(COUNTA(A395:B395)=0,"",IF(COUNTIFS(Resumen!$A$18:$A$25,B395)=1,"Clasificado","REVISAR categoría"))</f>
        <v/>
      </c>
      <c r="M395" s="36"/>
      <c r="N395" s="24" t="str">
        <f aca="false">IF(K395&lt;&gt;"Correcto","",IF(OR(ISNUMBER(F395),ISNUMBER(H395)),"Comprometido","Estimado"))</f>
        <v/>
      </c>
      <c r="O395" s="24" t="n">
        <f aca="false">MAX(0,J395)</f>
        <v>0</v>
      </c>
      <c r="P395" s="1" t="n">
        <f aca="false">IF(COUNTA(A395:H395,M395)&gt;0,ROW(),0)</f>
        <v>0</v>
      </c>
    </row>
    <row r="396" customFormat="false" ht="30" hidden="false" customHeight="true" outlineLevel="0" collapsed="false">
      <c r="A396" s="33"/>
      <c r="B396" s="33"/>
      <c r="C396" s="33"/>
      <c r="D396" s="34"/>
      <c r="E396" s="35"/>
      <c r="F396" s="35"/>
      <c r="G396" s="35"/>
      <c r="H396" s="35"/>
      <c r="I396" s="23" t="n">
        <f aca="false">IF(K396="Correcto",IF(ISNUMBER(H396),H396,IF(ISNUMBER(F396),F396,N(E396)))*D396,0)</f>
        <v>0</v>
      </c>
      <c r="J396" s="23" t="n">
        <f aca="false">IF(K396="Correcto",I396-N(G396),0)</f>
        <v>0</v>
      </c>
      <c r="K396" s="8" t="str">
        <f aca="false">IF(COUNTA(A396:H396)=0,"",IF(OR(A396="",B396="",C396="",NOT(ISNUMBER(D396)),D396&lt;=0,AND(E396&lt;&gt;"",NOT(ISNUMBER(E396))),AND(F396&lt;&gt;"",NOT(ISNUMBER(F396))),AND(G396&lt;&gt;"",NOT(ISNUMBER(G396))),AND(H396&lt;&gt;"",NOT(ISNUMBER(H396))),COUNT(E396:H396)=0),"REVISAR datos","Correcto"))</f>
        <v/>
      </c>
      <c r="L396" s="24" t="str">
        <f aca="false">IF(COUNTA(A396:B396)=0,"",IF(COUNTIFS(Resumen!$A$18:$A$25,B396)=1,"Clasificado","REVISAR categoría"))</f>
        <v/>
      </c>
      <c r="M396" s="36"/>
      <c r="N396" s="24" t="str">
        <f aca="false">IF(K396&lt;&gt;"Correcto","",IF(OR(ISNUMBER(F396),ISNUMBER(H396)),"Comprometido","Estimado"))</f>
        <v/>
      </c>
      <c r="O396" s="24" t="n">
        <f aca="false">MAX(0,J396)</f>
        <v>0</v>
      </c>
      <c r="P396" s="1" t="n">
        <f aca="false">IF(COUNTA(A396:H396,M396)&gt;0,ROW(),0)</f>
        <v>0</v>
      </c>
    </row>
    <row r="397" customFormat="false" ht="30" hidden="false" customHeight="true" outlineLevel="0" collapsed="false">
      <c r="A397" s="33"/>
      <c r="B397" s="33"/>
      <c r="C397" s="33"/>
      <c r="D397" s="34"/>
      <c r="E397" s="35"/>
      <c r="F397" s="35"/>
      <c r="G397" s="35"/>
      <c r="H397" s="35"/>
      <c r="I397" s="23" t="n">
        <f aca="false">IF(K397="Correcto",IF(ISNUMBER(H397),H397,IF(ISNUMBER(F397),F397,N(E397)))*D397,0)</f>
        <v>0</v>
      </c>
      <c r="J397" s="23" t="n">
        <f aca="false">IF(K397="Correcto",I397-N(G397),0)</f>
        <v>0</v>
      </c>
      <c r="K397" s="8" t="str">
        <f aca="false">IF(COUNTA(A397:H397)=0,"",IF(OR(A397="",B397="",C397="",NOT(ISNUMBER(D397)),D397&lt;=0,AND(E397&lt;&gt;"",NOT(ISNUMBER(E397))),AND(F397&lt;&gt;"",NOT(ISNUMBER(F397))),AND(G397&lt;&gt;"",NOT(ISNUMBER(G397))),AND(H397&lt;&gt;"",NOT(ISNUMBER(H397))),COUNT(E397:H397)=0),"REVISAR datos","Correcto"))</f>
        <v/>
      </c>
      <c r="L397" s="24" t="str">
        <f aca="false">IF(COUNTA(A397:B397)=0,"",IF(COUNTIFS(Resumen!$A$18:$A$25,B397)=1,"Clasificado","REVISAR categoría"))</f>
        <v/>
      </c>
      <c r="M397" s="36"/>
      <c r="N397" s="24" t="str">
        <f aca="false">IF(K397&lt;&gt;"Correcto","",IF(OR(ISNUMBER(F397),ISNUMBER(H397)),"Comprometido","Estimado"))</f>
        <v/>
      </c>
      <c r="O397" s="24" t="n">
        <f aca="false">MAX(0,J397)</f>
        <v>0</v>
      </c>
      <c r="P397" s="1" t="n">
        <f aca="false">IF(COUNTA(A397:H397,M397)&gt;0,ROW(),0)</f>
        <v>0</v>
      </c>
    </row>
    <row r="398" customFormat="false" ht="30" hidden="false" customHeight="true" outlineLevel="0" collapsed="false">
      <c r="A398" s="33"/>
      <c r="B398" s="33"/>
      <c r="C398" s="33"/>
      <c r="D398" s="34"/>
      <c r="E398" s="35"/>
      <c r="F398" s="35"/>
      <c r="G398" s="35"/>
      <c r="H398" s="35"/>
      <c r="I398" s="23" t="n">
        <f aca="false">IF(K398="Correcto",IF(ISNUMBER(H398),H398,IF(ISNUMBER(F398),F398,N(E398)))*D398,0)</f>
        <v>0</v>
      </c>
      <c r="J398" s="23" t="n">
        <f aca="false">IF(K398="Correcto",I398-N(G398),0)</f>
        <v>0</v>
      </c>
      <c r="K398" s="8" t="str">
        <f aca="false">IF(COUNTA(A398:H398)=0,"",IF(OR(A398="",B398="",C398="",NOT(ISNUMBER(D398)),D398&lt;=0,AND(E398&lt;&gt;"",NOT(ISNUMBER(E398))),AND(F398&lt;&gt;"",NOT(ISNUMBER(F398))),AND(G398&lt;&gt;"",NOT(ISNUMBER(G398))),AND(H398&lt;&gt;"",NOT(ISNUMBER(H398))),COUNT(E398:H398)=0),"REVISAR datos","Correcto"))</f>
        <v/>
      </c>
      <c r="L398" s="24" t="str">
        <f aca="false">IF(COUNTA(A398:B398)=0,"",IF(COUNTIFS(Resumen!$A$18:$A$25,B398)=1,"Clasificado","REVISAR categoría"))</f>
        <v/>
      </c>
      <c r="M398" s="36"/>
      <c r="N398" s="24" t="str">
        <f aca="false">IF(K398&lt;&gt;"Correcto","",IF(OR(ISNUMBER(F398),ISNUMBER(H398)),"Comprometido","Estimado"))</f>
        <v/>
      </c>
      <c r="O398" s="24" t="n">
        <f aca="false">MAX(0,J398)</f>
        <v>0</v>
      </c>
      <c r="P398" s="1" t="n">
        <f aca="false">IF(COUNTA(A398:H398,M398)&gt;0,ROW(),0)</f>
        <v>0</v>
      </c>
    </row>
    <row r="399" customFormat="false" ht="30" hidden="false" customHeight="true" outlineLevel="0" collapsed="false">
      <c r="A399" s="33"/>
      <c r="B399" s="33"/>
      <c r="C399" s="33"/>
      <c r="D399" s="34"/>
      <c r="E399" s="35"/>
      <c r="F399" s="35"/>
      <c r="G399" s="35"/>
      <c r="H399" s="35"/>
      <c r="I399" s="23" t="n">
        <f aca="false">IF(K399="Correcto",IF(ISNUMBER(H399),H399,IF(ISNUMBER(F399),F399,N(E399)))*D399,0)</f>
        <v>0</v>
      </c>
      <c r="J399" s="23" t="n">
        <f aca="false">IF(K399="Correcto",I399-N(G399),0)</f>
        <v>0</v>
      </c>
      <c r="K399" s="8" t="str">
        <f aca="false">IF(COUNTA(A399:H399)=0,"",IF(OR(A399="",B399="",C399="",NOT(ISNUMBER(D399)),D399&lt;=0,AND(E399&lt;&gt;"",NOT(ISNUMBER(E399))),AND(F399&lt;&gt;"",NOT(ISNUMBER(F399))),AND(G399&lt;&gt;"",NOT(ISNUMBER(G399))),AND(H399&lt;&gt;"",NOT(ISNUMBER(H399))),COUNT(E399:H399)=0),"REVISAR datos","Correcto"))</f>
        <v/>
      </c>
      <c r="L399" s="24" t="str">
        <f aca="false">IF(COUNTA(A399:B399)=0,"",IF(COUNTIFS(Resumen!$A$18:$A$25,B399)=1,"Clasificado","REVISAR categoría"))</f>
        <v/>
      </c>
      <c r="M399" s="36"/>
      <c r="N399" s="24" t="str">
        <f aca="false">IF(K399&lt;&gt;"Correcto","",IF(OR(ISNUMBER(F399),ISNUMBER(H399)),"Comprometido","Estimado"))</f>
        <v/>
      </c>
      <c r="O399" s="24" t="n">
        <f aca="false">MAX(0,J399)</f>
        <v>0</v>
      </c>
      <c r="P399" s="1" t="n">
        <f aca="false">IF(COUNTA(A399:H399,M399)&gt;0,ROW(),0)</f>
        <v>0</v>
      </c>
    </row>
    <row r="400" customFormat="false" ht="30" hidden="false" customHeight="true" outlineLevel="0" collapsed="false">
      <c r="A400" s="33"/>
      <c r="B400" s="33"/>
      <c r="C400" s="33"/>
      <c r="D400" s="34"/>
      <c r="E400" s="35"/>
      <c r="F400" s="35"/>
      <c r="G400" s="35"/>
      <c r="H400" s="35"/>
      <c r="I400" s="23" t="n">
        <f aca="false">IF(K400="Correcto",IF(ISNUMBER(H400),H400,IF(ISNUMBER(F400),F400,N(E400)))*D400,0)</f>
        <v>0</v>
      </c>
      <c r="J400" s="23" t="n">
        <f aca="false">IF(K400="Correcto",I400-N(G400),0)</f>
        <v>0</v>
      </c>
      <c r="K400" s="8" t="str">
        <f aca="false">IF(COUNTA(A400:H400)=0,"",IF(OR(A400="",B400="",C400="",NOT(ISNUMBER(D400)),D400&lt;=0,AND(E400&lt;&gt;"",NOT(ISNUMBER(E400))),AND(F400&lt;&gt;"",NOT(ISNUMBER(F400))),AND(G400&lt;&gt;"",NOT(ISNUMBER(G400))),AND(H400&lt;&gt;"",NOT(ISNUMBER(H400))),COUNT(E400:H400)=0),"REVISAR datos","Correcto"))</f>
        <v/>
      </c>
      <c r="L400" s="24" t="str">
        <f aca="false">IF(COUNTA(A400:B400)=0,"",IF(COUNTIFS(Resumen!$A$18:$A$25,B400)=1,"Clasificado","REVISAR categoría"))</f>
        <v/>
      </c>
      <c r="M400" s="36"/>
      <c r="N400" s="24" t="str">
        <f aca="false">IF(K400&lt;&gt;"Correcto","",IF(OR(ISNUMBER(F400),ISNUMBER(H400)),"Comprometido","Estimado"))</f>
        <v/>
      </c>
      <c r="O400" s="24" t="n">
        <f aca="false">MAX(0,J400)</f>
        <v>0</v>
      </c>
      <c r="P400" s="1" t="n">
        <f aca="false">IF(COUNTA(A400:H400,M400)&gt;0,ROW(),0)</f>
        <v>0</v>
      </c>
    </row>
    <row r="401" customFormat="false" ht="30" hidden="false" customHeight="true" outlineLevel="0" collapsed="false">
      <c r="A401" s="33"/>
      <c r="B401" s="33"/>
      <c r="C401" s="33"/>
      <c r="D401" s="34"/>
      <c r="E401" s="35"/>
      <c r="F401" s="35"/>
      <c r="G401" s="35"/>
      <c r="H401" s="35"/>
      <c r="I401" s="23" t="n">
        <f aca="false">IF(K401="Correcto",IF(ISNUMBER(H401),H401,IF(ISNUMBER(F401),F401,N(E401)))*D401,0)</f>
        <v>0</v>
      </c>
      <c r="J401" s="23" t="n">
        <f aca="false">IF(K401="Correcto",I401-N(G401),0)</f>
        <v>0</v>
      </c>
      <c r="K401" s="8" t="str">
        <f aca="false">IF(COUNTA(A401:H401)=0,"",IF(OR(A401="",B401="",C401="",NOT(ISNUMBER(D401)),D401&lt;=0,AND(E401&lt;&gt;"",NOT(ISNUMBER(E401))),AND(F401&lt;&gt;"",NOT(ISNUMBER(F401))),AND(G401&lt;&gt;"",NOT(ISNUMBER(G401))),AND(H401&lt;&gt;"",NOT(ISNUMBER(H401))),COUNT(E401:H401)=0),"REVISAR datos","Correcto"))</f>
        <v/>
      </c>
      <c r="L401" s="24" t="str">
        <f aca="false">IF(COUNTA(A401:B401)=0,"",IF(COUNTIFS(Resumen!$A$18:$A$25,B401)=1,"Clasificado","REVISAR categoría"))</f>
        <v/>
      </c>
      <c r="M401" s="36"/>
      <c r="N401" s="24" t="str">
        <f aca="false">IF(K401&lt;&gt;"Correcto","",IF(OR(ISNUMBER(F401),ISNUMBER(H401)),"Comprometido","Estimado"))</f>
        <v/>
      </c>
      <c r="O401" s="24" t="n">
        <f aca="false">MAX(0,J401)</f>
        <v>0</v>
      </c>
      <c r="P401" s="1" t="n">
        <f aca="false">IF(COUNTA(A401:H401,M401)&gt;0,ROW(),0)</f>
        <v>0</v>
      </c>
    </row>
    <row r="402" customFormat="false" ht="30" hidden="false" customHeight="true" outlineLevel="0" collapsed="false">
      <c r="A402" s="33"/>
      <c r="B402" s="33"/>
      <c r="C402" s="33"/>
      <c r="D402" s="34"/>
      <c r="E402" s="35"/>
      <c r="F402" s="35"/>
      <c r="G402" s="35"/>
      <c r="H402" s="35"/>
      <c r="I402" s="23" t="n">
        <f aca="false">IF(K402="Correcto",IF(ISNUMBER(H402),H402,IF(ISNUMBER(F402),F402,N(E402)))*D402,0)</f>
        <v>0</v>
      </c>
      <c r="J402" s="23" t="n">
        <f aca="false">IF(K402="Correcto",I402-N(G402),0)</f>
        <v>0</v>
      </c>
      <c r="K402" s="8" t="str">
        <f aca="false">IF(COUNTA(A402:H402)=0,"",IF(OR(A402="",B402="",C402="",NOT(ISNUMBER(D402)),D402&lt;=0,AND(E402&lt;&gt;"",NOT(ISNUMBER(E402))),AND(F402&lt;&gt;"",NOT(ISNUMBER(F402))),AND(G402&lt;&gt;"",NOT(ISNUMBER(G402))),AND(H402&lt;&gt;"",NOT(ISNUMBER(H402))),COUNT(E402:H402)=0),"REVISAR datos","Correcto"))</f>
        <v/>
      </c>
      <c r="L402" s="24" t="str">
        <f aca="false">IF(COUNTA(A402:B402)=0,"",IF(COUNTIFS(Resumen!$A$18:$A$25,B402)=1,"Clasificado","REVISAR categoría"))</f>
        <v/>
      </c>
      <c r="M402" s="36"/>
      <c r="N402" s="24" t="str">
        <f aca="false">IF(K402&lt;&gt;"Correcto","",IF(OR(ISNUMBER(F402),ISNUMBER(H402)),"Comprometido","Estimado"))</f>
        <v/>
      </c>
      <c r="O402" s="24" t="n">
        <f aca="false">MAX(0,J402)</f>
        <v>0</v>
      </c>
      <c r="P402" s="1" t="n">
        <f aca="false">IF(COUNTA(A402:H402,M402)&gt;0,ROW(),0)</f>
        <v>0</v>
      </c>
    </row>
    <row r="403" customFormat="false" ht="30" hidden="false" customHeight="true" outlineLevel="0" collapsed="false">
      <c r="A403" s="33"/>
      <c r="B403" s="33"/>
      <c r="C403" s="33"/>
      <c r="D403" s="34"/>
      <c r="E403" s="35"/>
      <c r="F403" s="35"/>
      <c r="G403" s="35"/>
      <c r="H403" s="35"/>
      <c r="I403" s="23" t="n">
        <f aca="false">IF(K403="Correcto",IF(ISNUMBER(H403),H403,IF(ISNUMBER(F403),F403,N(E403)))*D403,0)</f>
        <v>0</v>
      </c>
      <c r="J403" s="23" t="n">
        <f aca="false">IF(K403="Correcto",I403-N(G403),0)</f>
        <v>0</v>
      </c>
      <c r="K403" s="8" t="str">
        <f aca="false">IF(COUNTA(A403:H403)=0,"",IF(OR(A403="",B403="",C403="",NOT(ISNUMBER(D403)),D403&lt;=0,AND(E403&lt;&gt;"",NOT(ISNUMBER(E403))),AND(F403&lt;&gt;"",NOT(ISNUMBER(F403))),AND(G403&lt;&gt;"",NOT(ISNUMBER(G403))),AND(H403&lt;&gt;"",NOT(ISNUMBER(H403))),COUNT(E403:H403)=0),"REVISAR datos","Correcto"))</f>
        <v/>
      </c>
      <c r="L403" s="24" t="str">
        <f aca="false">IF(COUNTA(A403:B403)=0,"",IF(COUNTIFS(Resumen!$A$18:$A$25,B403)=1,"Clasificado","REVISAR categoría"))</f>
        <v/>
      </c>
      <c r="M403" s="36"/>
      <c r="N403" s="24" t="str">
        <f aca="false">IF(K403&lt;&gt;"Correcto","",IF(OR(ISNUMBER(F403),ISNUMBER(H403)),"Comprometido","Estimado"))</f>
        <v/>
      </c>
      <c r="O403" s="24" t="n">
        <f aca="false">MAX(0,J403)</f>
        <v>0</v>
      </c>
      <c r="P403" s="1" t="n">
        <f aca="false">IF(COUNTA(A403:H403,M403)&gt;0,ROW(),0)</f>
        <v>0</v>
      </c>
    </row>
    <row r="404" customFormat="false" ht="30" hidden="false" customHeight="true" outlineLevel="0" collapsed="false">
      <c r="A404" s="33"/>
      <c r="B404" s="33"/>
      <c r="C404" s="33"/>
      <c r="D404" s="34"/>
      <c r="E404" s="35"/>
      <c r="F404" s="35"/>
      <c r="G404" s="35"/>
      <c r="H404" s="35"/>
      <c r="I404" s="23" t="n">
        <f aca="false">IF(K404="Correcto",IF(ISNUMBER(H404),H404,IF(ISNUMBER(F404),F404,N(E404)))*D404,0)</f>
        <v>0</v>
      </c>
      <c r="J404" s="23" t="n">
        <f aca="false">IF(K404="Correcto",I404-N(G404),0)</f>
        <v>0</v>
      </c>
      <c r="K404" s="8" t="str">
        <f aca="false">IF(COUNTA(A404:H404)=0,"",IF(OR(A404="",B404="",C404="",NOT(ISNUMBER(D404)),D404&lt;=0,AND(E404&lt;&gt;"",NOT(ISNUMBER(E404))),AND(F404&lt;&gt;"",NOT(ISNUMBER(F404))),AND(G404&lt;&gt;"",NOT(ISNUMBER(G404))),AND(H404&lt;&gt;"",NOT(ISNUMBER(H404))),COUNT(E404:H404)=0),"REVISAR datos","Correcto"))</f>
        <v/>
      </c>
      <c r="L404" s="24" t="str">
        <f aca="false">IF(COUNTA(A404:B404)=0,"",IF(COUNTIFS(Resumen!$A$18:$A$25,B404)=1,"Clasificado","REVISAR categoría"))</f>
        <v/>
      </c>
      <c r="M404" s="36"/>
      <c r="N404" s="24" t="str">
        <f aca="false">IF(K404&lt;&gt;"Correcto","",IF(OR(ISNUMBER(F404),ISNUMBER(H404)),"Comprometido","Estimado"))</f>
        <v/>
      </c>
      <c r="O404" s="24" t="n">
        <f aca="false">MAX(0,J404)</f>
        <v>0</v>
      </c>
      <c r="P404" s="1" t="n">
        <f aca="false">IF(COUNTA(A404:H404,M404)&gt;0,ROW(),0)</f>
        <v>0</v>
      </c>
    </row>
    <row r="405" customFormat="false" ht="30" hidden="false" customHeight="true" outlineLevel="0" collapsed="false">
      <c r="A405" s="33"/>
      <c r="B405" s="33"/>
      <c r="C405" s="33"/>
      <c r="D405" s="34"/>
      <c r="E405" s="35"/>
      <c r="F405" s="35"/>
      <c r="G405" s="35"/>
      <c r="H405" s="35"/>
      <c r="I405" s="23" t="n">
        <f aca="false">IF(K405="Correcto",IF(ISNUMBER(H405),H405,IF(ISNUMBER(F405),F405,N(E405)))*D405,0)</f>
        <v>0</v>
      </c>
      <c r="J405" s="23" t="n">
        <f aca="false">IF(K405="Correcto",I405-N(G405),0)</f>
        <v>0</v>
      </c>
      <c r="K405" s="8" t="str">
        <f aca="false">IF(COUNTA(A405:H405)=0,"",IF(OR(A405="",B405="",C405="",NOT(ISNUMBER(D405)),D405&lt;=0,AND(E405&lt;&gt;"",NOT(ISNUMBER(E405))),AND(F405&lt;&gt;"",NOT(ISNUMBER(F405))),AND(G405&lt;&gt;"",NOT(ISNUMBER(G405))),AND(H405&lt;&gt;"",NOT(ISNUMBER(H405))),COUNT(E405:H405)=0),"REVISAR datos","Correcto"))</f>
        <v/>
      </c>
      <c r="L405" s="24" t="str">
        <f aca="false">IF(COUNTA(A405:B405)=0,"",IF(COUNTIFS(Resumen!$A$18:$A$25,B405)=1,"Clasificado","REVISAR categoría"))</f>
        <v/>
      </c>
      <c r="M405" s="36"/>
      <c r="N405" s="24" t="str">
        <f aca="false">IF(K405&lt;&gt;"Correcto","",IF(OR(ISNUMBER(F405),ISNUMBER(H405)),"Comprometido","Estimado"))</f>
        <v/>
      </c>
      <c r="O405" s="24" t="n">
        <f aca="false">MAX(0,J405)</f>
        <v>0</v>
      </c>
      <c r="P405" s="1" t="n">
        <f aca="false">IF(COUNTA(A405:H405,M405)&gt;0,ROW(),0)</f>
        <v>0</v>
      </c>
    </row>
    <row r="406" customFormat="false" ht="30" hidden="false" customHeight="true" outlineLevel="0" collapsed="false">
      <c r="A406" s="33"/>
      <c r="B406" s="33"/>
      <c r="C406" s="33"/>
      <c r="D406" s="34"/>
      <c r="E406" s="35"/>
      <c r="F406" s="35"/>
      <c r="G406" s="35"/>
      <c r="H406" s="35"/>
      <c r="I406" s="23" t="n">
        <f aca="false">IF(K406="Correcto",IF(ISNUMBER(H406),H406,IF(ISNUMBER(F406),F406,N(E406)))*D406,0)</f>
        <v>0</v>
      </c>
      <c r="J406" s="23" t="n">
        <f aca="false">IF(K406="Correcto",I406-N(G406),0)</f>
        <v>0</v>
      </c>
      <c r="K406" s="8" t="str">
        <f aca="false">IF(COUNTA(A406:H406)=0,"",IF(OR(A406="",B406="",C406="",NOT(ISNUMBER(D406)),D406&lt;=0,AND(E406&lt;&gt;"",NOT(ISNUMBER(E406))),AND(F406&lt;&gt;"",NOT(ISNUMBER(F406))),AND(G406&lt;&gt;"",NOT(ISNUMBER(G406))),AND(H406&lt;&gt;"",NOT(ISNUMBER(H406))),COUNT(E406:H406)=0),"REVISAR datos","Correcto"))</f>
        <v/>
      </c>
      <c r="L406" s="24" t="str">
        <f aca="false">IF(COUNTA(A406:B406)=0,"",IF(COUNTIFS(Resumen!$A$18:$A$25,B406)=1,"Clasificado","REVISAR categoría"))</f>
        <v/>
      </c>
      <c r="M406" s="36"/>
      <c r="N406" s="24" t="str">
        <f aca="false">IF(K406&lt;&gt;"Correcto","",IF(OR(ISNUMBER(F406),ISNUMBER(H406)),"Comprometido","Estimado"))</f>
        <v/>
      </c>
      <c r="O406" s="24" t="n">
        <f aca="false">MAX(0,J406)</f>
        <v>0</v>
      </c>
      <c r="P406" s="1" t="n">
        <f aca="false">IF(COUNTA(A406:H406,M406)&gt;0,ROW(),0)</f>
        <v>0</v>
      </c>
    </row>
    <row r="407" customFormat="false" ht="30" hidden="false" customHeight="true" outlineLevel="0" collapsed="false">
      <c r="A407" s="33"/>
      <c r="B407" s="33"/>
      <c r="C407" s="33"/>
      <c r="D407" s="34"/>
      <c r="E407" s="35"/>
      <c r="F407" s="35"/>
      <c r="G407" s="35"/>
      <c r="H407" s="35"/>
      <c r="I407" s="23" t="n">
        <f aca="false">IF(K407="Correcto",IF(ISNUMBER(H407),H407,IF(ISNUMBER(F407),F407,N(E407)))*D407,0)</f>
        <v>0</v>
      </c>
      <c r="J407" s="23" t="n">
        <f aca="false">IF(K407="Correcto",I407-N(G407),0)</f>
        <v>0</v>
      </c>
      <c r="K407" s="8" t="str">
        <f aca="false">IF(COUNTA(A407:H407)=0,"",IF(OR(A407="",B407="",C407="",NOT(ISNUMBER(D407)),D407&lt;=0,AND(E407&lt;&gt;"",NOT(ISNUMBER(E407))),AND(F407&lt;&gt;"",NOT(ISNUMBER(F407))),AND(G407&lt;&gt;"",NOT(ISNUMBER(G407))),AND(H407&lt;&gt;"",NOT(ISNUMBER(H407))),COUNT(E407:H407)=0),"REVISAR datos","Correcto"))</f>
        <v/>
      </c>
      <c r="L407" s="24" t="str">
        <f aca="false">IF(COUNTA(A407:B407)=0,"",IF(COUNTIFS(Resumen!$A$18:$A$25,B407)=1,"Clasificado","REVISAR categoría"))</f>
        <v/>
      </c>
      <c r="M407" s="36"/>
      <c r="N407" s="24" t="str">
        <f aca="false">IF(K407&lt;&gt;"Correcto","",IF(OR(ISNUMBER(F407),ISNUMBER(H407)),"Comprometido","Estimado"))</f>
        <v/>
      </c>
      <c r="O407" s="24" t="n">
        <f aca="false">MAX(0,J407)</f>
        <v>0</v>
      </c>
      <c r="P407" s="1" t="n">
        <f aca="false">IF(COUNTA(A407:H407,M407)&gt;0,ROW(),0)</f>
        <v>0</v>
      </c>
    </row>
    <row r="408" customFormat="false" ht="30" hidden="false" customHeight="true" outlineLevel="0" collapsed="false">
      <c r="A408" s="33"/>
      <c r="B408" s="33"/>
      <c r="C408" s="33"/>
      <c r="D408" s="34"/>
      <c r="E408" s="35"/>
      <c r="F408" s="35"/>
      <c r="G408" s="35"/>
      <c r="H408" s="35"/>
      <c r="I408" s="23" t="n">
        <f aca="false">IF(K408="Correcto",IF(ISNUMBER(H408),H408,IF(ISNUMBER(F408),F408,N(E408)))*D408,0)</f>
        <v>0</v>
      </c>
      <c r="J408" s="23" t="n">
        <f aca="false">IF(K408="Correcto",I408-N(G408),0)</f>
        <v>0</v>
      </c>
      <c r="K408" s="8" t="str">
        <f aca="false">IF(COUNTA(A408:H408)=0,"",IF(OR(A408="",B408="",C408="",NOT(ISNUMBER(D408)),D408&lt;=0,AND(E408&lt;&gt;"",NOT(ISNUMBER(E408))),AND(F408&lt;&gt;"",NOT(ISNUMBER(F408))),AND(G408&lt;&gt;"",NOT(ISNUMBER(G408))),AND(H408&lt;&gt;"",NOT(ISNUMBER(H408))),COUNT(E408:H408)=0),"REVISAR datos","Correcto"))</f>
        <v/>
      </c>
      <c r="L408" s="24" t="str">
        <f aca="false">IF(COUNTA(A408:B408)=0,"",IF(COUNTIFS(Resumen!$A$18:$A$25,B408)=1,"Clasificado","REVISAR categoría"))</f>
        <v/>
      </c>
      <c r="M408" s="36"/>
      <c r="N408" s="24" t="str">
        <f aca="false">IF(K408&lt;&gt;"Correcto","",IF(OR(ISNUMBER(F408),ISNUMBER(H408)),"Comprometido","Estimado"))</f>
        <v/>
      </c>
      <c r="O408" s="24" t="n">
        <f aca="false">MAX(0,J408)</f>
        <v>0</v>
      </c>
      <c r="P408" s="1" t="n">
        <f aca="false">IF(COUNTA(A408:H408,M408)&gt;0,ROW(),0)</f>
        <v>0</v>
      </c>
    </row>
    <row r="409" customFormat="false" ht="30" hidden="false" customHeight="true" outlineLevel="0" collapsed="false">
      <c r="A409" s="33"/>
      <c r="B409" s="33"/>
      <c r="C409" s="33"/>
      <c r="D409" s="34"/>
      <c r="E409" s="35"/>
      <c r="F409" s="35"/>
      <c r="G409" s="35"/>
      <c r="H409" s="35"/>
      <c r="I409" s="23" t="n">
        <f aca="false">IF(K409="Correcto",IF(ISNUMBER(H409),H409,IF(ISNUMBER(F409),F409,N(E409)))*D409,0)</f>
        <v>0</v>
      </c>
      <c r="J409" s="23" t="n">
        <f aca="false">IF(K409="Correcto",I409-N(G409),0)</f>
        <v>0</v>
      </c>
      <c r="K409" s="8" t="str">
        <f aca="false">IF(COUNTA(A409:H409)=0,"",IF(OR(A409="",B409="",C409="",NOT(ISNUMBER(D409)),D409&lt;=0,AND(E409&lt;&gt;"",NOT(ISNUMBER(E409))),AND(F409&lt;&gt;"",NOT(ISNUMBER(F409))),AND(G409&lt;&gt;"",NOT(ISNUMBER(G409))),AND(H409&lt;&gt;"",NOT(ISNUMBER(H409))),COUNT(E409:H409)=0),"REVISAR datos","Correcto"))</f>
        <v/>
      </c>
      <c r="L409" s="24" t="str">
        <f aca="false">IF(COUNTA(A409:B409)=0,"",IF(COUNTIFS(Resumen!$A$18:$A$25,B409)=1,"Clasificado","REVISAR categoría"))</f>
        <v/>
      </c>
      <c r="M409" s="36"/>
      <c r="N409" s="24" t="str">
        <f aca="false">IF(K409&lt;&gt;"Correcto","",IF(OR(ISNUMBER(F409),ISNUMBER(H409)),"Comprometido","Estimado"))</f>
        <v/>
      </c>
      <c r="O409" s="24" t="n">
        <f aca="false">MAX(0,J409)</f>
        <v>0</v>
      </c>
      <c r="P409" s="1" t="n">
        <f aca="false">IF(COUNTA(A409:H409,M409)&gt;0,ROW(),0)</f>
        <v>0</v>
      </c>
    </row>
    <row r="410" customFormat="false" ht="30" hidden="false" customHeight="true" outlineLevel="0" collapsed="false">
      <c r="A410" s="33"/>
      <c r="B410" s="33"/>
      <c r="C410" s="33"/>
      <c r="D410" s="34"/>
      <c r="E410" s="35"/>
      <c r="F410" s="35"/>
      <c r="G410" s="35"/>
      <c r="H410" s="35"/>
      <c r="I410" s="23" t="n">
        <f aca="false">IF(K410="Correcto",IF(ISNUMBER(H410),H410,IF(ISNUMBER(F410),F410,N(E410)))*D410,0)</f>
        <v>0</v>
      </c>
      <c r="J410" s="23" t="n">
        <f aca="false">IF(K410="Correcto",I410-N(G410),0)</f>
        <v>0</v>
      </c>
      <c r="K410" s="8" t="str">
        <f aca="false">IF(COUNTA(A410:H410)=0,"",IF(OR(A410="",B410="",C410="",NOT(ISNUMBER(D410)),D410&lt;=0,AND(E410&lt;&gt;"",NOT(ISNUMBER(E410))),AND(F410&lt;&gt;"",NOT(ISNUMBER(F410))),AND(G410&lt;&gt;"",NOT(ISNUMBER(G410))),AND(H410&lt;&gt;"",NOT(ISNUMBER(H410))),COUNT(E410:H410)=0),"REVISAR datos","Correcto"))</f>
        <v/>
      </c>
      <c r="L410" s="24" t="str">
        <f aca="false">IF(COUNTA(A410:B410)=0,"",IF(COUNTIFS(Resumen!$A$18:$A$25,B410)=1,"Clasificado","REVISAR categoría"))</f>
        <v/>
      </c>
      <c r="M410" s="36"/>
      <c r="N410" s="24" t="str">
        <f aca="false">IF(K410&lt;&gt;"Correcto","",IF(OR(ISNUMBER(F410),ISNUMBER(H410)),"Comprometido","Estimado"))</f>
        <v/>
      </c>
      <c r="O410" s="24" t="n">
        <f aca="false">MAX(0,J410)</f>
        <v>0</v>
      </c>
      <c r="P410" s="1" t="n">
        <f aca="false">IF(COUNTA(A410:H410,M410)&gt;0,ROW(),0)</f>
        <v>0</v>
      </c>
    </row>
    <row r="411" customFormat="false" ht="30" hidden="false" customHeight="true" outlineLevel="0" collapsed="false">
      <c r="A411" s="33"/>
      <c r="B411" s="33"/>
      <c r="C411" s="33"/>
      <c r="D411" s="34"/>
      <c r="E411" s="35"/>
      <c r="F411" s="35"/>
      <c r="G411" s="35"/>
      <c r="H411" s="35"/>
      <c r="I411" s="23" t="n">
        <f aca="false">IF(K411="Correcto",IF(ISNUMBER(H411),H411,IF(ISNUMBER(F411),F411,N(E411)))*D411,0)</f>
        <v>0</v>
      </c>
      <c r="J411" s="23" t="n">
        <f aca="false">IF(K411="Correcto",I411-N(G411),0)</f>
        <v>0</v>
      </c>
      <c r="K411" s="8" t="str">
        <f aca="false">IF(COUNTA(A411:H411)=0,"",IF(OR(A411="",B411="",C411="",NOT(ISNUMBER(D411)),D411&lt;=0,AND(E411&lt;&gt;"",NOT(ISNUMBER(E411))),AND(F411&lt;&gt;"",NOT(ISNUMBER(F411))),AND(G411&lt;&gt;"",NOT(ISNUMBER(G411))),AND(H411&lt;&gt;"",NOT(ISNUMBER(H411))),COUNT(E411:H411)=0),"REVISAR datos","Correcto"))</f>
        <v/>
      </c>
      <c r="L411" s="24" t="str">
        <f aca="false">IF(COUNTA(A411:B411)=0,"",IF(COUNTIFS(Resumen!$A$18:$A$25,B411)=1,"Clasificado","REVISAR categoría"))</f>
        <v/>
      </c>
      <c r="M411" s="36"/>
      <c r="N411" s="24" t="str">
        <f aca="false">IF(K411&lt;&gt;"Correcto","",IF(OR(ISNUMBER(F411),ISNUMBER(H411)),"Comprometido","Estimado"))</f>
        <v/>
      </c>
      <c r="O411" s="24" t="n">
        <f aca="false">MAX(0,J411)</f>
        <v>0</v>
      </c>
      <c r="P411" s="1" t="n">
        <f aca="false">IF(COUNTA(A411:H411,M411)&gt;0,ROW(),0)</f>
        <v>0</v>
      </c>
    </row>
    <row r="412" customFormat="false" ht="30" hidden="false" customHeight="true" outlineLevel="0" collapsed="false">
      <c r="A412" s="33"/>
      <c r="B412" s="33"/>
      <c r="C412" s="33"/>
      <c r="D412" s="34"/>
      <c r="E412" s="35"/>
      <c r="F412" s="35"/>
      <c r="G412" s="35"/>
      <c r="H412" s="35"/>
      <c r="I412" s="23" t="n">
        <f aca="false">IF(K412="Correcto",IF(ISNUMBER(H412),H412,IF(ISNUMBER(F412),F412,N(E412)))*D412,0)</f>
        <v>0</v>
      </c>
      <c r="J412" s="23" t="n">
        <f aca="false">IF(K412="Correcto",I412-N(G412),0)</f>
        <v>0</v>
      </c>
      <c r="K412" s="8" t="str">
        <f aca="false">IF(COUNTA(A412:H412)=0,"",IF(OR(A412="",B412="",C412="",NOT(ISNUMBER(D412)),D412&lt;=0,AND(E412&lt;&gt;"",NOT(ISNUMBER(E412))),AND(F412&lt;&gt;"",NOT(ISNUMBER(F412))),AND(G412&lt;&gt;"",NOT(ISNUMBER(G412))),AND(H412&lt;&gt;"",NOT(ISNUMBER(H412))),COUNT(E412:H412)=0),"REVISAR datos","Correcto"))</f>
        <v/>
      </c>
      <c r="L412" s="24" t="str">
        <f aca="false">IF(COUNTA(A412:B412)=0,"",IF(COUNTIFS(Resumen!$A$18:$A$25,B412)=1,"Clasificado","REVISAR categoría"))</f>
        <v/>
      </c>
      <c r="M412" s="36"/>
      <c r="N412" s="24" t="str">
        <f aca="false">IF(K412&lt;&gt;"Correcto","",IF(OR(ISNUMBER(F412),ISNUMBER(H412)),"Comprometido","Estimado"))</f>
        <v/>
      </c>
      <c r="O412" s="24" t="n">
        <f aca="false">MAX(0,J412)</f>
        <v>0</v>
      </c>
      <c r="P412" s="1" t="n">
        <f aca="false">IF(COUNTA(A412:H412,M412)&gt;0,ROW(),0)</f>
        <v>0</v>
      </c>
    </row>
    <row r="413" customFormat="false" ht="30" hidden="false" customHeight="true" outlineLevel="0" collapsed="false">
      <c r="A413" s="33"/>
      <c r="B413" s="33"/>
      <c r="C413" s="33"/>
      <c r="D413" s="34"/>
      <c r="E413" s="35"/>
      <c r="F413" s="35"/>
      <c r="G413" s="35"/>
      <c r="H413" s="35"/>
      <c r="I413" s="23" t="n">
        <f aca="false">IF(K413="Correcto",IF(ISNUMBER(H413),H413,IF(ISNUMBER(F413),F413,N(E413)))*D413,0)</f>
        <v>0</v>
      </c>
      <c r="J413" s="23" t="n">
        <f aca="false">IF(K413="Correcto",I413-N(G413),0)</f>
        <v>0</v>
      </c>
      <c r="K413" s="8" t="str">
        <f aca="false">IF(COUNTA(A413:H413)=0,"",IF(OR(A413="",B413="",C413="",NOT(ISNUMBER(D413)),D413&lt;=0,AND(E413&lt;&gt;"",NOT(ISNUMBER(E413))),AND(F413&lt;&gt;"",NOT(ISNUMBER(F413))),AND(G413&lt;&gt;"",NOT(ISNUMBER(G413))),AND(H413&lt;&gt;"",NOT(ISNUMBER(H413))),COUNT(E413:H413)=0),"REVISAR datos","Correcto"))</f>
        <v/>
      </c>
      <c r="L413" s="24" t="str">
        <f aca="false">IF(COUNTA(A413:B413)=0,"",IF(COUNTIFS(Resumen!$A$18:$A$25,B413)=1,"Clasificado","REVISAR categoría"))</f>
        <v/>
      </c>
      <c r="M413" s="36"/>
      <c r="N413" s="24" t="str">
        <f aca="false">IF(K413&lt;&gt;"Correcto","",IF(OR(ISNUMBER(F413),ISNUMBER(H413)),"Comprometido","Estimado"))</f>
        <v/>
      </c>
      <c r="O413" s="24" t="n">
        <f aca="false">MAX(0,J413)</f>
        <v>0</v>
      </c>
      <c r="P413" s="1" t="n">
        <f aca="false">IF(COUNTA(A413:H413,M413)&gt;0,ROW(),0)</f>
        <v>0</v>
      </c>
    </row>
    <row r="414" customFormat="false" ht="30" hidden="false" customHeight="true" outlineLevel="0" collapsed="false">
      <c r="A414" s="33"/>
      <c r="B414" s="33"/>
      <c r="C414" s="33"/>
      <c r="D414" s="34"/>
      <c r="E414" s="35"/>
      <c r="F414" s="35"/>
      <c r="G414" s="35"/>
      <c r="H414" s="35"/>
      <c r="I414" s="23" t="n">
        <f aca="false">IF(K414="Correcto",IF(ISNUMBER(H414),H414,IF(ISNUMBER(F414),F414,N(E414)))*D414,0)</f>
        <v>0</v>
      </c>
      <c r="J414" s="23" t="n">
        <f aca="false">IF(K414="Correcto",I414-N(G414),0)</f>
        <v>0</v>
      </c>
      <c r="K414" s="8" t="str">
        <f aca="false">IF(COUNTA(A414:H414)=0,"",IF(OR(A414="",B414="",C414="",NOT(ISNUMBER(D414)),D414&lt;=0,AND(E414&lt;&gt;"",NOT(ISNUMBER(E414))),AND(F414&lt;&gt;"",NOT(ISNUMBER(F414))),AND(G414&lt;&gt;"",NOT(ISNUMBER(G414))),AND(H414&lt;&gt;"",NOT(ISNUMBER(H414))),COUNT(E414:H414)=0),"REVISAR datos","Correcto"))</f>
        <v/>
      </c>
      <c r="L414" s="24" t="str">
        <f aca="false">IF(COUNTA(A414:B414)=0,"",IF(COUNTIFS(Resumen!$A$18:$A$25,B414)=1,"Clasificado","REVISAR categoría"))</f>
        <v/>
      </c>
      <c r="M414" s="36"/>
      <c r="N414" s="24" t="str">
        <f aca="false">IF(K414&lt;&gt;"Correcto","",IF(OR(ISNUMBER(F414),ISNUMBER(H414)),"Comprometido","Estimado"))</f>
        <v/>
      </c>
      <c r="O414" s="24" t="n">
        <f aca="false">MAX(0,J414)</f>
        <v>0</v>
      </c>
      <c r="P414" s="1" t="n">
        <f aca="false">IF(COUNTA(A414:H414,M414)&gt;0,ROW(),0)</f>
        <v>0</v>
      </c>
    </row>
    <row r="415" customFormat="false" ht="30" hidden="false" customHeight="true" outlineLevel="0" collapsed="false">
      <c r="A415" s="33"/>
      <c r="B415" s="33"/>
      <c r="C415" s="33"/>
      <c r="D415" s="34"/>
      <c r="E415" s="35"/>
      <c r="F415" s="35"/>
      <c r="G415" s="35"/>
      <c r="H415" s="35"/>
      <c r="I415" s="23" t="n">
        <f aca="false">IF(K415="Correcto",IF(ISNUMBER(H415),H415,IF(ISNUMBER(F415),F415,N(E415)))*D415,0)</f>
        <v>0</v>
      </c>
      <c r="J415" s="23" t="n">
        <f aca="false">IF(K415="Correcto",I415-N(G415),0)</f>
        <v>0</v>
      </c>
      <c r="K415" s="8" t="str">
        <f aca="false">IF(COUNTA(A415:H415)=0,"",IF(OR(A415="",B415="",C415="",NOT(ISNUMBER(D415)),D415&lt;=0,AND(E415&lt;&gt;"",NOT(ISNUMBER(E415))),AND(F415&lt;&gt;"",NOT(ISNUMBER(F415))),AND(G415&lt;&gt;"",NOT(ISNUMBER(G415))),AND(H415&lt;&gt;"",NOT(ISNUMBER(H415))),COUNT(E415:H415)=0),"REVISAR datos","Correcto"))</f>
        <v/>
      </c>
      <c r="L415" s="24" t="str">
        <f aca="false">IF(COUNTA(A415:B415)=0,"",IF(COUNTIFS(Resumen!$A$18:$A$25,B415)=1,"Clasificado","REVISAR categoría"))</f>
        <v/>
      </c>
      <c r="M415" s="36"/>
      <c r="N415" s="24" t="str">
        <f aca="false">IF(K415&lt;&gt;"Correcto","",IF(OR(ISNUMBER(F415),ISNUMBER(H415)),"Comprometido","Estimado"))</f>
        <v/>
      </c>
      <c r="O415" s="24" t="n">
        <f aca="false">MAX(0,J415)</f>
        <v>0</v>
      </c>
      <c r="P415" s="1" t="n">
        <f aca="false">IF(COUNTA(A415:H415,M415)&gt;0,ROW(),0)</f>
        <v>0</v>
      </c>
    </row>
    <row r="416" customFormat="false" ht="30" hidden="false" customHeight="true" outlineLevel="0" collapsed="false">
      <c r="A416" s="33"/>
      <c r="B416" s="33"/>
      <c r="C416" s="33"/>
      <c r="D416" s="34"/>
      <c r="E416" s="35"/>
      <c r="F416" s="35"/>
      <c r="G416" s="35"/>
      <c r="H416" s="35"/>
      <c r="I416" s="23" t="n">
        <f aca="false">IF(K416="Correcto",IF(ISNUMBER(H416),H416,IF(ISNUMBER(F416),F416,N(E416)))*D416,0)</f>
        <v>0</v>
      </c>
      <c r="J416" s="23" t="n">
        <f aca="false">IF(K416="Correcto",I416-N(G416),0)</f>
        <v>0</v>
      </c>
      <c r="K416" s="8" t="str">
        <f aca="false">IF(COUNTA(A416:H416)=0,"",IF(OR(A416="",B416="",C416="",NOT(ISNUMBER(D416)),D416&lt;=0,AND(E416&lt;&gt;"",NOT(ISNUMBER(E416))),AND(F416&lt;&gt;"",NOT(ISNUMBER(F416))),AND(G416&lt;&gt;"",NOT(ISNUMBER(G416))),AND(H416&lt;&gt;"",NOT(ISNUMBER(H416))),COUNT(E416:H416)=0),"REVISAR datos","Correcto"))</f>
        <v/>
      </c>
      <c r="L416" s="24" t="str">
        <f aca="false">IF(COUNTA(A416:B416)=0,"",IF(COUNTIFS(Resumen!$A$18:$A$25,B416)=1,"Clasificado","REVISAR categoría"))</f>
        <v/>
      </c>
      <c r="M416" s="36"/>
      <c r="N416" s="24" t="str">
        <f aca="false">IF(K416&lt;&gt;"Correcto","",IF(OR(ISNUMBER(F416),ISNUMBER(H416)),"Comprometido","Estimado"))</f>
        <v/>
      </c>
      <c r="O416" s="24" t="n">
        <f aca="false">MAX(0,J416)</f>
        <v>0</v>
      </c>
      <c r="P416" s="1" t="n">
        <f aca="false">IF(COUNTA(A416:H416,M416)&gt;0,ROW(),0)</f>
        <v>0</v>
      </c>
    </row>
    <row r="417" customFormat="false" ht="30" hidden="false" customHeight="true" outlineLevel="0" collapsed="false">
      <c r="A417" s="33"/>
      <c r="B417" s="33"/>
      <c r="C417" s="33"/>
      <c r="D417" s="34"/>
      <c r="E417" s="35"/>
      <c r="F417" s="35"/>
      <c r="G417" s="35"/>
      <c r="H417" s="35"/>
      <c r="I417" s="23" t="n">
        <f aca="false">IF(K417="Correcto",IF(ISNUMBER(H417),H417,IF(ISNUMBER(F417),F417,N(E417)))*D417,0)</f>
        <v>0</v>
      </c>
      <c r="J417" s="23" t="n">
        <f aca="false">IF(K417="Correcto",I417-N(G417),0)</f>
        <v>0</v>
      </c>
      <c r="K417" s="8" t="str">
        <f aca="false">IF(COUNTA(A417:H417)=0,"",IF(OR(A417="",B417="",C417="",NOT(ISNUMBER(D417)),D417&lt;=0,AND(E417&lt;&gt;"",NOT(ISNUMBER(E417))),AND(F417&lt;&gt;"",NOT(ISNUMBER(F417))),AND(G417&lt;&gt;"",NOT(ISNUMBER(G417))),AND(H417&lt;&gt;"",NOT(ISNUMBER(H417))),COUNT(E417:H417)=0),"REVISAR datos","Correcto"))</f>
        <v/>
      </c>
      <c r="L417" s="24" t="str">
        <f aca="false">IF(COUNTA(A417:B417)=0,"",IF(COUNTIFS(Resumen!$A$18:$A$25,B417)=1,"Clasificado","REVISAR categoría"))</f>
        <v/>
      </c>
      <c r="M417" s="36"/>
      <c r="N417" s="24" t="str">
        <f aca="false">IF(K417&lt;&gt;"Correcto","",IF(OR(ISNUMBER(F417),ISNUMBER(H417)),"Comprometido","Estimado"))</f>
        <v/>
      </c>
      <c r="O417" s="24" t="n">
        <f aca="false">MAX(0,J417)</f>
        <v>0</v>
      </c>
      <c r="P417" s="1" t="n">
        <f aca="false">IF(COUNTA(A417:H417,M417)&gt;0,ROW(),0)</f>
        <v>0</v>
      </c>
    </row>
    <row r="418" customFormat="false" ht="30" hidden="false" customHeight="true" outlineLevel="0" collapsed="false">
      <c r="A418" s="33"/>
      <c r="B418" s="33"/>
      <c r="C418" s="33"/>
      <c r="D418" s="34"/>
      <c r="E418" s="35"/>
      <c r="F418" s="35"/>
      <c r="G418" s="35"/>
      <c r="H418" s="35"/>
      <c r="I418" s="23" t="n">
        <f aca="false">IF(K418="Correcto",IF(ISNUMBER(H418),H418,IF(ISNUMBER(F418),F418,N(E418)))*D418,0)</f>
        <v>0</v>
      </c>
      <c r="J418" s="23" t="n">
        <f aca="false">IF(K418="Correcto",I418-N(G418),0)</f>
        <v>0</v>
      </c>
      <c r="K418" s="8" t="str">
        <f aca="false">IF(COUNTA(A418:H418)=0,"",IF(OR(A418="",B418="",C418="",NOT(ISNUMBER(D418)),D418&lt;=0,AND(E418&lt;&gt;"",NOT(ISNUMBER(E418))),AND(F418&lt;&gt;"",NOT(ISNUMBER(F418))),AND(G418&lt;&gt;"",NOT(ISNUMBER(G418))),AND(H418&lt;&gt;"",NOT(ISNUMBER(H418))),COUNT(E418:H418)=0),"REVISAR datos","Correcto"))</f>
        <v/>
      </c>
      <c r="L418" s="24" t="str">
        <f aca="false">IF(COUNTA(A418:B418)=0,"",IF(COUNTIFS(Resumen!$A$18:$A$25,B418)=1,"Clasificado","REVISAR categoría"))</f>
        <v/>
      </c>
      <c r="M418" s="36"/>
      <c r="N418" s="24" t="str">
        <f aca="false">IF(K418&lt;&gt;"Correcto","",IF(OR(ISNUMBER(F418),ISNUMBER(H418)),"Comprometido","Estimado"))</f>
        <v/>
      </c>
      <c r="O418" s="24" t="n">
        <f aca="false">MAX(0,J418)</f>
        <v>0</v>
      </c>
      <c r="P418" s="1" t="n">
        <f aca="false">IF(COUNTA(A418:H418,M418)&gt;0,ROW(),0)</f>
        <v>0</v>
      </c>
    </row>
    <row r="419" customFormat="false" ht="30" hidden="false" customHeight="true" outlineLevel="0" collapsed="false">
      <c r="A419" s="33"/>
      <c r="B419" s="33"/>
      <c r="C419" s="33"/>
      <c r="D419" s="34"/>
      <c r="E419" s="35"/>
      <c r="F419" s="35"/>
      <c r="G419" s="35"/>
      <c r="H419" s="35"/>
      <c r="I419" s="23" t="n">
        <f aca="false">IF(K419="Correcto",IF(ISNUMBER(H419),H419,IF(ISNUMBER(F419),F419,N(E419)))*D419,0)</f>
        <v>0</v>
      </c>
      <c r="J419" s="23" t="n">
        <f aca="false">IF(K419="Correcto",I419-N(G419),0)</f>
        <v>0</v>
      </c>
      <c r="K419" s="8" t="str">
        <f aca="false">IF(COUNTA(A419:H419)=0,"",IF(OR(A419="",B419="",C419="",NOT(ISNUMBER(D419)),D419&lt;=0,AND(E419&lt;&gt;"",NOT(ISNUMBER(E419))),AND(F419&lt;&gt;"",NOT(ISNUMBER(F419))),AND(G419&lt;&gt;"",NOT(ISNUMBER(G419))),AND(H419&lt;&gt;"",NOT(ISNUMBER(H419))),COUNT(E419:H419)=0),"REVISAR datos","Correcto"))</f>
        <v/>
      </c>
      <c r="L419" s="24" t="str">
        <f aca="false">IF(COUNTA(A419:B419)=0,"",IF(COUNTIFS(Resumen!$A$18:$A$25,B419)=1,"Clasificado","REVISAR categoría"))</f>
        <v/>
      </c>
      <c r="M419" s="36"/>
      <c r="N419" s="24" t="str">
        <f aca="false">IF(K419&lt;&gt;"Correcto","",IF(OR(ISNUMBER(F419),ISNUMBER(H419)),"Comprometido","Estimado"))</f>
        <v/>
      </c>
      <c r="O419" s="24" t="n">
        <f aca="false">MAX(0,J419)</f>
        <v>0</v>
      </c>
      <c r="P419" s="1" t="n">
        <f aca="false">IF(COUNTA(A419:H419,M419)&gt;0,ROW(),0)</f>
        <v>0</v>
      </c>
    </row>
    <row r="420" customFormat="false" ht="30" hidden="false" customHeight="true" outlineLevel="0" collapsed="false">
      <c r="A420" s="33"/>
      <c r="B420" s="33"/>
      <c r="C420" s="33"/>
      <c r="D420" s="34"/>
      <c r="E420" s="35"/>
      <c r="F420" s="35"/>
      <c r="G420" s="35"/>
      <c r="H420" s="35"/>
      <c r="I420" s="23" t="n">
        <f aca="false">IF(K420="Correcto",IF(ISNUMBER(H420),H420,IF(ISNUMBER(F420),F420,N(E420)))*D420,0)</f>
        <v>0</v>
      </c>
      <c r="J420" s="23" t="n">
        <f aca="false">IF(K420="Correcto",I420-N(G420),0)</f>
        <v>0</v>
      </c>
      <c r="K420" s="8" t="str">
        <f aca="false">IF(COUNTA(A420:H420)=0,"",IF(OR(A420="",B420="",C420="",NOT(ISNUMBER(D420)),D420&lt;=0,AND(E420&lt;&gt;"",NOT(ISNUMBER(E420))),AND(F420&lt;&gt;"",NOT(ISNUMBER(F420))),AND(G420&lt;&gt;"",NOT(ISNUMBER(G420))),AND(H420&lt;&gt;"",NOT(ISNUMBER(H420))),COUNT(E420:H420)=0),"REVISAR datos","Correcto"))</f>
        <v/>
      </c>
      <c r="L420" s="24" t="str">
        <f aca="false">IF(COUNTA(A420:B420)=0,"",IF(COUNTIFS(Resumen!$A$18:$A$25,B420)=1,"Clasificado","REVISAR categoría"))</f>
        <v/>
      </c>
      <c r="M420" s="36"/>
      <c r="N420" s="24" t="str">
        <f aca="false">IF(K420&lt;&gt;"Correcto","",IF(OR(ISNUMBER(F420),ISNUMBER(H420)),"Comprometido","Estimado"))</f>
        <v/>
      </c>
      <c r="O420" s="24" t="n">
        <f aca="false">MAX(0,J420)</f>
        <v>0</v>
      </c>
      <c r="P420" s="1" t="n">
        <f aca="false">IF(COUNTA(A420:H420,M420)&gt;0,ROW(),0)</f>
        <v>0</v>
      </c>
    </row>
    <row r="421" customFormat="false" ht="30" hidden="false" customHeight="true" outlineLevel="0" collapsed="false">
      <c r="A421" s="33"/>
      <c r="B421" s="33"/>
      <c r="C421" s="33"/>
      <c r="D421" s="34"/>
      <c r="E421" s="35"/>
      <c r="F421" s="35"/>
      <c r="G421" s="35"/>
      <c r="H421" s="35"/>
      <c r="I421" s="23" t="n">
        <f aca="false">IF(K421="Correcto",IF(ISNUMBER(H421),H421,IF(ISNUMBER(F421),F421,N(E421)))*D421,0)</f>
        <v>0</v>
      </c>
      <c r="J421" s="23" t="n">
        <f aca="false">IF(K421="Correcto",I421-N(G421),0)</f>
        <v>0</v>
      </c>
      <c r="K421" s="8" t="str">
        <f aca="false">IF(COUNTA(A421:H421)=0,"",IF(OR(A421="",B421="",C421="",NOT(ISNUMBER(D421)),D421&lt;=0,AND(E421&lt;&gt;"",NOT(ISNUMBER(E421))),AND(F421&lt;&gt;"",NOT(ISNUMBER(F421))),AND(G421&lt;&gt;"",NOT(ISNUMBER(G421))),AND(H421&lt;&gt;"",NOT(ISNUMBER(H421))),COUNT(E421:H421)=0),"REVISAR datos","Correcto"))</f>
        <v/>
      </c>
      <c r="L421" s="24" t="str">
        <f aca="false">IF(COUNTA(A421:B421)=0,"",IF(COUNTIFS(Resumen!$A$18:$A$25,B421)=1,"Clasificado","REVISAR categoría"))</f>
        <v/>
      </c>
      <c r="M421" s="36"/>
      <c r="N421" s="24" t="str">
        <f aca="false">IF(K421&lt;&gt;"Correcto","",IF(OR(ISNUMBER(F421),ISNUMBER(H421)),"Comprometido","Estimado"))</f>
        <v/>
      </c>
      <c r="O421" s="24" t="n">
        <f aca="false">MAX(0,J421)</f>
        <v>0</v>
      </c>
      <c r="P421" s="1" t="n">
        <f aca="false">IF(COUNTA(A421:H421,M421)&gt;0,ROW(),0)</f>
        <v>0</v>
      </c>
    </row>
    <row r="422" customFormat="false" ht="30" hidden="false" customHeight="true" outlineLevel="0" collapsed="false">
      <c r="A422" s="33"/>
      <c r="B422" s="33"/>
      <c r="C422" s="33"/>
      <c r="D422" s="34"/>
      <c r="E422" s="35"/>
      <c r="F422" s="35"/>
      <c r="G422" s="35"/>
      <c r="H422" s="35"/>
      <c r="I422" s="23" t="n">
        <f aca="false">IF(K422="Correcto",IF(ISNUMBER(H422),H422,IF(ISNUMBER(F422),F422,N(E422)))*D422,0)</f>
        <v>0</v>
      </c>
      <c r="J422" s="23" t="n">
        <f aca="false">IF(K422="Correcto",I422-N(G422),0)</f>
        <v>0</v>
      </c>
      <c r="K422" s="8" t="str">
        <f aca="false">IF(COUNTA(A422:H422)=0,"",IF(OR(A422="",B422="",C422="",NOT(ISNUMBER(D422)),D422&lt;=0,AND(E422&lt;&gt;"",NOT(ISNUMBER(E422))),AND(F422&lt;&gt;"",NOT(ISNUMBER(F422))),AND(G422&lt;&gt;"",NOT(ISNUMBER(G422))),AND(H422&lt;&gt;"",NOT(ISNUMBER(H422))),COUNT(E422:H422)=0),"REVISAR datos","Correcto"))</f>
        <v/>
      </c>
      <c r="L422" s="24" t="str">
        <f aca="false">IF(COUNTA(A422:B422)=0,"",IF(COUNTIFS(Resumen!$A$18:$A$25,B422)=1,"Clasificado","REVISAR categoría"))</f>
        <v/>
      </c>
      <c r="M422" s="36"/>
      <c r="N422" s="24" t="str">
        <f aca="false">IF(K422&lt;&gt;"Correcto","",IF(OR(ISNUMBER(F422),ISNUMBER(H422)),"Comprometido","Estimado"))</f>
        <v/>
      </c>
      <c r="O422" s="24" t="n">
        <f aca="false">MAX(0,J422)</f>
        <v>0</v>
      </c>
      <c r="P422" s="1" t="n">
        <f aca="false">IF(COUNTA(A422:H422,M422)&gt;0,ROW(),0)</f>
        <v>0</v>
      </c>
    </row>
    <row r="423" customFormat="false" ht="30" hidden="false" customHeight="true" outlineLevel="0" collapsed="false">
      <c r="A423" s="33"/>
      <c r="B423" s="33"/>
      <c r="C423" s="33"/>
      <c r="D423" s="34"/>
      <c r="E423" s="35"/>
      <c r="F423" s="35"/>
      <c r="G423" s="35"/>
      <c r="H423" s="35"/>
      <c r="I423" s="23" t="n">
        <f aca="false">IF(K423="Correcto",IF(ISNUMBER(H423),H423,IF(ISNUMBER(F423),F423,N(E423)))*D423,0)</f>
        <v>0</v>
      </c>
      <c r="J423" s="23" t="n">
        <f aca="false">IF(K423="Correcto",I423-N(G423),0)</f>
        <v>0</v>
      </c>
      <c r="K423" s="8" t="str">
        <f aca="false">IF(COUNTA(A423:H423)=0,"",IF(OR(A423="",B423="",C423="",NOT(ISNUMBER(D423)),D423&lt;=0,AND(E423&lt;&gt;"",NOT(ISNUMBER(E423))),AND(F423&lt;&gt;"",NOT(ISNUMBER(F423))),AND(G423&lt;&gt;"",NOT(ISNUMBER(G423))),AND(H423&lt;&gt;"",NOT(ISNUMBER(H423))),COUNT(E423:H423)=0),"REVISAR datos","Correcto"))</f>
        <v/>
      </c>
      <c r="L423" s="24" t="str">
        <f aca="false">IF(COUNTA(A423:B423)=0,"",IF(COUNTIFS(Resumen!$A$18:$A$25,B423)=1,"Clasificado","REVISAR categoría"))</f>
        <v/>
      </c>
      <c r="M423" s="36"/>
      <c r="N423" s="24" t="str">
        <f aca="false">IF(K423&lt;&gt;"Correcto","",IF(OR(ISNUMBER(F423),ISNUMBER(H423)),"Comprometido","Estimado"))</f>
        <v/>
      </c>
      <c r="O423" s="24" t="n">
        <f aca="false">MAX(0,J423)</f>
        <v>0</v>
      </c>
      <c r="P423" s="1" t="n">
        <f aca="false">IF(COUNTA(A423:H423,M423)&gt;0,ROW(),0)</f>
        <v>0</v>
      </c>
    </row>
    <row r="424" customFormat="false" ht="30" hidden="false" customHeight="true" outlineLevel="0" collapsed="false">
      <c r="A424" s="33"/>
      <c r="B424" s="33"/>
      <c r="C424" s="33"/>
      <c r="D424" s="34"/>
      <c r="E424" s="35"/>
      <c r="F424" s="35"/>
      <c r="G424" s="35"/>
      <c r="H424" s="35"/>
      <c r="I424" s="23" t="n">
        <f aca="false">IF(K424="Correcto",IF(ISNUMBER(H424),H424,IF(ISNUMBER(F424),F424,N(E424)))*D424,0)</f>
        <v>0</v>
      </c>
      <c r="J424" s="23" t="n">
        <f aca="false">IF(K424="Correcto",I424-N(G424),0)</f>
        <v>0</v>
      </c>
      <c r="K424" s="8" t="str">
        <f aca="false">IF(COUNTA(A424:H424)=0,"",IF(OR(A424="",B424="",C424="",NOT(ISNUMBER(D424)),D424&lt;=0,AND(E424&lt;&gt;"",NOT(ISNUMBER(E424))),AND(F424&lt;&gt;"",NOT(ISNUMBER(F424))),AND(G424&lt;&gt;"",NOT(ISNUMBER(G424))),AND(H424&lt;&gt;"",NOT(ISNUMBER(H424))),COUNT(E424:H424)=0),"REVISAR datos","Correcto"))</f>
        <v/>
      </c>
      <c r="L424" s="24" t="str">
        <f aca="false">IF(COUNTA(A424:B424)=0,"",IF(COUNTIFS(Resumen!$A$18:$A$25,B424)=1,"Clasificado","REVISAR categoría"))</f>
        <v/>
      </c>
      <c r="M424" s="36"/>
      <c r="N424" s="24" t="str">
        <f aca="false">IF(K424&lt;&gt;"Correcto","",IF(OR(ISNUMBER(F424),ISNUMBER(H424)),"Comprometido","Estimado"))</f>
        <v/>
      </c>
      <c r="O424" s="24" t="n">
        <f aca="false">MAX(0,J424)</f>
        <v>0</v>
      </c>
      <c r="P424" s="1" t="n">
        <f aca="false">IF(COUNTA(A424:H424,M424)&gt;0,ROW(),0)</f>
        <v>0</v>
      </c>
    </row>
    <row r="425" customFormat="false" ht="30" hidden="false" customHeight="true" outlineLevel="0" collapsed="false">
      <c r="A425" s="33"/>
      <c r="B425" s="33"/>
      <c r="C425" s="33"/>
      <c r="D425" s="34"/>
      <c r="E425" s="35"/>
      <c r="F425" s="35"/>
      <c r="G425" s="35"/>
      <c r="H425" s="35"/>
      <c r="I425" s="23" t="n">
        <f aca="false">IF(K425="Correcto",IF(ISNUMBER(H425),H425,IF(ISNUMBER(F425),F425,N(E425)))*D425,0)</f>
        <v>0</v>
      </c>
      <c r="J425" s="23" t="n">
        <f aca="false">IF(K425="Correcto",I425-N(G425),0)</f>
        <v>0</v>
      </c>
      <c r="K425" s="8" t="str">
        <f aca="false">IF(COUNTA(A425:H425)=0,"",IF(OR(A425="",B425="",C425="",NOT(ISNUMBER(D425)),D425&lt;=0,AND(E425&lt;&gt;"",NOT(ISNUMBER(E425))),AND(F425&lt;&gt;"",NOT(ISNUMBER(F425))),AND(G425&lt;&gt;"",NOT(ISNUMBER(G425))),AND(H425&lt;&gt;"",NOT(ISNUMBER(H425))),COUNT(E425:H425)=0),"REVISAR datos","Correcto"))</f>
        <v/>
      </c>
      <c r="L425" s="24" t="str">
        <f aca="false">IF(COUNTA(A425:B425)=0,"",IF(COUNTIFS(Resumen!$A$18:$A$25,B425)=1,"Clasificado","REVISAR categoría"))</f>
        <v/>
      </c>
      <c r="M425" s="36"/>
      <c r="N425" s="24" t="str">
        <f aca="false">IF(K425&lt;&gt;"Correcto","",IF(OR(ISNUMBER(F425),ISNUMBER(H425)),"Comprometido","Estimado"))</f>
        <v/>
      </c>
      <c r="O425" s="24" t="n">
        <f aca="false">MAX(0,J425)</f>
        <v>0</v>
      </c>
      <c r="P425" s="1" t="n">
        <f aca="false">IF(COUNTA(A425:H425,M425)&gt;0,ROW(),0)</f>
        <v>0</v>
      </c>
    </row>
    <row r="426" customFormat="false" ht="30" hidden="false" customHeight="true" outlineLevel="0" collapsed="false">
      <c r="A426" s="33"/>
      <c r="B426" s="33"/>
      <c r="C426" s="33"/>
      <c r="D426" s="34"/>
      <c r="E426" s="35"/>
      <c r="F426" s="35"/>
      <c r="G426" s="35"/>
      <c r="H426" s="35"/>
      <c r="I426" s="23" t="n">
        <f aca="false">IF(K426="Correcto",IF(ISNUMBER(H426),H426,IF(ISNUMBER(F426),F426,N(E426)))*D426,0)</f>
        <v>0</v>
      </c>
      <c r="J426" s="23" t="n">
        <f aca="false">IF(K426="Correcto",I426-N(G426),0)</f>
        <v>0</v>
      </c>
      <c r="K426" s="8" t="str">
        <f aca="false">IF(COUNTA(A426:H426)=0,"",IF(OR(A426="",B426="",C426="",NOT(ISNUMBER(D426)),D426&lt;=0,AND(E426&lt;&gt;"",NOT(ISNUMBER(E426))),AND(F426&lt;&gt;"",NOT(ISNUMBER(F426))),AND(G426&lt;&gt;"",NOT(ISNUMBER(G426))),AND(H426&lt;&gt;"",NOT(ISNUMBER(H426))),COUNT(E426:H426)=0),"REVISAR datos","Correcto"))</f>
        <v/>
      </c>
      <c r="L426" s="24" t="str">
        <f aca="false">IF(COUNTA(A426:B426)=0,"",IF(COUNTIFS(Resumen!$A$18:$A$25,B426)=1,"Clasificado","REVISAR categoría"))</f>
        <v/>
      </c>
      <c r="M426" s="36"/>
      <c r="N426" s="24" t="str">
        <f aca="false">IF(K426&lt;&gt;"Correcto","",IF(OR(ISNUMBER(F426),ISNUMBER(H426)),"Comprometido","Estimado"))</f>
        <v/>
      </c>
      <c r="O426" s="24" t="n">
        <f aca="false">MAX(0,J426)</f>
        <v>0</v>
      </c>
      <c r="P426" s="1" t="n">
        <f aca="false">IF(COUNTA(A426:H426,M426)&gt;0,ROW(),0)</f>
        <v>0</v>
      </c>
    </row>
    <row r="427" customFormat="false" ht="30" hidden="false" customHeight="true" outlineLevel="0" collapsed="false">
      <c r="A427" s="33"/>
      <c r="B427" s="33"/>
      <c r="C427" s="33"/>
      <c r="D427" s="34"/>
      <c r="E427" s="35"/>
      <c r="F427" s="35"/>
      <c r="G427" s="35"/>
      <c r="H427" s="35"/>
      <c r="I427" s="23" t="n">
        <f aca="false">IF(K427="Correcto",IF(ISNUMBER(H427),H427,IF(ISNUMBER(F427),F427,N(E427)))*D427,0)</f>
        <v>0</v>
      </c>
      <c r="J427" s="23" t="n">
        <f aca="false">IF(K427="Correcto",I427-N(G427),0)</f>
        <v>0</v>
      </c>
      <c r="K427" s="8" t="str">
        <f aca="false">IF(COUNTA(A427:H427)=0,"",IF(OR(A427="",B427="",C427="",NOT(ISNUMBER(D427)),D427&lt;=0,AND(E427&lt;&gt;"",NOT(ISNUMBER(E427))),AND(F427&lt;&gt;"",NOT(ISNUMBER(F427))),AND(G427&lt;&gt;"",NOT(ISNUMBER(G427))),AND(H427&lt;&gt;"",NOT(ISNUMBER(H427))),COUNT(E427:H427)=0),"REVISAR datos","Correcto"))</f>
        <v/>
      </c>
      <c r="L427" s="24" t="str">
        <f aca="false">IF(COUNTA(A427:B427)=0,"",IF(COUNTIFS(Resumen!$A$18:$A$25,B427)=1,"Clasificado","REVISAR categoría"))</f>
        <v/>
      </c>
      <c r="M427" s="36"/>
      <c r="N427" s="24" t="str">
        <f aca="false">IF(K427&lt;&gt;"Correcto","",IF(OR(ISNUMBER(F427),ISNUMBER(H427)),"Comprometido","Estimado"))</f>
        <v/>
      </c>
      <c r="O427" s="24" t="n">
        <f aca="false">MAX(0,J427)</f>
        <v>0</v>
      </c>
      <c r="P427" s="1" t="n">
        <f aca="false">IF(COUNTA(A427:H427,M427)&gt;0,ROW(),0)</f>
        <v>0</v>
      </c>
    </row>
    <row r="428" customFormat="false" ht="30" hidden="false" customHeight="true" outlineLevel="0" collapsed="false">
      <c r="A428" s="33"/>
      <c r="B428" s="33"/>
      <c r="C428" s="33"/>
      <c r="D428" s="34"/>
      <c r="E428" s="35"/>
      <c r="F428" s="35"/>
      <c r="G428" s="35"/>
      <c r="H428" s="35"/>
      <c r="I428" s="23" t="n">
        <f aca="false">IF(K428="Correcto",IF(ISNUMBER(H428),H428,IF(ISNUMBER(F428),F428,N(E428)))*D428,0)</f>
        <v>0</v>
      </c>
      <c r="J428" s="23" t="n">
        <f aca="false">IF(K428="Correcto",I428-N(G428),0)</f>
        <v>0</v>
      </c>
      <c r="K428" s="8" t="str">
        <f aca="false">IF(COUNTA(A428:H428)=0,"",IF(OR(A428="",B428="",C428="",NOT(ISNUMBER(D428)),D428&lt;=0,AND(E428&lt;&gt;"",NOT(ISNUMBER(E428))),AND(F428&lt;&gt;"",NOT(ISNUMBER(F428))),AND(G428&lt;&gt;"",NOT(ISNUMBER(G428))),AND(H428&lt;&gt;"",NOT(ISNUMBER(H428))),COUNT(E428:H428)=0),"REVISAR datos","Correcto"))</f>
        <v/>
      </c>
      <c r="L428" s="24" t="str">
        <f aca="false">IF(COUNTA(A428:B428)=0,"",IF(COUNTIFS(Resumen!$A$18:$A$25,B428)=1,"Clasificado","REVISAR categoría"))</f>
        <v/>
      </c>
      <c r="M428" s="36"/>
      <c r="N428" s="24" t="str">
        <f aca="false">IF(K428&lt;&gt;"Correcto","",IF(OR(ISNUMBER(F428),ISNUMBER(H428)),"Comprometido","Estimado"))</f>
        <v/>
      </c>
      <c r="O428" s="24" t="n">
        <f aca="false">MAX(0,J428)</f>
        <v>0</v>
      </c>
      <c r="P428" s="1" t="n">
        <f aca="false">IF(COUNTA(A428:H428,M428)&gt;0,ROW(),0)</f>
        <v>0</v>
      </c>
    </row>
    <row r="429" customFormat="false" ht="30" hidden="false" customHeight="true" outlineLevel="0" collapsed="false">
      <c r="A429" s="33"/>
      <c r="B429" s="33"/>
      <c r="C429" s="33"/>
      <c r="D429" s="34"/>
      <c r="E429" s="35"/>
      <c r="F429" s="35"/>
      <c r="G429" s="35"/>
      <c r="H429" s="35"/>
      <c r="I429" s="23" t="n">
        <f aca="false">IF(K429="Correcto",IF(ISNUMBER(H429),H429,IF(ISNUMBER(F429),F429,N(E429)))*D429,0)</f>
        <v>0</v>
      </c>
      <c r="J429" s="23" t="n">
        <f aca="false">IF(K429="Correcto",I429-N(G429),0)</f>
        <v>0</v>
      </c>
      <c r="K429" s="8" t="str">
        <f aca="false">IF(COUNTA(A429:H429)=0,"",IF(OR(A429="",B429="",C429="",NOT(ISNUMBER(D429)),D429&lt;=0,AND(E429&lt;&gt;"",NOT(ISNUMBER(E429))),AND(F429&lt;&gt;"",NOT(ISNUMBER(F429))),AND(G429&lt;&gt;"",NOT(ISNUMBER(G429))),AND(H429&lt;&gt;"",NOT(ISNUMBER(H429))),COUNT(E429:H429)=0),"REVISAR datos","Correcto"))</f>
        <v/>
      </c>
      <c r="L429" s="24" t="str">
        <f aca="false">IF(COUNTA(A429:B429)=0,"",IF(COUNTIFS(Resumen!$A$18:$A$25,B429)=1,"Clasificado","REVISAR categoría"))</f>
        <v/>
      </c>
      <c r="M429" s="36"/>
      <c r="N429" s="24" t="str">
        <f aca="false">IF(K429&lt;&gt;"Correcto","",IF(OR(ISNUMBER(F429),ISNUMBER(H429)),"Comprometido","Estimado"))</f>
        <v/>
      </c>
      <c r="O429" s="24" t="n">
        <f aca="false">MAX(0,J429)</f>
        <v>0</v>
      </c>
      <c r="P429" s="1" t="n">
        <f aca="false">IF(COUNTA(A429:H429,M429)&gt;0,ROW(),0)</f>
        <v>0</v>
      </c>
    </row>
    <row r="430" customFormat="false" ht="30" hidden="false" customHeight="true" outlineLevel="0" collapsed="false">
      <c r="A430" s="33"/>
      <c r="B430" s="33"/>
      <c r="C430" s="33"/>
      <c r="D430" s="34"/>
      <c r="E430" s="35"/>
      <c r="F430" s="35"/>
      <c r="G430" s="35"/>
      <c r="H430" s="35"/>
      <c r="I430" s="23" t="n">
        <f aca="false">IF(K430="Correcto",IF(ISNUMBER(H430),H430,IF(ISNUMBER(F430),F430,N(E430)))*D430,0)</f>
        <v>0</v>
      </c>
      <c r="J430" s="23" t="n">
        <f aca="false">IF(K430="Correcto",I430-N(G430),0)</f>
        <v>0</v>
      </c>
      <c r="K430" s="8" t="str">
        <f aca="false">IF(COUNTA(A430:H430)=0,"",IF(OR(A430="",B430="",C430="",NOT(ISNUMBER(D430)),D430&lt;=0,AND(E430&lt;&gt;"",NOT(ISNUMBER(E430))),AND(F430&lt;&gt;"",NOT(ISNUMBER(F430))),AND(G430&lt;&gt;"",NOT(ISNUMBER(G430))),AND(H430&lt;&gt;"",NOT(ISNUMBER(H430))),COUNT(E430:H430)=0),"REVISAR datos","Correcto"))</f>
        <v/>
      </c>
      <c r="L430" s="24" t="str">
        <f aca="false">IF(COUNTA(A430:B430)=0,"",IF(COUNTIFS(Resumen!$A$18:$A$25,B430)=1,"Clasificado","REVISAR categoría"))</f>
        <v/>
      </c>
      <c r="M430" s="36"/>
      <c r="N430" s="24" t="str">
        <f aca="false">IF(K430&lt;&gt;"Correcto","",IF(OR(ISNUMBER(F430),ISNUMBER(H430)),"Comprometido","Estimado"))</f>
        <v/>
      </c>
      <c r="O430" s="24" t="n">
        <f aca="false">MAX(0,J430)</f>
        <v>0</v>
      </c>
      <c r="P430" s="1" t="n">
        <f aca="false">IF(COUNTA(A430:H430,M430)&gt;0,ROW(),0)</f>
        <v>0</v>
      </c>
    </row>
    <row r="431" customFormat="false" ht="30" hidden="false" customHeight="true" outlineLevel="0" collapsed="false">
      <c r="A431" s="33"/>
      <c r="B431" s="33"/>
      <c r="C431" s="33"/>
      <c r="D431" s="34"/>
      <c r="E431" s="35"/>
      <c r="F431" s="35"/>
      <c r="G431" s="35"/>
      <c r="H431" s="35"/>
      <c r="I431" s="23" t="n">
        <f aca="false">IF(K431="Correcto",IF(ISNUMBER(H431),H431,IF(ISNUMBER(F431),F431,N(E431)))*D431,0)</f>
        <v>0</v>
      </c>
      <c r="J431" s="23" t="n">
        <f aca="false">IF(K431="Correcto",I431-N(G431),0)</f>
        <v>0</v>
      </c>
      <c r="K431" s="8" t="str">
        <f aca="false">IF(COUNTA(A431:H431)=0,"",IF(OR(A431="",B431="",C431="",NOT(ISNUMBER(D431)),D431&lt;=0,AND(E431&lt;&gt;"",NOT(ISNUMBER(E431))),AND(F431&lt;&gt;"",NOT(ISNUMBER(F431))),AND(G431&lt;&gt;"",NOT(ISNUMBER(G431))),AND(H431&lt;&gt;"",NOT(ISNUMBER(H431))),COUNT(E431:H431)=0),"REVISAR datos","Correcto"))</f>
        <v/>
      </c>
      <c r="L431" s="24" t="str">
        <f aca="false">IF(COUNTA(A431:B431)=0,"",IF(COUNTIFS(Resumen!$A$18:$A$25,B431)=1,"Clasificado","REVISAR categoría"))</f>
        <v/>
      </c>
      <c r="M431" s="36"/>
      <c r="N431" s="24" t="str">
        <f aca="false">IF(K431&lt;&gt;"Correcto","",IF(OR(ISNUMBER(F431),ISNUMBER(H431)),"Comprometido","Estimado"))</f>
        <v/>
      </c>
      <c r="O431" s="24" t="n">
        <f aca="false">MAX(0,J431)</f>
        <v>0</v>
      </c>
      <c r="P431" s="1" t="n">
        <f aca="false">IF(COUNTA(A431:H431,M431)&gt;0,ROW(),0)</f>
        <v>0</v>
      </c>
    </row>
    <row r="432" customFormat="false" ht="30" hidden="false" customHeight="true" outlineLevel="0" collapsed="false">
      <c r="A432" s="33"/>
      <c r="B432" s="33"/>
      <c r="C432" s="33"/>
      <c r="D432" s="34"/>
      <c r="E432" s="35"/>
      <c r="F432" s="35"/>
      <c r="G432" s="35"/>
      <c r="H432" s="35"/>
      <c r="I432" s="23" t="n">
        <f aca="false">IF(K432="Correcto",IF(ISNUMBER(H432),H432,IF(ISNUMBER(F432),F432,N(E432)))*D432,0)</f>
        <v>0</v>
      </c>
      <c r="J432" s="23" t="n">
        <f aca="false">IF(K432="Correcto",I432-N(G432),0)</f>
        <v>0</v>
      </c>
      <c r="K432" s="8" t="str">
        <f aca="false">IF(COUNTA(A432:H432)=0,"",IF(OR(A432="",B432="",C432="",NOT(ISNUMBER(D432)),D432&lt;=0,AND(E432&lt;&gt;"",NOT(ISNUMBER(E432))),AND(F432&lt;&gt;"",NOT(ISNUMBER(F432))),AND(G432&lt;&gt;"",NOT(ISNUMBER(G432))),AND(H432&lt;&gt;"",NOT(ISNUMBER(H432))),COUNT(E432:H432)=0),"REVISAR datos","Correcto"))</f>
        <v/>
      </c>
      <c r="L432" s="24" t="str">
        <f aca="false">IF(COUNTA(A432:B432)=0,"",IF(COUNTIFS(Resumen!$A$18:$A$25,B432)=1,"Clasificado","REVISAR categoría"))</f>
        <v/>
      </c>
      <c r="M432" s="36"/>
      <c r="N432" s="24" t="str">
        <f aca="false">IF(K432&lt;&gt;"Correcto","",IF(OR(ISNUMBER(F432),ISNUMBER(H432)),"Comprometido","Estimado"))</f>
        <v/>
      </c>
      <c r="O432" s="24" t="n">
        <f aca="false">MAX(0,J432)</f>
        <v>0</v>
      </c>
      <c r="P432" s="1" t="n">
        <f aca="false">IF(COUNTA(A432:H432,M432)&gt;0,ROW(),0)</f>
        <v>0</v>
      </c>
    </row>
    <row r="433" customFormat="false" ht="30" hidden="false" customHeight="true" outlineLevel="0" collapsed="false">
      <c r="A433" s="33"/>
      <c r="B433" s="33"/>
      <c r="C433" s="33"/>
      <c r="D433" s="34"/>
      <c r="E433" s="35"/>
      <c r="F433" s="35"/>
      <c r="G433" s="35"/>
      <c r="H433" s="35"/>
      <c r="I433" s="23" t="n">
        <f aca="false">IF(K433="Correcto",IF(ISNUMBER(H433),H433,IF(ISNUMBER(F433),F433,N(E433)))*D433,0)</f>
        <v>0</v>
      </c>
      <c r="J433" s="23" t="n">
        <f aca="false">IF(K433="Correcto",I433-N(G433),0)</f>
        <v>0</v>
      </c>
      <c r="K433" s="8" t="str">
        <f aca="false">IF(COUNTA(A433:H433)=0,"",IF(OR(A433="",B433="",C433="",NOT(ISNUMBER(D433)),D433&lt;=0,AND(E433&lt;&gt;"",NOT(ISNUMBER(E433))),AND(F433&lt;&gt;"",NOT(ISNUMBER(F433))),AND(G433&lt;&gt;"",NOT(ISNUMBER(G433))),AND(H433&lt;&gt;"",NOT(ISNUMBER(H433))),COUNT(E433:H433)=0),"REVISAR datos","Correcto"))</f>
        <v/>
      </c>
      <c r="L433" s="24" t="str">
        <f aca="false">IF(COUNTA(A433:B433)=0,"",IF(COUNTIFS(Resumen!$A$18:$A$25,B433)=1,"Clasificado","REVISAR categoría"))</f>
        <v/>
      </c>
      <c r="M433" s="36"/>
      <c r="N433" s="24" t="str">
        <f aca="false">IF(K433&lt;&gt;"Correcto","",IF(OR(ISNUMBER(F433),ISNUMBER(H433)),"Comprometido","Estimado"))</f>
        <v/>
      </c>
      <c r="O433" s="24" t="n">
        <f aca="false">MAX(0,J433)</f>
        <v>0</v>
      </c>
      <c r="P433" s="1" t="n">
        <f aca="false">IF(COUNTA(A433:H433,M433)&gt;0,ROW(),0)</f>
        <v>0</v>
      </c>
    </row>
    <row r="434" customFormat="false" ht="30" hidden="false" customHeight="true" outlineLevel="0" collapsed="false">
      <c r="A434" s="33"/>
      <c r="B434" s="33"/>
      <c r="C434" s="33"/>
      <c r="D434" s="34"/>
      <c r="E434" s="35"/>
      <c r="F434" s="35"/>
      <c r="G434" s="35"/>
      <c r="H434" s="35"/>
      <c r="I434" s="23" t="n">
        <f aca="false">IF(K434="Correcto",IF(ISNUMBER(H434),H434,IF(ISNUMBER(F434),F434,N(E434)))*D434,0)</f>
        <v>0</v>
      </c>
      <c r="J434" s="23" t="n">
        <f aca="false">IF(K434="Correcto",I434-N(G434),0)</f>
        <v>0</v>
      </c>
      <c r="K434" s="8" t="str">
        <f aca="false">IF(COUNTA(A434:H434)=0,"",IF(OR(A434="",B434="",C434="",NOT(ISNUMBER(D434)),D434&lt;=0,AND(E434&lt;&gt;"",NOT(ISNUMBER(E434))),AND(F434&lt;&gt;"",NOT(ISNUMBER(F434))),AND(G434&lt;&gt;"",NOT(ISNUMBER(G434))),AND(H434&lt;&gt;"",NOT(ISNUMBER(H434))),COUNT(E434:H434)=0),"REVISAR datos","Correcto"))</f>
        <v/>
      </c>
      <c r="L434" s="24" t="str">
        <f aca="false">IF(COUNTA(A434:B434)=0,"",IF(COUNTIFS(Resumen!$A$18:$A$25,B434)=1,"Clasificado","REVISAR categoría"))</f>
        <v/>
      </c>
      <c r="M434" s="36"/>
      <c r="N434" s="24" t="str">
        <f aca="false">IF(K434&lt;&gt;"Correcto","",IF(OR(ISNUMBER(F434),ISNUMBER(H434)),"Comprometido","Estimado"))</f>
        <v/>
      </c>
      <c r="O434" s="24" t="n">
        <f aca="false">MAX(0,J434)</f>
        <v>0</v>
      </c>
      <c r="P434" s="1" t="n">
        <f aca="false">IF(COUNTA(A434:H434,M434)&gt;0,ROW(),0)</f>
        <v>0</v>
      </c>
    </row>
    <row r="435" customFormat="false" ht="30" hidden="false" customHeight="true" outlineLevel="0" collapsed="false">
      <c r="A435" s="33"/>
      <c r="B435" s="33"/>
      <c r="C435" s="33"/>
      <c r="D435" s="34"/>
      <c r="E435" s="35"/>
      <c r="F435" s="35"/>
      <c r="G435" s="35"/>
      <c r="H435" s="35"/>
      <c r="I435" s="23" t="n">
        <f aca="false">IF(K435="Correcto",IF(ISNUMBER(H435),H435,IF(ISNUMBER(F435),F435,N(E435)))*D435,0)</f>
        <v>0</v>
      </c>
      <c r="J435" s="23" t="n">
        <f aca="false">IF(K435="Correcto",I435-N(G435),0)</f>
        <v>0</v>
      </c>
      <c r="K435" s="8" t="str">
        <f aca="false">IF(COUNTA(A435:H435)=0,"",IF(OR(A435="",B435="",C435="",NOT(ISNUMBER(D435)),D435&lt;=0,AND(E435&lt;&gt;"",NOT(ISNUMBER(E435))),AND(F435&lt;&gt;"",NOT(ISNUMBER(F435))),AND(G435&lt;&gt;"",NOT(ISNUMBER(G435))),AND(H435&lt;&gt;"",NOT(ISNUMBER(H435))),COUNT(E435:H435)=0),"REVISAR datos","Correcto"))</f>
        <v/>
      </c>
      <c r="L435" s="24" t="str">
        <f aca="false">IF(COUNTA(A435:B435)=0,"",IF(COUNTIFS(Resumen!$A$18:$A$25,B435)=1,"Clasificado","REVISAR categoría"))</f>
        <v/>
      </c>
      <c r="M435" s="36"/>
      <c r="N435" s="24" t="str">
        <f aca="false">IF(K435&lt;&gt;"Correcto","",IF(OR(ISNUMBER(F435),ISNUMBER(H435)),"Comprometido","Estimado"))</f>
        <v/>
      </c>
      <c r="O435" s="24" t="n">
        <f aca="false">MAX(0,J435)</f>
        <v>0</v>
      </c>
      <c r="P435" s="1" t="n">
        <f aca="false">IF(COUNTA(A435:H435,M435)&gt;0,ROW(),0)</f>
        <v>0</v>
      </c>
    </row>
    <row r="436" customFormat="false" ht="30" hidden="false" customHeight="true" outlineLevel="0" collapsed="false">
      <c r="A436" s="33"/>
      <c r="B436" s="33"/>
      <c r="C436" s="33"/>
      <c r="D436" s="34"/>
      <c r="E436" s="35"/>
      <c r="F436" s="35"/>
      <c r="G436" s="35"/>
      <c r="H436" s="35"/>
      <c r="I436" s="23" t="n">
        <f aca="false">IF(K436="Correcto",IF(ISNUMBER(H436),H436,IF(ISNUMBER(F436),F436,N(E436)))*D436,0)</f>
        <v>0</v>
      </c>
      <c r="J436" s="23" t="n">
        <f aca="false">IF(K436="Correcto",I436-N(G436),0)</f>
        <v>0</v>
      </c>
      <c r="K436" s="8" t="str">
        <f aca="false">IF(COUNTA(A436:H436)=0,"",IF(OR(A436="",B436="",C436="",NOT(ISNUMBER(D436)),D436&lt;=0,AND(E436&lt;&gt;"",NOT(ISNUMBER(E436))),AND(F436&lt;&gt;"",NOT(ISNUMBER(F436))),AND(G436&lt;&gt;"",NOT(ISNUMBER(G436))),AND(H436&lt;&gt;"",NOT(ISNUMBER(H436))),COUNT(E436:H436)=0),"REVISAR datos","Correcto"))</f>
        <v/>
      </c>
      <c r="L436" s="24" t="str">
        <f aca="false">IF(COUNTA(A436:B436)=0,"",IF(COUNTIFS(Resumen!$A$18:$A$25,B436)=1,"Clasificado","REVISAR categoría"))</f>
        <v/>
      </c>
      <c r="M436" s="36"/>
      <c r="N436" s="24" t="str">
        <f aca="false">IF(K436&lt;&gt;"Correcto","",IF(OR(ISNUMBER(F436),ISNUMBER(H436)),"Comprometido","Estimado"))</f>
        <v/>
      </c>
      <c r="O436" s="24" t="n">
        <f aca="false">MAX(0,J436)</f>
        <v>0</v>
      </c>
      <c r="P436" s="1" t="n">
        <f aca="false">IF(COUNTA(A436:H436,M436)&gt;0,ROW(),0)</f>
        <v>0</v>
      </c>
    </row>
    <row r="437" customFormat="false" ht="30" hidden="false" customHeight="true" outlineLevel="0" collapsed="false">
      <c r="A437" s="33"/>
      <c r="B437" s="33"/>
      <c r="C437" s="33"/>
      <c r="D437" s="34"/>
      <c r="E437" s="35"/>
      <c r="F437" s="35"/>
      <c r="G437" s="35"/>
      <c r="H437" s="35"/>
      <c r="I437" s="23" t="n">
        <f aca="false">IF(K437="Correcto",IF(ISNUMBER(H437),H437,IF(ISNUMBER(F437),F437,N(E437)))*D437,0)</f>
        <v>0</v>
      </c>
      <c r="J437" s="23" t="n">
        <f aca="false">IF(K437="Correcto",I437-N(G437),0)</f>
        <v>0</v>
      </c>
      <c r="K437" s="8" t="str">
        <f aca="false">IF(COUNTA(A437:H437)=0,"",IF(OR(A437="",B437="",C437="",NOT(ISNUMBER(D437)),D437&lt;=0,AND(E437&lt;&gt;"",NOT(ISNUMBER(E437))),AND(F437&lt;&gt;"",NOT(ISNUMBER(F437))),AND(G437&lt;&gt;"",NOT(ISNUMBER(G437))),AND(H437&lt;&gt;"",NOT(ISNUMBER(H437))),COUNT(E437:H437)=0),"REVISAR datos","Correcto"))</f>
        <v/>
      </c>
      <c r="L437" s="24" t="str">
        <f aca="false">IF(COUNTA(A437:B437)=0,"",IF(COUNTIFS(Resumen!$A$18:$A$25,B437)=1,"Clasificado","REVISAR categoría"))</f>
        <v/>
      </c>
      <c r="M437" s="36"/>
      <c r="N437" s="24" t="str">
        <f aca="false">IF(K437&lt;&gt;"Correcto","",IF(OR(ISNUMBER(F437),ISNUMBER(H437)),"Comprometido","Estimado"))</f>
        <v/>
      </c>
      <c r="O437" s="24" t="n">
        <f aca="false">MAX(0,J437)</f>
        <v>0</v>
      </c>
      <c r="P437" s="1" t="n">
        <f aca="false">IF(COUNTA(A437:H437,M437)&gt;0,ROW(),0)</f>
        <v>0</v>
      </c>
    </row>
    <row r="438" customFormat="false" ht="30" hidden="false" customHeight="true" outlineLevel="0" collapsed="false">
      <c r="A438" s="33"/>
      <c r="B438" s="33"/>
      <c r="C438" s="33"/>
      <c r="D438" s="34"/>
      <c r="E438" s="35"/>
      <c r="F438" s="35"/>
      <c r="G438" s="35"/>
      <c r="H438" s="35"/>
      <c r="I438" s="23" t="n">
        <f aca="false">IF(K438="Correcto",IF(ISNUMBER(H438),H438,IF(ISNUMBER(F438),F438,N(E438)))*D438,0)</f>
        <v>0</v>
      </c>
      <c r="J438" s="23" t="n">
        <f aca="false">IF(K438="Correcto",I438-N(G438),0)</f>
        <v>0</v>
      </c>
      <c r="K438" s="8" t="str">
        <f aca="false">IF(COUNTA(A438:H438)=0,"",IF(OR(A438="",B438="",C438="",NOT(ISNUMBER(D438)),D438&lt;=0,AND(E438&lt;&gt;"",NOT(ISNUMBER(E438))),AND(F438&lt;&gt;"",NOT(ISNUMBER(F438))),AND(G438&lt;&gt;"",NOT(ISNUMBER(G438))),AND(H438&lt;&gt;"",NOT(ISNUMBER(H438))),COUNT(E438:H438)=0),"REVISAR datos","Correcto"))</f>
        <v/>
      </c>
      <c r="L438" s="24" t="str">
        <f aca="false">IF(COUNTA(A438:B438)=0,"",IF(COUNTIFS(Resumen!$A$18:$A$25,B438)=1,"Clasificado","REVISAR categoría"))</f>
        <v/>
      </c>
      <c r="M438" s="36"/>
      <c r="N438" s="24" t="str">
        <f aca="false">IF(K438&lt;&gt;"Correcto","",IF(OR(ISNUMBER(F438),ISNUMBER(H438)),"Comprometido","Estimado"))</f>
        <v/>
      </c>
      <c r="O438" s="24" t="n">
        <f aca="false">MAX(0,J438)</f>
        <v>0</v>
      </c>
      <c r="P438" s="1" t="n">
        <f aca="false">IF(COUNTA(A438:H438,M438)&gt;0,ROW(),0)</f>
        <v>0</v>
      </c>
    </row>
    <row r="439" customFormat="false" ht="30" hidden="false" customHeight="true" outlineLevel="0" collapsed="false">
      <c r="A439" s="33"/>
      <c r="B439" s="33"/>
      <c r="C439" s="33"/>
      <c r="D439" s="34"/>
      <c r="E439" s="35"/>
      <c r="F439" s="35"/>
      <c r="G439" s="35"/>
      <c r="H439" s="35"/>
      <c r="I439" s="23" t="n">
        <f aca="false">IF(K439="Correcto",IF(ISNUMBER(H439),H439,IF(ISNUMBER(F439),F439,N(E439)))*D439,0)</f>
        <v>0</v>
      </c>
      <c r="J439" s="23" t="n">
        <f aca="false">IF(K439="Correcto",I439-N(G439),0)</f>
        <v>0</v>
      </c>
      <c r="K439" s="8" t="str">
        <f aca="false">IF(COUNTA(A439:H439)=0,"",IF(OR(A439="",B439="",C439="",NOT(ISNUMBER(D439)),D439&lt;=0,AND(E439&lt;&gt;"",NOT(ISNUMBER(E439))),AND(F439&lt;&gt;"",NOT(ISNUMBER(F439))),AND(G439&lt;&gt;"",NOT(ISNUMBER(G439))),AND(H439&lt;&gt;"",NOT(ISNUMBER(H439))),COUNT(E439:H439)=0),"REVISAR datos","Correcto"))</f>
        <v/>
      </c>
      <c r="L439" s="24" t="str">
        <f aca="false">IF(COUNTA(A439:B439)=0,"",IF(COUNTIFS(Resumen!$A$18:$A$25,B439)=1,"Clasificado","REVISAR categoría"))</f>
        <v/>
      </c>
      <c r="M439" s="36"/>
      <c r="N439" s="24" t="str">
        <f aca="false">IF(K439&lt;&gt;"Correcto","",IF(OR(ISNUMBER(F439),ISNUMBER(H439)),"Comprometido","Estimado"))</f>
        <v/>
      </c>
      <c r="O439" s="24" t="n">
        <f aca="false">MAX(0,J439)</f>
        <v>0</v>
      </c>
      <c r="P439" s="1" t="n">
        <f aca="false">IF(COUNTA(A439:H439,M439)&gt;0,ROW(),0)</f>
        <v>0</v>
      </c>
    </row>
    <row r="440" customFormat="false" ht="30" hidden="false" customHeight="true" outlineLevel="0" collapsed="false">
      <c r="A440" s="33"/>
      <c r="B440" s="33"/>
      <c r="C440" s="33"/>
      <c r="D440" s="34"/>
      <c r="E440" s="35"/>
      <c r="F440" s="35"/>
      <c r="G440" s="35"/>
      <c r="H440" s="35"/>
      <c r="I440" s="23" t="n">
        <f aca="false">IF(K440="Correcto",IF(ISNUMBER(H440),H440,IF(ISNUMBER(F440),F440,N(E440)))*D440,0)</f>
        <v>0</v>
      </c>
      <c r="J440" s="23" t="n">
        <f aca="false">IF(K440="Correcto",I440-N(G440),0)</f>
        <v>0</v>
      </c>
      <c r="K440" s="8" t="str">
        <f aca="false">IF(COUNTA(A440:H440)=0,"",IF(OR(A440="",B440="",C440="",NOT(ISNUMBER(D440)),D440&lt;=0,AND(E440&lt;&gt;"",NOT(ISNUMBER(E440))),AND(F440&lt;&gt;"",NOT(ISNUMBER(F440))),AND(G440&lt;&gt;"",NOT(ISNUMBER(G440))),AND(H440&lt;&gt;"",NOT(ISNUMBER(H440))),COUNT(E440:H440)=0),"REVISAR datos","Correcto"))</f>
        <v/>
      </c>
      <c r="L440" s="24" t="str">
        <f aca="false">IF(COUNTA(A440:B440)=0,"",IF(COUNTIFS(Resumen!$A$18:$A$25,B440)=1,"Clasificado","REVISAR categoría"))</f>
        <v/>
      </c>
      <c r="M440" s="36"/>
      <c r="N440" s="24" t="str">
        <f aca="false">IF(K440&lt;&gt;"Correcto","",IF(OR(ISNUMBER(F440),ISNUMBER(H440)),"Comprometido","Estimado"))</f>
        <v/>
      </c>
      <c r="O440" s="24" t="n">
        <f aca="false">MAX(0,J440)</f>
        <v>0</v>
      </c>
      <c r="P440" s="1" t="n">
        <f aca="false">IF(COUNTA(A440:H440,M440)&gt;0,ROW(),0)</f>
        <v>0</v>
      </c>
    </row>
    <row r="441" customFormat="false" ht="30" hidden="false" customHeight="true" outlineLevel="0" collapsed="false">
      <c r="A441" s="33"/>
      <c r="B441" s="33"/>
      <c r="C441" s="33"/>
      <c r="D441" s="34"/>
      <c r="E441" s="35"/>
      <c r="F441" s="35"/>
      <c r="G441" s="35"/>
      <c r="H441" s="35"/>
      <c r="I441" s="23" t="n">
        <f aca="false">IF(K441="Correcto",IF(ISNUMBER(H441),H441,IF(ISNUMBER(F441),F441,N(E441)))*D441,0)</f>
        <v>0</v>
      </c>
      <c r="J441" s="23" t="n">
        <f aca="false">IF(K441="Correcto",I441-N(G441),0)</f>
        <v>0</v>
      </c>
      <c r="K441" s="8" t="str">
        <f aca="false">IF(COUNTA(A441:H441)=0,"",IF(OR(A441="",B441="",C441="",NOT(ISNUMBER(D441)),D441&lt;=0,AND(E441&lt;&gt;"",NOT(ISNUMBER(E441))),AND(F441&lt;&gt;"",NOT(ISNUMBER(F441))),AND(G441&lt;&gt;"",NOT(ISNUMBER(G441))),AND(H441&lt;&gt;"",NOT(ISNUMBER(H441))),COUNT(E441:H441)=0),"REVISAR datos","Correcto"))</f>
        <v/>
      </c>
      <c r="L441" s="24" t="str">
        <f aca="false">IF(COUNTA(A441:B441)=0,"",IF(COUNTIFS(Resumen!$A$18:$A$25,B441)=1,"Clasificado","REVISAR categoría"))</f>
        <v/>
      </c>
      <c r="M441" s="36"/>
      <c r="N441" s="24" t="str">
        <f aca="false">IF(K441&lt;&gt;"Correcto","",IF(OR(ISNUMBER(F441),ISNUMBER(H441)),"Comprometido","Estimado"))</f>
        <v/>
      </c>
      <c r="O441" s="24" t="n">
        <f aca="false">MAX(0,J441)</f>
        <v>0</v>
      </c>
      <c r="P441" s="1" t="n">
        <f aca="false">IF(COUNTA(A441:H441,M441)&gt;0,ROW(),0)</f>
        <v>0</v>
      </c>
    </row>
    <row r="442" customFormat="false" ht="30" hidden="false" customHeight="true" outlineLevel="0" collapsed="false">
      <c r="A442" s="33"/>
      <c r="B442" s="33"/>
      <c r="C442" s="33"/>
      <c r="D442" s="34"/>
      <c r="E442" s="35"/>
      <c r="F442" s="35"/>
      <c r="G442" s="35"/>
      <c r="H442" s="35"/>
      <c r="I442" s="23" t="n">
        <f aca="false">IF(K442="Correcto",IF(ISNUMBER(H442),H442,IF(ISNUMBER(F442),F442,N(E442)))*D442,0)</f>
        <v>0</v>
      </c>
      <c r="J442" s="23" t="n">
        <f aca="false">IF(K442="Correcto",I442-N(G442),0)</f>
        <v>0</v>
      </c>
      <c r="K442" s="8" t="str">
        <f aca="false">IF(COUNTA(A442:H442)=0,"",IF(OR(A442="",B442="",C442="",NOT(ISNUMBER(D442)),D442&lt;=0,AND(E442&lt;&gt;"",NOT(ISNUMBER(E442))),AND(F442&lt;&gt;"",NOT(ISNUMBER(F442))),AND(G442&lt;&gt;"",NOT(ISNUMBER(G442))),AND(H442&lt;&gt;"",NOT(ISNUMBER(H442))),COUNT(E442:H442)=0),"REVISAR datos","Correcto"))</f>
        <v/>
      </c>
      <c r="L442" s="24" t="str">
        <f aca="false">IF(COUNTA(A442:B442)=0,"",IF(COUNTIFS(Resumen!$A$18:$A$25,B442)=1,"Clasificado","REVISAR categoría"))</f>
        <v/>
      </c>
      <c r="M442" s="36"/>
      <c r="N442" s="24" t="str">
        <f aca="false">IF(K442&lt;&gt;"Correcto","",IF(OR(ISNUMBER(F442),ISNUMBER(H442)),"Comprometido","Estimado"))</f>
        <v/>
      </c>
      <c r="O442" s="24" t="n">
        <f aca="false">MAX(0,J442)</f>
        <v>0</v>
      </c>
      <c r="P442" s="1" t="n">
        <f aca="false">IF(COUNTA(A442:H442,M442)&gt;0,ROW(),0)</f>
        <v>0</v>
      </c>
    </row>
    <row r="443" customFormat="false" ht="30" hidden="false" customHeight="true" outlineLevel="0" collapsed="false">
      <c r="A443" s="33"/>
      <c r="B443" s="33"/>
      <c r="C443" s="33"/>
      <c r="D443" s="34"/>
      <c r="E443" s="35"/>
      <c r="F443" s="35"/>
      <c r="G443" s="35"/>
      <c r="H443" s="35"/>
      <c r="I443" s="23" t="n">
        <f aca="false">IF(K443="Correcto",IF(ISNUMBER(H443),H443,IF(ISNUMBER(F443),F443,N(E443)))*D443,0)</f>
        <v>0</v>
      </c>
      <c r="J443" s="23" t="n">
        <f aca="false">IF(K443="Correcto",I443-N(G443),0)</f>
        <v>0</v>
      </c>
      <c r="K443" s="8" t="str">
        <f aca="false">IF(COUNTA(A443:H443)=0,"",IF(OR(A443="",B443="",C443="",NOT(ISNUMBER(D443)),D443&lt;=0,AND(E443&lt;&gt;"",NOT(ISNUMBER(E443))),AND(F443&lt;&gt;"",NOT(ISNUMBER(F443))),AND(G443&lt;&gt;"",NOT(ISNUMBER(G443))),AND(H443&lt;&gt;"",NOT(ISNUMBER(H443))),COUNT(E443:H443)=0),"REVISAR datos","Correcto"))</f>
        <v/>
      </c>
      <c r="L443" s="24" t="str">
        <f aca="false">IF(COUNTA(A443:B443)=0,"",IF(COUNTIFS(Resumen!$A$18:$A$25,B443)=1,"Clasificado","REVISAR categoría"))</f>
        <v/>
      </c>
      <c r="M443" s="36"/>
      <c r="N443" s="24" t="str">
        <f aca="false">IF(K443&lt;&gt;"Correcto","",IF(OR(ISNUMBER(F443),ISNUMBER(H443)),"Comprometido","Estimado"))</f>
        <v/>
      </c>
      <c r="O443" s="24" t="n">
        <f aca="false">MAX(0,J443)</f>
        <v>0</v>
      </c>
      <c r="P443" s="1" t="n">
        <f aca="false">IF(COUNTA(A443:H443,M443)&gt;0,ROW(),0)</f>
        <v>0</v>
      </c>
    </row>
    <row r="444" customFormat="false" ht="30" hidden="false" customHeight="true" outlineLevel="0" collapsed="false">
      <c r="A444" s="33"/>
      <c r="B444" s="33"/>
      <c r="C444" s="33"/>
      <c r="D444" s="34"/>
      <c r="E444" s="35"/>
      <c r="F444" s="35"/>
      <c r="G444" s="35"/>
      <c r="H444" s="35"/>
      <c r="I444" s="23" t="n">
        <f aca="false">IF(K444="Correcto",IF(ISNUMBER(H444),H444,IF(ISNUMBER(F444),F444,N(E444)))*D444,0)</f>
        <v>0</v>
      </c>
      <c r="J444" s="23" t="n">
        <f aca="false">IF(K444="Correcto",I444-N(G444),0)</f>
        <v>0</v>
      </c>
      <c r="K444" s="8" t="str">
        <f aca="false">IF(COUNTA(A444:H444)=0,"",IF(OR(A444="",B444="",C444="",NOT(ISNUMBER(D444)),D444&lt;=0,AND(E444&lt;&gt;"",NOT(ISNUMBER(E444))),AND(F444&lt;&gt;"",NOT(ISNUMBER(F444))),AND(G444&lt;&gt;"",NOT(ISNUMBER(G444))),AND(H444&lt;&gt;"",NOT(ISNUMBER(H444))),COUNT(E444:H444)=0),"REVISAR datos","Correcto"))</f>
        <v/>
      </c>
      <c r="L444" s="24" t="str">
        <f aca="false">IF(COUNTA(A444:B444)=0,"",IF(COUNTIFS(Resumen!$A$18:$A$25,B444)=1,"Clasificado","REVISAR categoría"))</f>
        <v/>
      </c>
      <c r="M444" s="36"/>
      <c r="N444" s="24" t="str">
        <f aca="false">IF(K444&lt;&gt;"Correcto","",IF(OR(ISNUMBER(F444),ISNUMBER(H444)),"Comprometido","Estimado"))</f>
        <v/>
      </c>
      <c r="O444" s="24" t="n">
        <f aca="false">MAX(0,J444)</f>
        <v>0</v>
      </c>
      <c r="P444" s="1" t="n">
        <f aca="false">IF(COUNTA(A444:H444,M444)&gt;0,ROW(),0)</f>
        <v>0</v>
      </c>
    </row>
    <row r="445" customFormat="false" ht="30" hidden="false" customHeight="true" outlineLevel="0" collapsed="false">
      <c r="A445" s="33"/>
      <c r="B445" s="33"/>
      <c r="C445" s="33"/>
      <c r="D445" s="34"/>
      <c r="E445" s="35"/>
      <c r="F445" s="35"/>
      <c r="G445" s="35"/>
      <c r="H445" s="35"/>
      <c r="I445" s="23" t="n">
        <f aca="false">IF(K445="Correcto",IF(ISNUMBER(H445),H445,IF(ISNUMBER(F445),F445,N(E445)))*D445,0)</f>
        <v>0</v>
      </c>
      <c r="J445" s="23" t="n">
        <f aca="false">IF(K445="Correcto",I445-N(G445),0)</f>
        <v>0</v>
      </c>
      <c r="K445" s="8" t="str">
        <f aca="false">IF(COUNTA(A445:H445)=0,"",IF(OR(A445="",B445="",C445="",NOT(ISNUMBER(D445)),D445&lt;=0,AND(E445&lt;&gt;"",NOT(ISNUMBER(E445))),AND(F445&lt;&gt;"",NOT(ISNUMBER(F445))),AND(G445&lt;&gt;"",NOT(ISNUMBER(G445))),AND(H445&lt;&gt;"",NOT(ISNUMBER(H445))),COUNT(E445:H445)=0),"REVISAR datos","Correcto"))</f>
        <v/>
      </c>
      <c r="L445" s="24" t="str">
        <f aca="false">IF(COUNTA(A445:B445)=0,"",IF(COUNTIFS(Resumen!$A$18:$A$25,B445)=1,"Clasificado","REVISAR categoría"))</f>
        <v/>
      </c>
      <c r="M445" s="36"/>
      <c r="N445" s="24" t="str">
        <f aca="false">IF(K445&lt;&gt;"Correcto","",IF(OR(ISNUMBER(F445),ISNUMBER(H445)),"Comprometido","Estimado"))</f>
        <v/>
      </c>
      <c r="O445" s="24" t="n">
        <f aca="false">MAX(0,J445)</f>
        <v>0</v>
      </c>
      <c r="P445" s="1" t="n">
        <f aca="false">IF(COUNTA(A445:H445,M445)&gt;0,ROW(),0)</f>
        <v>0</v>
      </c>
    </row>
    <row r="446" customFormat="false" ht="30" hidden="false" customHeight="true" outlineLevel="0" collapsed="false">
      <c r="A446" s="33"/>
      <c r="B446" s="33"/>
      <c r="C446" s="33"/>
      <c r="D446" s="34"/>
      <c r="E446" s="35"/>
      <c r="F446" s="35"/>
      <c r="G446" s="35"/>
      <c r="H446" s="35"/>
      <c r="I446" s="23" t="n">
        <f aca="false">IF(K446="Correcto",IF(ISNUMBER(H446),H446,IF(ISNUMBER(F446),F446,N(E446)))*D446,0)</f>
        <v>0</v>
      </c>
      <c r="J446" s="23" t="n">
        <f aca="false">IF(K446="Correcto",I446-N(G446),0)</f>
        <v>0</v>
      </c>
      <c r="K446" s="8" t="str">
        <f aca="false">IF(COUNTA(A446:H446)=0,"",IF(OR(A446="",B446="",C446="",NOT(ISNUMBER(D446)),D446&lt;=0,AND(E446&lt;&gt;"",NOT(ISNUMBER(E446))),AND(F446&lt;&gt;"",NOT(ISNUMBER(F446))),AND(G446&lt;&gt;"",NOT(ISNUMBER(G446))),AND(H446&lt;&gt;"",NOT(ISNUMBER(H446))),COUNT(E446:H446)=0),"REVISAR datos","Correcto"))</f>
        <v/>
      </c>
      <c r="L446" s="24" t="str">
        <f aca="false">IF(COUNTA(A446:B446)=0,"",IF(COUNTIFS(Resumen!$A$18:$A$25,B446)=1,"Clasificado","REVISAR categoría"))</f>
        <v/>
      </c>
      <c r="M446" s="36"/>
      <c r="N446" s="24" t="str">
        <f aca="false">IF(K446&lt;&gt;"Correcto","",IF(OR(ISNUMBER(F446),ISNUMBER(H446)),"Comprometido","Estimado"))</f>
        <v/>
      </c>
      <c r="O446" s="24" t="n">
        <f aca="false">MAX(0,J446)</f>
        <v>0</v>
      </c>
      <c r="P446" s="1" t="n">
        <f aca="false">IF(COUNTA(A446:H446,M446)&gt;0,ROW(),0)</f>
        <v>0</v>
      </c>
    </row>
    <row r="447" customFormat="false" ht="30" hidden="false" customHeight="true" outlineLevel="0" collapsed="false">
      <c r="A447" s="33"/>
      <c r="B447" s="33"/>
      <c r="C447" s="33"/>
      <c r="D447" s="34"/>
      <c r="E447" s="35"/>
      <c r="F447" s="35"/>
      <c r="G447" s="35"/>
      <c r="H447" s="35"/>
      <c r="I447" s="23" t="n">
        <f aca="false">IF(K447="Correcto",IF(ISNUMBER(H447),H447,IF(ISNUMBER(F447),F447,N(E447)))*D447,0)</f>
        <v>0</v>
      </c>
      <c r="J447" s="23" t="n">
        <f aca="false">IF(K447="Correcto",I447-N(G447),0)</f>
        <v>0</v>
      </c>
      <c r="K447" s="8" t="str">
        <f aca="false">IF(COUNTA(A447:H447)=0,"",IF(OR(A447="",B447="",C447="",NOT(ISNUMBER(D447)),D447&lt;=0,AND(E447&lt;&gt;"",NOT(ISNUMBER(E447))),AND(F447&lt;&gt;"",NOT(ISNUMBER(F447))),AND(G447&lt;&gt;"",NOT(ISNUMBER(G447))),AND(H447&lt;&gt;"",NOT(ISNUMBER(H447))),COUNT(E447:H447)=0),"REVISAR datos","Correcto"))</f>
        <v/>
      </c>
      <c r="L447" s="24" t="str">
        <f aca="false">IF(COUNTA(A447:B447)=0,"",IF(COUNTIFS(Resumen!$A$18:$A$25,B447)=1,"Clasificado","REVISAR categoría"))</f>
        <v/>
      </c>
      <c r="M447" s="36"/>
      <c r="N447" s="24" t="str">
        <f aca="false">IF(K447&lt;&gt;"Correcto","",IF(OR(ISNUMBER(F447),ISNUMBER(H447)),"Comprometido","Estimado"))</f>
        <v/>
      </c>
      <c r="O447" s="24" t="n">
        <f aca="false">MAX(0,J447)</f>
        <v>0</v>
      </c>
      <c r="P447" s="1" t="n">
        <f aca="false">IF(COUNTA(A447:H447,M447)&gt;0,ROW(),0)</f>
        <v>0</v>
      </c>
    </row>
    <row r="448" customFormat="false" ht="30" hidden="false" customHeight="true" outlineLevel="0" collapsed="false">
      <c r="A448" s="33"/>
      <c r="B448" s="33"/>
      <c r="C448" s="33"/>
      <c r="D448" s="34"/>
      <c r="E448" s="35"/>
      <c r="F448" s="35"/>
      <c r="G448" s="35"/>
      <c r="H448" s="35"/>
      <c r="I448" s="23" t="n">
        <f aca="false">IF(K448="Correcto",IF(ISNUMBER(H448),H448,IF(ISNUMBER(F448),F448,N(E448)))*D448,0)</f>
        <v>0</v>
      </c>
      <c r="J448" s="23" t="n">
        <f aca="false">IF(K448="Correcto",I448-N(G448),0)</f>
        <v>0</v>
      </c>
      <c r="K448" s="8" t="str">
        <f aca="false">IF(COUNTA(A448:H448)=0,"",IF(OR(A448="",B448="",C448="",NOT(ISNUMBER(D448)),D448&lt;=0,AND(E448&lt;&gt;"",NOT(ISNUMBER(E448))),AND(F448&lt;&gt;"",NOT(ISNUMBER(F448))),AND(G448&lt;&gt;"",NOT(ISNUMBER(G448))),AND(H448&lt;&gt;"",NOT(ISNUMBER(H448))),COUNT(E448:H448)=0),"REVISAR datos","Correcto"))</f>
        <v/>
      </c>
      <c r="L448" s="24" t="str">
        <f aca="false">IF(COUNTA(A448:B448)=0,"",IF(COUNTIFS(Resumen!$A$18:$A$25,B448)=1,"Clasificado","REVISAR categoría"))</f>
        <v/>
      </c>
      <c r="M448" s="36"/>
      <c r="N448" s="24" t="str">
        <f aca="false">IF(K448&lt;&gt;"Correcto","",IF(OR(ISNUMBER(F448),ISNUMBER(H448)),"Comprometido","Estimado"))</f>
        <v/>
      </c>
      <c r="O448" s="24" t="n">
        <f aca="false">MAX(0,J448)</f>
        <v>0</v>
      </c>
      <c r="P448" s="1" t="n">
        <f aca="false">IF(COUNTA(A448:H448,M448)&gt;0,ROW(),0)</f>
        <v>0</v>
      </c>
    </row>
    <row r="449" customFormat="false" ht="30" hidden="false" customHeight="true" outlineLevel="0" collapsed="false">
      <c r="A449" s="33"/>
      <c r="B449" s="33"/>
      <c r="C449" s="33"/>
      <c r="D449" s="34"/>
      <c r="E449" s="35"/>
      <c r="F449" s="35"/>
      <c r="G449" s="35"/>
      <c r="H449" s="35"/>
      <c r="I449" s="23" t="n">
        <f aca="false">IF(K449="Correcto",IF(ISNUMBER(H449),H449,IF(ISNUMBER(F449),F449,N(E449)))*D449,0)</f>
        <v>0</v>
      </c>
      <c r="J449" s="23" t="n">
        <f aca="false">IF(K449="Correcto",I449-N(G449),0)</f>
        <v>0</v>
      </c>
      <c r="K449" s="8" t="str">
        <f aca="false">IF(COUNTA(A449:H449)=0,"",IF(OR(A449="",B449="",C449="",NOT(ISNUMBER(D449)),D449&lt;=0,AND(E449&lt;&gt;"",NOT(ISNUMBER(E449))),AND(F449&lt;&gt;"",NOT(ISNUMBER(F449))),AND(G449&lt;&gt;"",NOT(ISNUMBER(G449))),AND(H449&lt;&gt;"",NOT(ISNUMBER(H449))),COUNT(E449:H449)=0),"REVISAR datos","Correcto"))</f>
        <v/>
      </c>
      <c r="L449" s="24" t="str">
        <f aca="false">IF(COUNTA(A449:B449)=0,"",IF(COUNTIFS(Resumen!$A$18:$A$25,B449)=1,"Clasificado","REVISAR categoría"))</f>
        <v/>
      </c>
      <c r="M449" s="36"/>
      <c r="N449" s="24" t="str">
        <f aca="false">IF(K449&lt;&gt;"Correcto","",IF(OR(ISNUMBER(F449),ISNUMBER(H449)),"Comprometido","Estimado"))</f>
        <v/>
      </c>
      <c r="O449" s="24" t="n">
        <f aca="false">MAX(0,J449)</f>
        <v>0</v>
      </c>
      <c r="P449" s="1" t="n">
        <f aca="false">IF(COUNTA(A449:H449,M449)&gt;0,ROW(),0)</f>
        <v>0</v>
      </c>
    </row>
    <row r="450" customFormat="false" ht="30" hidden="false" customHeight="true" outlineLevel="0" collapsed="false">
      <c r="A450" s="33"/>
      <c r="B450" s="33"/>
      <c r="C450" s="33"/>
      <c r="D450" s="34"/>
      <c r="E450" s="35"/>
      <c r="F450" s="35"/>
      <c r="G450" s="35"/>
      <c r="H450" s="35"/>
      <c r="I450" s="23" t="n">
        <f aca="false">IF(K450="Correcto",IF(ISNUMBER(H450),H450,IF(ISNUMBER(F450),F450,N(E450)))*D450,0)</f>
        <v>0</v>
      </c>
      <c r="J450" s="23" t="n">
        <f aca="false">IF(K450="Correcto",I450-N(G450),0)</f>
        <v>0</v>
      </c>
      <c r="K450" s="8" t="str">
        <f aca="false">IF(COUNTA(A450:H450)=0,"",IF(OR(A450="",B450="",C450="",NOT(ISNUMBER(D450)),D450&lt;=0,AND(E450&lt;&gt;"",NOT(ISNUMBER(E450))),AND(F450&lt;&gt;"",NOT(ISNUMBER(F450))),AND(G450&lt;&gt;"",NOT(ISNUMBER(G450))),AND(H450&lt;&gt;"",NOT(ISNUMBER(H450))),COUNT(E450:H450)=0),"REVISAR datos","Correcto"))</f>
        <v/>
      </c>
      <c r="L450" s="24" t="str">
        <f aca="false">IF(COUNTA(A450:B450)=0,"",IF(COUNTIFS(Resumen!$A$18:$A$25,B450)=1,"Clasificado","REVISAR categoría"))</f>
        <v/>
      </c>
      <c r="M450" s="36"/>
      <c r="N450" s="24" t="str">
        <f aca="false">IF(K450&lt;&gt;"Correcto","",IF(OR(ISNUMBER(F450),ISNUMBER(H450)),"Comprometido","Estimado"))</f>
        <v/>
      </c>
      <c r="O450" s="24" t="n">
        <f aca="false">MAX(0,J450)</f>
        <v>0</v>
      </c>
      <c r="P450" s="1" t="n">
        <f aca="false">IF(COUNTA(A450:H450,M450)&gt;0,ROW(),0)</f>
        <v>0</v>
      </c>
    </row>
    <row r="451" customFormat="false" ht="30" hidden="false" customHeight="true" outlineLevel="0" collapsed="false">
      <c r="A451" s="33"/>
      <c r="B451" s="33"/>
      <c r="C451" s="33"/>
      <c r="D451" s="34"/>
      <c r="E451" s="35"/>
      <c r="F451" s="35"/>
      <c r="G451" s="35"/>
      <c r="H451" s="35"/>
      <c r="I451" s="23" t="n">
        <f aca="false">IF(K451="Correcto",IF(ISNUMBER(H451),H451,IF(ISNUMBER(F451),F451,N(E451)))*D451,0)</f>
        <v>0</v>
      </c>
      <c r="J451" s="23" t="n">
        <f aca="false">IF(K451="Correcto",I451-N(G451),0)</f>
        <v>0</v>
      </c>
      <c r="K451" s="8" t="str">
        <f aca="false">IF(COUNTA(A451:H451)=0,"",IF(OR(A451="",B451="",C451="",NOT(ISNUMBER(D451)),D451&lt;=0,AND(E451&lt;&gt;"",NOT(ISNUMBER(E451))),AND(F451&lt;&gt;"",NOT(ISNUMBER(F451))),AND(G451&lt;&gt;"",NOT(ISNUMBER(G451))),AND(H451&lt;&gt;"",NOT(ISNUMBER(H451))),COUNT(E451:H451)=0),"REVISAR datos","Correcto"))</f>
        <v/>
      </c>
      <c r="L451" s="24" t="str">
        <f aca="false">IF(COUNTA(A451:B451)=0,"",IF(COUNTIFS(Resumen!$A$18:$A$25,B451)=1,"Clasificado","REVISAR categoría"))</f>
        <v/>
      </c>
      <c r="M451" s="36"/>
      <c r="N451" s="24" t="str">
        <f aca="false">IF(K451&lt;&gt;"Correcto","",IF(OR(ISNUMBER(F451),ISNUMBER(H451)),"Comprometido","Estimado"))</f>
        <v/>
      </c>
      <c r="O451" s="24" t="n">
        <f aca="false">MAX(0,J451)</f>
        <v>0</v>
      </c>
      <c r="P451" s="1" t="n">
        <f aca="false">IF(COUNTA(A451:H451,M451)&gt;0,ROW(),0)</f>
        <v>0</v>
      </c>
    </row>
    <row r="452" customFormat="false" ht="30" hidden="false" customHeight="true" outlineLevel="0" collapsed="false">
      <c r="A452" s="33"/>
      <c r="B452" s="33"/>
      <c r="C452" s="33"/>
      <c r="D452" s="34"/>
      <c r="E452" s="35"/>
      <c r="F452" s="35"/>
      <c r="G452" s="35"/>
      <c r="H452" s="35"/>
      <c r="I452" s="23" t="n">
        <f aca="false">IF(K452="Correcto",IF(ISNUMBER(H452),H452,IF(ISNUMBER(F452),F452,N(E452)))*D452,0)</f>
        <v>0</v>
      </c>
      <c r="J452" s="23" t="n">
        <f aca="false">IF(K452="Correcto",I452-N(G452),0)</f>
        <v>0</v>
      </c>
      <c r="K452" s="8" t="str">
        <f aca="false">IF(COUNTA(A452:H452)=0,"",IF(OR(A452="",B452="",C452="",NOT(ISNUMBER(D452)),D452&lt;=0,AND(E452&lt;&gt;"",NOT(ISNUMBER(E452))),AND(F452&lt;&gt;"",NOT(ISNUMBER(F452))),AND(G452&lt;&gt;"",NOT(ISNUMBER(G452))),AND(H452&lt;&gt;"",NOT(ISNUMBER(H452))),COUNT(E452:H452)=0),"REVISAR datos","Correcto"))</f>
        <v/>
      </c>
      <c r="L452" s="24" t="str">
        <f aca="false">IF(COUNTA(A452:B452)=0,"",IF(COUNTIFS(Resumen!$A$18:$A$25,B452)=1,"Clasificado","REVISAR categoría"))</f>
        <v/>
      </c>
      <c r="M452" s="36"/>
      <c r="N452" s="24" t="str">
        <f aca="false">IF(K452&lt;&gt;"Correcto","",IF(OR(ISNUMBER(F452),ISNUMBER(H452)),"Comprometido","Estimado"))</f>
        <v/>
      </c>
      <c r="O452" s="24" t="n">
        <f aca="false">MAX(0,J452)</f>
        <v>0</v>
      </c>
      <c r="P452" s="1" t="n">
        <f aca="false">IF(COUNTA(A452:H452,M452)&gt;0,ROW(),0)</f>
        <v>0</v>
      </c>
    </row>
    <row r="453" customFormat="false" ht="30" hidden="false" customHeight="true" outlineLevel="0" collapsed="false">
      <c r="A453" s="33"/>
      <c r="B453" s="33"/>
      <c r="C453" s="33"/>
      <c r="D453" s="34"/>
      <c r="E453" s="35"/>
      <c r="F453" s="35"/>
      <c r="G453" s="35"/>
      <c r="H453" s="35"/>
      <c r="I453" s="23" t="n">
        <f aca="false">IF(K453="Correcto",IF(ISNUMBER(H453),H453,IF(ISNUMBER(F453),F453,N(E453)))*D453,0)</f>
        <v>0</v>
      </c>
      <c r="J453" s="23" t="n">
        <f aca="false">IF(K453="Correcto",I453-N(G453),0)</f>
        <v>0</v>
      </c>
      <c r="K453" s="8" t="str">
        <f aca="false">IF(COUNTA(A453:H453)=0,"",IF(OR(A453="",B453="",C453="",NOT(ISNUMBER(D453)),D453&lt;=0,AND(E453&lt;&gt;"",NOT(ISNUMBER(E453))),AND(F453&lt;&gt;"",NOT(ISNUMBER(F453))),AND(G453&lt;&gt;"",NOT(ISNUMBER(G453))),AND(H453&lt;&gt;"",NOT(ISNUMBER(H453))),COUNT(E453:H453)=0),"REVISAR datos","Correcto"))</f>
        <v/>
      </c>
      <c r="L453" s="24" t="str">
        <f aca="false">IF(COUNTA(A453:B453)=0,"",IF(COUNTIFS(Resumen!$A$18:$A$25,B453)=1,"Clasificado","REVISAR categoría"))</f>
        <v/>
      </c>
      <c r="M453" s="36"/>
      <c r="N453" s="24" t="str">
        <f aca="false">IF(K453&lt;&gt;"Correcto","",IF(OR(ISNUMBER(F453),ISNUMBER(H453)),"Comprometido","Estimado"))</f>
        <v/>
      </c>
      <c r="O453" s="24" t="n">
        <f aca="false">MAX(0,J453)</f>
        <v>0</v>
      </c>
      <c r="P453" s="1" t="n">
        <f aca="false">IF(COUNTA(A453:H453,M453)&gt;0,ROW(),0)</f>
        <v>0</v>
      </c>
    </row>
    <row r="454" customFormat="false" ht="30" hidden="false" customHeight="true" outlineLevel="0" collapsed="false">
      <c r="A454" s="33"/>
      <c r="B454" s="33"/>
      <c r="C454" s="33"/>
      <c r="D454" s="34"/>
      <c r="E454" s="35"/>
      <c r="F454" s="35"/>
      <c r="G454" s="35"/>
      <c r="H454" s="35"/>
      <c r="I454" s="23" t="n">
        <f aca="false">IF(K454="Correcto",IF(ISNUMBER(H454),H454,IF(ISNUMBER(F454),F454,N(E454)))*D454,0)</f>
        <v>0</v>
      </c>
      <c r="J454" s="23" t="n">
        <f aca="false">IF(K454="Correcto",I454-N(G454),0)</f>
        <v>0</v>
      </c>
      <c r="K454" s="8" t="str">
        <f aca="false">IF(COUNTA(A454:H454)=0,"",IF(OR(A454="",B454="",C454="",NOT(ISNUMBER(D454)),D454&lt;=0,AND(E454&lt;&gt;"",NOT(ISNUMBER(E454))),AND(F454&lt;&gt;"",NOT(ISNUMBER(F454))),AND(G454&lt;&gt;"",NOT(ISNUMBER(G454))),AND(H454&lt;&gt;"",NOT(ISNUMBER(H454))),COUNT(E454:H454)=0),"REVISAR datos","Correcto"))</f>
        <v/>
      </c>
      <c r="L454" s="24" t="str">
        <f aca="false">IF(COUNTA(A454:B454)=0,"",IF(COUNTIFS(Resumen!$A$18:$A$25,B454)=1,"Clasificado","REVISAR categoría"))</f>
        <v/>
      </c>
      <c r="M454" s="36"/>
      <c r="N454" s="24" t="str">
        <f aca="false">IF(K454&lt;&gt;"Correcto","",IF(OR(ISNUMBER(F454),ISNUMBER(H454)),"Comprometido","Estimado"))</f>
        <v/>
      </c>
      <c r="O454" s="24" t="n">
        <f aca="false">MAX(0,J454)</f>
        <v>0</v>
      </c>
      <c r="P454" s="1" t="n">
        <f aca="false">IF(COUNTA(A454:H454,M454)&gt;0,ROW(),0)</f>
        <v>0</v>
      </c>
    </row>
    <row r="455" customFormat="false" ht="30" hidden="false" customHeight="true" outlineLevel="0" collapsed="false">
      <c r="A455" s="33"/>
      <c r="B455" s="33"/>
      <c r="C455" s="33"/>
      <c r="D455" s="34"/>
      <c r="E455" s="35"/>
      <c r="F455" s="35"/>
      <c r="G455" s="35"/>
      <c r="H455" s="35"/>
      <c r="I455" s="23" t="n">
        <f aca="false">IF(K455="Correcto",IF(ISNUMBER(H455),H455,IF(ISNUMBER(F455),F455,N(E455)))*D455,0)</f>
        <v>0</v>
      </c>
      <c r="J455" s="23" t="n">
        <f aca="false">IF(K455="Correcto",I455-N(G455),0)</f>
        <v>0</v>
      </c>
      <c r="K455" s="8" t="str">
        <f aca="false">IF(COUNTA(A455:H455)=0,"",IF(OR(A455="",B455="",C455="",NOT(ISNUMBER(D455)),D455&lt;=0,AND(E455&lt;&gt;"",NOT(ISNUMBER(E455))),AND(F455&lt;&gt;"",NOT(ISNUMBER(F455))),AND(G455&lt;&gt;"",NOT(ISNUMBER(G455))),AND(H455&lt;&gt;"",NOT(ISNUMBER(H455))),COUNT(E455:H455)=0),"REVISAR datos","Correcto"))</f>
        <v/>
      </c>
      <c r="L455" s="24" t="str">
        <f aca="false">IF(COUNTA(A455:B455)=0,"",IF(COUNTIFS(Resumen!$A$18:$A$25,B455)=1,"Clasificado","REVISAR categoría"))</f>
        <v/>
      </c>
      <c r="M455" s="36"/>
      <c r="N455" s="24" t="str">
        <f aca="false">IF(K455&lt;&gt;"Correcto","",IF(OR(ISNUMBER(F455),ISNUMBER(H455)),"Comprometido","Estimado"))</f>
        <v/>
      </c>
      <c r="O455" s="24" t="n">
        <f aca="false">MAX(0,J455)</f>
        <v>0</v>
      </c>
      <c r="P455" s="1" t="n">
        <f aca="false">IF(COUNTA(A455:H455,M455)&gt;0,ROW(),0)</f>
        <v>0</v>
      </c>
    </row>
    <row r="456" customFormat="false" ht="30" hidden="false" customHeight="true" outlineLevel="0" collapsed="false">
      <c r="A456" s="33"/>
      <c r="B456" s="33"/>
      <c r="C456" s="33"/>
      <c r="D456" s="34"/>
      <c r="E456" s="35"/>
      <c r="F456" s="35"/>
      <c r="G456" s="35"/>
      <c r="H456" s="35"/>
      <c r="I456" s="23" t="n">
        <f aca="false">IF(K456="Correcto",IF(ISNUMBER(H456),H456,IF(ISNUMBER(F456),F456,N(E456)))*D456,0)</f>
        <v>0</v>
      </c>
      <c r="J456" s="23" t="n">
        <f aca="false">IF(K456="Correcto",I456-N(G456),0)</f>
        <v>0</v>
      </c>
      <c r="K456" s="8" t="str">
        <f aca="false">IF(COUNTA(A456:H456)=0,"",IF(OR(A456="",B456="",C456="",NOT(ISNUMBER(D456)),D456&lt;=0,AND(E456&lt;&gt;"",NOT(ISNUMBER(E456))),AND(F456&lt;&gt;"",NOT(ISNUMBER(F456))),AND(G456&lt;&gt;"",NOT(ISNUMBER(G456))),AND(H456&lt;&gt;"",NOT(ISNUMBER(H456))),COUNT(E456:H456)=0),"REVISAR datos","Correcto"))</f>
        <v/>
      </c>
      <c r="L456" s="24" t="str">
        <f aca="false">IF(COUNTA(A456:B456)=0,"",IF(COUNTIFS(Resumen!$A$18:$A$25,B456)=1,"Clasificado","REVISAR categoría"))</f>
        <v/>
      </c>
      <c r="M456" s="36"/>
      <c r="N456" s="24" t="str">
        <f aca="false">IF(K456&lt;&gt;"Correcto","",IF(OR(ISNUMBER(F456),ISNUMBER(H456)),"Comprometido","Estimado"))</f>
        <v/>
      </c>
      <c r="O456" s="24" t="n">
        <f aca="false">MAX(0,J456)</f>
        <v>0</v>
      </c>
      <c r="P456" s="1" t="n">
        <f aca="false">IF(COUNTA(A456:H456,M456)&gt;0,ROW(),0)</f>
        <v>0</v>
      </c>
    </row>
    <row r="457" customFormat="false" ht="30" hidden="false" customHeight="true" outlineLevel="0" collapsed="false">
      <c r="A457" s="33"/>
      <c r="B457" s="33"/>
      <c r="C457" s="33"/>
      <c r="D457" s="34"/>
      <c r="E457" s="35"/>
      <c r="F457" s="35"/>
      <c r="G457" s="35"/>
      <c r="H457" s="35"/>
      <c r="I457" s="23" t="n">
        <f aca="false">IF(K457="Correcto",IF(ISNUMBER(H457),H457,IF(ISNUMBER(F457),F457,N(E457)))*D457,0)</f>
        <v>0</v>
      </c>
      <c r="J457" s="23" t="n">
        <f aca="false">IF(K457="Correcto",I457-N(G457),0)</f>
        <v>0</v>
      </c>
      <c r="K457" s="8" t="str">
        <f aca="false">IF(COUNTA(A457:H457)=0,"",IF(OR(A457="",B457="",C457="",NOT(ISNUMBER(D457)),D457&lt;=0,AND(E457&lt;&gt;"",NOT(ISNUMBER(E457))),AND(F457&lt;&gt;"",NOT(ISNUMBER(F457))),AND(G457&lt;&gt;"",NOT(ISNUMBER(G457))),AND(H457&lt;&gt;"",NOT(ISNUMBER(H457))),COUNT(E457:H457)=0),"REVISAR datos","Correcto"))</f>
        <v/>
      </c>
      <c r="L457" s="24" t="str">
        <f aca="false">IF(COUNTA(A457:B457)=0,"",IF(COUNTIFS(Resumen!$A$18:$A$25,B457)=1,"Clasificado","REVISAR categoría"))</f>
        <v/>
      </c>
      <c r="M457" s="36"/>
      <c r="N457" s="24" t="str">
        <f aca="false">IF(K457&lt;&gt;"Correcto","",IF(OR(ISNUMBER(F457),ISNUMBER(H457)),"Comprometido","Estimado"))</f>
        <v/>
      </c>
      <c r="O457" s="24" t="n">
        <f aca="false">MAX(0,J457)</f>
        <v>0</v>
      </c>
      <c r="P457" s="1" t="n">
        <f aca="false">IF(COUNTA(A457:H457,M457)&gt;0,ROW(),0)</f>
        <v>0</v>
      </c>
    </row>
    <row r="458" customFormat="false" ht="30" hidden="false" customHeight="true" outlineLevel="0" collapsed="false">
      <c r="A458" s="33"/>
      <c r="B458" s="33"/>
      <c r="C458" s="33"/>
      <c r="D458" s="34"/>
      <c r="E458" s="35"/>
      <c r="F458" s="35"/>
      <c r="G458" s="35"/>
      <c r="H458" s="35"/>
      <c r="I458" s="23" t="n">
        <f aca="false">IF(K458="Correcto",IF(ISNUMBER(H458),H458,IF(ISNUMBER(F458),F458,N(E458)))*D458,0)</f>
        <v>0</v>
      </c>
      <c r="J458" s="23" t="n">
        <f aca="false">IF(K458="Correcto",I458-N(G458),0)</f>
        <v>0</v>
      </c>
      <c r="K458" s="8" t="str">
        <f aca="false">IF(COUNTA(A458:H458)=0,"",IF(OR(A458="",B458="",C458="",NOT(ISNUMBER(D458)),D458&lt;=0,AND(E458&lt;&gt;"",NOT(ISNUMBER(E458))),AND(F458&lt;&gt;"",NOT(ISNUMBER(F458))),AND(G458&lt;&gt;"",NOT(ISNUMBER(G458))),AND(H458&lt;&gt;"",NOT(ISNUMBER(H458))),COUNT(E458:H458)=0),"REVISAR datos","Correcto"))</f>
        <v/>
      </c>
      <c r="L458" s="24" t="str">
        <f aca="false">IF(COUNTA(A458:B458)=0,"",IF(COUNTIFS(Resumen!$A$18:$A$25,B458)=1,"Clasificado","REVISAR categoría"))</f>
        <v/>
      </c>
      <c r="M458" s="36"/>
      <c r="N458" s="24" t="str">
        <f aca="false">IF(K458&lt;&gt;"Correcto","",IF(OR(ISNUMBER(F458),ISNUMBER(H458)),"Comprometido","Estimado"))</f>
        <v/>
      </c>
      <c r="O458" s="24" t="n">
        <f aca="false">MAX(0,J458)</f>
        <v>0</v>
      </c>
      <c r="P458" s="1" t="n">
        <f aca="false">IF(COUNTA(A458:H458,M458)&gt;0,ROW(),0)</f>
        <v>0</v>
      </c>
    </row>
    <row r="459" customFormat="false" ht="30" hidden="false" customHeight="true" outlineLevel="0" collapsed="false">
      <c r="A459" s="33"/>
      <c r="B459" s="33"/>
      <c r="C459" s="33"/>
      <c r="D459" s="34"/>
      <c r="E459" s="35"/>
      <c r="F459" s="35"/>
      <c r="G459" s="35"/>
      <c r="H459" s="35"/>
      <c r="I459" s="23" t="n">
        <f aca="false">IF(K459="Correcto",IF(ISNUMBER(H459),H459,IF(ISNUMBER(F459),F459,N(E459)))*D459,0)</f>
        <v>0</v>
      </c>
      <c r="J459" s="23" t="n">
        <f aca="false">IF(K459="Correcto",I459-N(G459),0)</f>
        <v>0</v>
      </c>
      <c r="K459" s="8" t="str">
        <f aca="false">IF(COUNTA(A459:H459)=0,"",IF(OR(A459="",B459="",C459="",NOT(ISNUMBER(D459)),D459&lt;=0,AND(E459&lt;&gt;"",NOT(ISNUMBER(E459))),AND(F459&lt;&gt;"",NOT(ISNUMBER(F459))),AND(G459&lt;&gt;"",NOT(ISNUMBER(G459))),AND(H459&lt;&gt;"",NOT(ISNUMBER(H459))),COUNT(E459:H459)=0),"REVISAR datos","Correcto"))</f>
        <v/>
      </c>
      <c r="L459" s="24" t="str">
        <f aca="false">IF(COUNTA(A459:B459)=0,"",IF(COUNTIFS(Resumen!$A$18:$A$25,B459)=1,"Clasificado","REVISAR categoría"))</f>
        <v/>
      </c>
      <c r="M459" s="36"/>
      <c r="N459" s="24" t="str">
        <f aca="false">IF(K459&lt;&gt;"Correcto","",IF(OR(ISNUMBER(F459),ISNUMBER(H459)),"Comprometido","Estimado"))</f>
        <v/>
      </c>
      <c r="O459" s="24" t="n">
        <f aca="false">MAX(0,J459)</f>
        <v>0</v>
      </c>
      <c r="P459" s="1" t="n">
        <f aca="false">IF(COUNTA(A459:H459,M459)&gt;0,ROW(),0)</f>
        <v>0</v>
      </c>
    </row>
    <row r="460" customFormat="false" ht="30" hidden="false" customHeight="true" outlineLevel="0" collapsed="false">
      <c r="A460" s="33"/>
      <c r="B460" s="33"/>
      <c r="C460" s="33"/>
      <c r="D460" s="34"/>
      <c r="E460" s="35"/>
      <c r="F460" s="35"/>
      <c r="G460" s="35"/>
      <c r="H460" s="35"/>
      <c r="I460" s="23" t="n">
        <f aca="false">IF(K460="Correcto",IF(ISNUMBER(H460),H460,IF(ISNUMBER(F460),F460,N(E460)))*D460,0)</f>
        <v>0</v>
      </c>
      <c r="J460" s="23" t="n">
        <f aca="false">IF(K460="Correcto",I460-N(G460),0)</f>
        <v>0</v>
      </c>
      <c r="K460" s="8" t="str">
        <f aca="false">IF(COUNTA(A460:H460)=0,"",IF(OR(A460="",B460="",C460="",NOT(ISNUMBER(D460)),D460&lt;=0,AND(E460&lt;&gt;"",NOT(ISNUMBER(E460))),AND(F460&lt;&gt;"",NOT(ISNUMBER(F460))),AND(G460&lt;&gt;"",NOT(ISNUMBER(G460))),AND(H460&lt;&gt;"",NOT(ISNUMBER(H460))),COUNT(E460:H460)=0),"REVISAR datos","Correcto"))</f>
        <v/>
      </c>
      <c r="L460" s="24" t="str">
        <f aca="false">IF(COUNTA(A460:B460)=0,"",IF(COUNTIFS(Resumen!$A$18:$A$25,B460)=1,"Clasificado","REVISAR categoría"))</f>
        <v/>
      </c>
      <c r="M460" s="36"/>
      <c r="N460" s="24" t="str">
        <f aca="false">IF(K460&lt;&gt;"Correcto","",IF(OR(ISNUMBER(F460),ISNUMBER(H460)),"Comprometido","Estimado"))</f>
        <v/>
      </c>
      <c r="O460" s="24" t="n">
        <f aca="false">MAX(0,J460)</f>
        <v>0</v>
      </c>
      <c r="P460" s="1" t="n">
        <f aca="false">IF(COUNTA(A460:H460,M460)&gt;0,ROW(),0)</f>
        <v>0</v>
      </c>
    </row>
    <row r="461" customFormat="false" ht="30" hidden="false" customHeight="true" outlineLevel="0" collapsed="false">
      <c r="A461" s="33"/>
      <c r="B461" s="33"/>
      <c r="C461" s="33"/>
      <c r="D461" s="34"/>
      <c r="E461" s="35"/>
      <c r="F461" s="35"/>
      <c r="G461" s="35"/>
      <c r="H461" s="35"/>
      <c r="I461" s="23" t="n">
        <f aca="false">IF(K461="Correcto",IF(ISNUMBER(H461),H461,IF(ISNUMBER(F461),F461,N(E461)))*D461,0)</f>
        <v>0</v>
      </c>
      <c r="J461" s="23" t="n">
        <f aca="false">IF(K461="Correcto",I461-N(G461),0)</f>
        <v>0</v>
      </c>
      <c r="K461" s="8" t="str">
        <f aca="false">IF(COUNTA(A461:H461)=0,"",IF(OR(A461="",B461="",C461="",NOT(ISNUMBER(D461)),D461&lt;=0,AND(E461&lt;&gt;"",NOT(ISNUMBER(E461))),AND(F461&lt;&gt;"",NOT(ISNUMBER(F461))),AND(G461&lt;&gt;"",NOT(ISNUMBER(G461))),AND(H461&lt;&gt;"",NOT(ISNUMBER(H461))),COUNT(E461:H461)=0),"REVISAR datos","Correcto"))</f>
        <v/>
      </c>
      <c r="L461" s="24" t="str">
        <f aca="false">IF(COUNTA(A461:B461)=0,"",IF(COUNTIFS(Resumen!$A$18:$A$25,B461)=1,"Clasificado","REVISAR categoría"))</f>
        <v/>
      </c>
      <c r="M461" s="36"/>
      <c r="N461" s="24" t="str">
        <f aca="false">IF(K461&lt;&gt;"Correcto","",IF(OR(ISNUMBER(F461),ISNUMBER(H461)),"Comprometido","Estimado"))</f>
        <v/>
      </c>
      <c r="O461" s="24" t="n">
        <f aca="false">MAX(0,J461)</f>
        <v>0</v>
      </c>
      <c r="P461" s="1" t="n">
        <f aca="false">IF(COUNTA(A461:H461,M461)&gt;0,ROW(),0)</f>
        <v>0</v>
      </c>
    </row>
    <row r="462" customFormat="false" ht="30" hidden="false" customHeight="true" outlineLevel="0" collapsed="false">
      <c r="A462" s="33"/>
      <c r="B462" s="33"/>
      <c r="C462" s="33"/>
      <c r="D462" s="34"/>
      <c r="E462" s="35"/>
      <c r="F462" s="35"/>
      <c r="G462" s="35"/>
      <c r="H462" s="35"/>
      <c r="I462" s="23" t="n">
        <f aca="false">IF(K462="Correcto",IF(ISNUMBER(H462),H462,IF(ISNUMBER(F462),F462,N(E462)))*D462,0)</f>
        <v>0</v>
      </c>
      <c r="J462" s="23" t="n">
        <f aca="false">IF(K462="Correcto",I462-N(G462),0)</f>
        <v>0</v>
      </c>
      <c r="K462" s="8" t="str">
        <f aca="false">IF(COUNTA(A462:H462)=0,"",IF(OR(A462="",B462="",C462="",NOT(ISNUMBER(D462)),D462&lt;=0,AND(E462&lt;&gt;"",NOT(ISNUMBER(E462))),AND(F462&lt;&gt;"",NOT(ISNUMBER(F462))),AND(G462&lt;&gt;"",NOT(ISNUMBER(G462))),AND(H462&lt;&gt;"",NOT(ISNUMBER(H462))),COUNT(E462:H462)=0),"REVISAR datos","Correcto"))</f>
        <v/>
      </c>
      <c r="L462" s="24" t="str">
        <f aca="false">IF(COUNTA(A462:B462)=0,"",IF(COUNTIFS(Resumen!$A$18:$A$25,B462)=1,"Clasificado","REVISAR categoría"))</f>
        <v/>
      </c>
      <c r="M462" s="36"/>
      <c r="N462" s="24" t="str">
        <f aca="false">IF(K462&lt;&gt;"Correcto","",IF(OR(ISNUMBER(F462),ISNUMBER(H462)),"Comprometido","Estimado"))</f>
        <v/>
      </c>
      <c r="O462" s="24" t="n">
        <f aca="false">MAX(0,J462)</f>
        <v>0</v>
      </c>
      <c r="P462" s="1" t="n">
        <f aca="false">IF(COUNTA(A462:H462,M462)&gt;0,ROW(),0)</f>
        <v>0</v>
      </c>
    </row>
    <row r="463" customFormat="false" ht="30" hidden="false" customHeight="true" outlineLevel="0" collapsed="false">
      <c r="A463" s="33"/>
      <c r="B463" s="33"/>
      <c r="C463" s="33"/>
      <c r="D463" s="34"/>
      <c r="E463" s="35"/>
      <c r="F463" s="35"/>
      <c r="G463" s="35"/>
      <c r="H463" s="35"/>
      <c r="I463" s="23" t="n">
        <f aca="false">IF(K463="Correcto",IF(ISNUMBER(H463),H463,IF(ISNUMBER(F463),F463,N(E463)))*D463,0)</f>
        <v>0</v>
      </c>
      <c r="J463" s="23" t="n">
        <f aca="false">IF(K463="Correcto",I463-N(G463),0)</f>
        <v>0</v>
      </c>
      <c r="K463" s="8" t="str">
        <f aca="false">IF(COUNTA(A463:H463)=0,"",IF(OR(A463="",B463="",C463="",NOT(ISNUMBER(D463)),D463&lt;=0,AND(E463&lt;&gt;"",NOT(ISNUMBER(E463))),AND(F463&lt;&gt;"",NOT(ISNUMBER(F463))),AND(G463&lt;&gt;"",NOT(ISNUMBER(G463))),AND(H463&lt;&gt;"",NOT(ISNUMBER(H463))),COUNT(E463:H463)=0),"REVISAR datos","Correcto"))</f>
        <v/>
      </c>
      <c r="L463" s="24" t="str">
        <f aca="false">IF(COUNTA(A463:B463)=0,"",IF(COUNTIFS(Resumen!$A$18:$A$25,B463)=1,"Clasificado","REVISAR categoría"))</f>
        <v/>
      </c>
      <c r="M463" s="36"/>
      <c r="N463" s="24" t="str">
        <f aca="false">IF(K463&lt;&gt;"Correcto","",IF(OR(ISNUMBER(F463),ISNUMBER(H463)),"Comprometido","Estimado"))</f>
        <v/>
      </c>
      <c r="O463" s="24" t="n">
        <f aca="false">MAX(0,J463)</f>
        <v>0</v>
      </c>
      <c r="P463" s="1" t="n">
        <f aca="false">IF(COUNTA(A463:H463,M463)&gt;0,ROW(),0)</f>
        <v>0</v>
      </c>
    </row>
    <row r="464" customFormat="false" ht="30" hidden="false" customHeight="true" outlineLevel="0" collapsed="false">
      <c r="A464" s="33"/>
      <c r="B464" s="33"/>
      <c r="C464" s="33"/>
      <c r="D464" s="34"/>
      <c r="E464" s="35"/>
      <c r="F464" s="35"/>
      <c r="G464" s="35"/>
      <c r="H464" s="35"/>
      <c r="I464" s="23" t="n">
        <f aca="false">IF(K464="Correcto",IF(ISNUMBER(H464),H464,IF(ISNUMBER(F464),F464,N(E464)))*D464,0)</f>
        <v>0</v>
      </c>
      <c r="J464" s="23" t="n">
        <f aca="false">IF(K464="Correcto",I464-N(G464),0)</f>
        <v>0</v>
      </c>
      <c r="K464" s="8" t="str">
        <f aca="false">IF(COUNTA(A464:H464)=0,"",IF(OR(A464="",B464="",C464="",NOT(ISNUMBER(D464)),D464&lt;=0,AND(E464&lt;&gt;"",NOT(ISNUMBER(E464))),AND(F464&lt;&gt;"",NOT(ISNUMBER(F464))),AND(G464&lt;&gt;"",NOT(ISNUMBER(G464))),AND(H464&lt;&gt;"",NOT(ISNUMBER(H464))),COUNT(E464:H464)=0),"REVISAR datos","Correcto"))</f>
        <v/>
      </c>
      <c r="L464" s="24" t="str">
        <f aca="false">IF(COUNTA(A464:B464)=0,"",IF(COUNTIFS(Resumen!$A$18:$A$25,B464)=1,"Clasificado","REVISAR categoría"))</f>
        <v/>
      </c>
      <c r="M464" s="36"/>
      <c r="N464" s="24" t="str">
        <f aca="false">IF(K464&lt;&gt;"Correcto","",IF(OR(ISNUMBER(F464),ISNUMBER(H464)),"Comprometido","Estimado"))</f>
        <v/>
      </c>
      <c r="O464" s="24" t="n">
        <f aca="false">MAX(0,J464)</f>
        <v>0</v>
      </c>
      <c r="P464" s="1" t="n">
        <f aca="false">IF(COUNTA(A464:H464,M464)&gt;0,ROW(),0)</f>
        <v>0</v>
      </c>
    </row>
    <row r="465" customFormat="false" ht="30" hidden="false" customHeight="true" outlineLevel="0" collapsed="false">
      <c r="A465" s="33"/>
      <c r="B465" s="33"/>
      <c r="C465" s="33"/>
      <c r="D465" s="34"/>
      <c r="E465" s="35"/>
      <c r="F465" s="35"/>
      <c r="G465" s="35"/>
      <c r="H465" s="35"/>
      <c r="I465" s="23" t="n">
        <f aca="false">IF(K465="Correcto",IF(ISNUMBER(H465),H465,IF(ISNUMBER(F465),F465,N(E465)))*D465,0)</f>
        <v>0</v>
      </c>
      <c r="J465" s="23" t="n">
        <f aca="false">IF(K465="Correcto",I465-N(G465),0)</f>
        <v>0</v>
      </c>
      <c r="K465" s="8" t="str">
        <f aca="false">IF(COUNTA(A465:H465)=0,"",IF(OR(A465="",B465="",C465="",NOT(ISNUMBER(D465)),D465&lt;=0,AND(E465&lt;&gt;"",NOT(ISNUMBER(E465))),AND(F465&lt;&gt;"",NOT(ISNUMBER(F465))),AND(G465&lt;&gt;"",NOT(ISNUMBER(G465))),AND(H465&lt;&gt;"",NOT(ISNUMBER(H465))),COUNT(E465:H465)=0),"REVISAR datos","Correcto"))</f>
        <v/>
      </c>
      <c r="L465" s="24" t="str">
        <f aca="false">IF(COUNTA(A465:B465)=0,"",IF(COUNTIFS(Resumen!$A$18:$A$25,B465)=1,"Clasificado","REVISAR categoría"))</f>
        <v/>
      </c>
      <c r="M465" s="36"/>
      <c r="N465" s="24" t="str">
        <f aca="false">IF(K465&lt;&gt;"Correcto","",IF(OR(ISNUMBER(F465),ISNUMBER(H465)),"Comprometido","Estimado"))</f>
        <v/>
      </c>
      <c r="O465" s="24" t="n">
        <f aca="false">MAX(0,J465)</f>
        <v>0</v>
      </c>
      <c r="P465" s="1" t="n">
        <f aca="false">IF(COUNTA(A465:H465,M465)&gt;0,ROW(),0)</f>
        <v>0</v>
      </c>
    </row>
    <row r="466" customFormat="false" ht="30" hidden="false" customHeight="true" outlineLevel="0" collapsed="false">
      <c r="A466" s="33"/>
      <c r="B466" s="33"/>
      <c r="C466" s="33"/>
      <c r="D466" s="34"/>
      <c r="E466" s="35"/>
      <c r="F466" s="35"/>
      <c r="G466" s="35"/>
      <c r="H466" s="35"/>
      <c r="I466" s="23" t="n">
        <f aca="false">IF(K466="Correcto",IF(ISNUMBER(H466),H466,IF(ISNUMBER(F466),F466,N(E466)))*D466,0)</f>
        <v>0</v>
      </c>
      <c r="J466" s="23" t="n">
        <f aca="false">IF(K466="Correcto",I466-N(G466),0)</f>
        <v>0</v>
      </c>
      <c r="K466" s="8" t="str">
        <f aca="false">IF(COUNTA(A466:H466)=0,"",IF(OR(A466="",B466="",C466="",NOT(ISNUMBER(D466)),D466&lt;=0,AND(E466&lt;&gt;"",NOT(ISNUMBER(E466))),AND(F466&lt;&gt;"",NOT(ISNUMBER(F466))),AND(G466&lt;&gt;"",NOT(ISNUMBER(G466))),AND(H466&lt;&gt;"",NOT(ISNUMBER(H466))),COUNT(E466:H466)=0),"REVISAR datos","Correcto"))</f>
        <v/>
      </c>
      <c r="L466" s="24" t="str">
        <f aca="false">IF(COUNTA(A466:B466)=0,"",IF(COUNTIFS(Resumen!$A$18:$A$25,B466)=1,"Clasificado","REVISAR categoría"))</f>
        <v/>
      </c>
      <c r="M466" s="36"/>
      <c r="N466" s="24" t="str">
        <f aca="false">IF(K466&lt;&gt;"Correcto","",IF(OR(ISNUMBER(F466),ISNUMBER(H466)),"Comprometido","Estimado"))</f>
        <v/>
      </c>
      <c r="O466" s="24" t="n">
        <f aca="false">MAX(0,J466)</f>
        <v>0</v>
      </c>
      <c r="P466" s="1" t="n">
        <f aca="false">IF(COUNTA(A466:H466,M466)&gt;0,ROW(),0)</f>
        <v>0</v>
      </c>
    </row>
    <row r="467" customFormat="false" ht="30" hidden="false" customHeight="true" outlineLevel="0" collapsed="false">
      <c r="A467" s="33"/>
      <c r="B467" s="33"/>
      <c r="C467" s="33"/>
      <c r="D467" s="34"/>
      <c r="E467" s="35"/>
      <c r="F467" s="35"/>
      <c r="G467" s="35"/>
      <c r="H467" s="35"/>
      <c r="I467" s="23" t="n">
        <f aca="false">IF(K467="Correcto",IF(ISNUMBER(H467),H467,IF(ISNUMBER(F467),F467,N(E467)))*D467,0)</f>
        <v>0</v>
      </c>
      <c r="J467" s="23" t="n">
        <f aca="false">IF(K467="Correcto",I467-N(G467),0)</f>
        <v>0</v>
      </c>
      <c r="K467" s="8" t="str">
        <f aca="false">IF(COUNTA(A467:H467)=0,"",IF(OR(A467="",B467="",C467="",NOT(ISNUMBER(D467)),D467&lt;=0,AND(E467&lt;&gt;"",NOT(ISNUMBER(E467))),AND(F467&lt;&gt;"",NOT(ISNUMBER(F467))),AND(G467&lt;&gt;"",NOT(ISNUMBER(G467))),AND(H467&lt;&gt;"",NOT(ISNUMBER(H467))),COUNT(E467:H467)=0),"REVISAR datos","Correcto"))</f>
        <v/>
      </c>
      <c r="L467" s="24" t="str">
        <f aca="false">IF(COUNTA(A467:B467)=0,"",IF(COUNTIFS(Resumen!$A$18:$A$25,B467)=1,"Clasificado","REVISAR categoría"))</f>
        <v/>
      </c>
      <c r="M467" s="36"/>
      <c r="N467" s="24" t="str">
        <f aca="false">IF(K467&lt;&gt;"Correcto","",IF(OR(ISNUMBER(F467),ISNUMBER(H467)),"Comprometido","Estimado"))</f>
        <v/>
      </c>
      <c r="O467" s="24" t="n">
        <f aca="false">MAX(0,J467)</f>
        <v>0</v>
      </c>
      <c r="P467" s="1" t="n">
        <f aca="false">IF(COUNTA(A467:H467,M467)&gt;0,ROW(),0)</f>
        <v>0</v>
      </c>
    </row>
    <row r="468" customFormat="false" ht="30" hidden="false" customHeight="true" outlineLevel="0" collapsed="false">
      <c r="A468" s="33"/>
      <c r="B468" s="33"/>
      <c r="C468" s="33"/>
      <c r="D468" s="34"/>
      <c r="E468" s="35"/>
      <c r="F468" s="35"/>
      <c r="G468" s="35"/>
      <c r="H468" s="35"/>
      <c r="I468" s="23" t="n">
        <f aca="false">IF(K468="Correcto",IF(ISNUMBER(H468),H468,IF(ISNUMBER(F468),F468,N(E468)))*D468,0)</f>
        <v>0</v>
      </c>
      <c r="J468" s="23" t="n">
        <f aca="false">IF(K468="Correcto",I468-N(G468),0)</f>
        <v>0</v>
      </c>
      <c r="K468" s="8" t="str">
        <f aca="false">IF(COUNTA(A468:H468)=0,"",IF(OR(A468="",B468="",C468="",NOT(ISNUMBER(D468)),D468&lt;=0,AND(E468&lt;&gt;"",NOT(ISNUMBER(E468))),AND(F468&lt;&gt;"",NOT(ISNUMBER(F468))),AND(G468&lt;&gt;"",NOT(ISNUMBER(G468))),AND(H468&lt;&gt;"",NOT(ISNUMBER(H468))),COUNT(E468:H468)=0),"REVISAR datos","Correcto"))</f>
        <v/>
      </c>
      <c r="L468" s="24" t="str">
        <f aca="false">IF(COUNTA(A468:B468)=0,"",IF(COUNTIFS(Resumen!$A$18:$A$25,B468)=1,"Clasificado","REVISAR categoría"))</f>
        <v/>
      </c>
      <c r="M468" s="36"/>
      <c r="N468" s="24" t="str">
        <f aca="false">IF(K468&lt;&gt;"Correcto","",IF(OR(ISNUMBER(F468),ISNUMBER(H468)),"Comprometido","Estimado"))</f>
        <v/>
      </c>
      <c r="O468" s="24" t="n">
        <f aca="false">MAX(0,J468)</f>
        <v>0</v>
      </c>
      <c r="P468" s="1" t="n">
        <f aca="false">IF(COUNTA(A468:H468,M468)&gt;0,ROW(),0)</f>
        <v>0</v>
      </c>
    </row>
    <row r="469" customFormat="false" ht="30" hidden="false" customHeight="true" outlineLevel="0" collapsed="false">
      <c r="A469" s="33"/>
      <c r="B469" s="33"/>
      <c r="C469" s="33"/>
      <c r="D469" s="34"/>
      <c r="E469" s="35"/>
      <c r="F469" s="35"/>
      <c r="G469" s="35"/>
      <c r="H469" s="35"/>
      <c r="I469" s="23" t="n">
        <f aca="false">IF(K469="Correcto",IF(ISNUMBER(H469),H469,IF(ISNUMBER(F469),F469,N(E469)))*D469,0)</f>
        <v>0</v>
      </c>
      <c r="J469" s="23" t="n">
        <f aca="false">IF(K469="Correcto",I469-N(G469),0)</f>
        <v>0</v>
      </c>
      <c r="K469" s="8" t="str">
        <f aca="false">IF(COUNTA(A469:H469)=0,"",IF(OR(A469="",B469="",C469="",NOT(ISNUMBER(D469)),D469&lt;=0,AND(E469&lt;&gt;"",NOT(ISNUMBER(E469))),AND(F469&lt;&gt;"",NOT(ISNUMBER(F469))),AND(G469&lt;&gt;"",NOT(ISNUMBER(G469))),AND(H469&lt;&gt;"",NOT(ISNUMBER(H469))),COUNT(E469:H469)=0),"REVISAR datos","Correcto"))</f>
        <v/>
      </c>
      <c r="L469" s="24" t="str">
        <f aca="false">IF(COUNTA(A469:B469)=0,"",IF(COUNTIFS(Resumen!$A$18:$A$25,B469)=1,"Clasificado","REVISAR categoría"))</f>
        <v/>
      </c>
      <c r="M469" s="36"/>
      <c r="N469" s="24" t="str">
        <f aca="false">IF(K469&lt;&gt;"Correcto","",IF(OR(ISNUMBER(F469),ISNUMBER(H469)),"Comprometido","Estimado"))</f>
        <v/>
      </c>
      <c r="O469" s="24" t="n">
        <f aca="false">MAX(0,J469)</f>
        <v>0</v>
      </c>
      <c r="P469" s="1" t="n">
        <f aca="false">IF(COUNTA(A469:H469,M469)&gt;0,ROW(),0)</f>
        <v>0</v>
      </c>
    </row>
    <row r="470" customFormat="false" ht="30" hidden="false" customHeight="true" outlineLevel="0" collapsed="false">
      <c r="A470" s="33"/>
      <c r="B470" s="33"/>
      <c r="C470" s="33"/>
      <c r="D470" s="34"/>
      <c r="E470" s="35"/>
      <c r="F470" s="35"/>
      <c r="G470" s="35"/>
      <c r="H470" s="35"/>
      <c r="I470" s="23" t="n">
        <f aca="false">IF(K470="Correcto",IF(ISNUMBER(H470),H470,IF(ISNUMBER(F470),F470,N(E470)))*D470,0)</f>
        <v>0</v>
      </c>
      <c r="J470" s="23" t="n">
        <f aca="false">IF(K470="Correcto",I470-N(G470),0)</f>
        <v>0</v>
      </c>
      <c r="K470" s="8" t="str">
        <f aca="false">IF(COUNTA(A470:H470)=0,"",IF(OR(A470="",B470="",C470="",NOT(ISNUMBER(D470)),D470&lt;=0,AND(E470&lt;&gt;"",NOT(ISNUMBER(E470))),AND(F470&lt;&gt;"",NOT(ISNUMBER(F470))),AND(G470&lt;&gt;"",NOT(ISNUMBER(G470))),AND(H470&lt;&gt;"",NOT(ISNUMBER(H470))),COUNT(E470:H470)=0),"REVISAR datos","Correcto"))</f>
        <v/>
      </c>
      <c r="L470" s="24" t="str">
        <f aca="false">IF(COUNTA(A470:B470)=0,"",IF(COUNTIFS(Resumen!$A$18:$A$25,B470)=1,"Clasificado","REVISAR categoría"))</f>
        <v/>
      </c>
      <c r="M470" s="36"/>
      <c r="N470" s="24" t="str">
        <f aca="false">IF(K470&lt;&gt;"Correcto","",IF(OR(ISNUMBER(F470),ISNUMBER(H470)),"Comprometido","Estimado"))</f>
        <v/>
      </c>
      <c r="O470" s="24" t="n">
        <f aca="false">MAX(0,J470)</f>
        <v>0</v>
      </c>
      <c r="P470" s="1" t="n">
        <f aca="false">IF(COUNTA(A470:H470,M470)&gt;0,ROW(),0)</f>
        <v>0</v>
      </c>
    </row>
    <row r="471" customFormat="false" ht="30" hidden="false" customHeight="true" outlineLevel="0" collapsed="false">
      <c r="A471" s="33"/>
      <c r="B471" s="33"/>
      <c r="C471" s="33"/>
      <c r="D471" s="34"/>
      <c r="E471" s="35"/>
      <c r="F471" s="35"/>
      <c r="G471" s="35"/>
      <c r="H471" s="35"/>
      <c r="I471" s="23" t="n">
        <f aca="false">IF(K471="Correcto",IF(ISNUMBER(H471),H471,IF(ISNUMBER(F471),F471,N(E471)))*D471,0)</f>
        <v>0</v>
      </c>
      <c r="J471" s="23" t="n">
        <f aca="false">IF(K471="Correcto",I471-N(G471),0)</f>
        <v>0</v>
      </c>
      <c r="K471" s="8" t="str">
        <f aca="false">IF(COUNTA(A471:H471)=0,"",IF(OR(A471="",B471="",C471="",NOT(ISNUMBER(D471)),D471&lt;=0,AND(E471&lt;&gt;"",NOT(ISNUMBER(E471))),AND(F471&lt;&gt;"",NOT(ISNUMBER(F471))),AND(G471&lt;&gt;"",NOT(ISNUMBER(G471))),AND(H471&lt;&gt;"",NOT(ISNUMBER(H471))),COUNT(E471:H471)=0),"REVISAR datos","Correcto"))</f>
        <v/>
      </c>
      <c r="L471" s="24" t="str">
        <f aca="false">IF(COUNTA(A471:B471)=0,"",IF(COUNTIFS(Resumen!$A$18:$A$25,B471)=1,"Clasificado","REVISAR categoría"))</f>
        <v/>
      </c>
      <c r="M471" s="36"/>
      <c r="N471" s="24" t="str">
        <f aca="false">IF(K471&lt;&gt;"Correcto","",IF(OR(ISNUMBER(F471),ISNUMBER(H471)),"Comprometido","Estimado"))</f>
        <v/>
      </c>
      <c r="O471" s="24" t="n">
        <f aca="false">MAX(0,J471)</f>
        <v>0</v>
      </c>
      <c r="P471" s="1" t="n">
        <f aca="false">IF(COUNTA(A471:H471,M471)&gt;0,ROW(),0)</f>
        <v>0</v>
      </c>
    </row>
    <row r="472" customFormat="false" ht="30" hidden="false" customHeight="true" outlineLevel="0" collapsed="false">
      <c r="A472" s="33"/>
      <c r="B472" s="33"/>
      <c r="C472" s="33"/>
      <c r="D472" s="34"/>
      <c r="E472" s="35"/>
      <c r="F472" s="35"/>
      <c r="G472" s="35"/>
      <c r="H472" s="35"/>
      <c r="I472" s="23" t="n">
        <f aca="false">IF(K472="Correcto",IF(ISNUMBER(H472),H472,IF(ISNUMBER(F472),F472,N(E472)))*D472,0)</f>
        <v>0</v>
      </c>
      <c r="J472" s="23" t="n">
        <f aca="false">IF(K472="Correcto",I472-N(G472),0)</f>
        <v>0</v>
      </c>
      <c r="K472" s="8" t="str">
        <f aca="false">IF(COUNTA(A472:H472)=0,"",IF(OR(A472="",B472="",C472="",NOT(ISNUMBER(D472)),D472&lt;=0,AND(E472&lt;&gt;"",NOT(ISNUMBER(E472))),AND(F472&lt;&gt;"",NOT(ISNUMBER(F472))),AND(G472&lt;&gt;"",NOT(ISNUMBER(G472))),AND(H472&lt;&gt;"",NOT(ISNUMBER(H472))),COUNT(E472:H472)=0),"REVISAR datos","Correcto"))</f>
        <v/>
      </c>
      <c r="L472" s="24" t="str">
        <f aca="false">IF(COUNTA(A472:B472)=0,"",IF(COUNTIFS(Resumen!$A$18:$A$25,B472)=1,"Clasificado","REVISAR categoría"))</f>
        <v/>
      </c>
      <c r="M472" s="36"/>
      <c r="N472" s="24" t="str">
        <f aca="false">IF(K472&lt;&gt;"Correcto","",IF(OR(ISNUMBER(F472),ISNUMBER(H472)),"Comprometido","Estimado"))</f>
        <v/>
      </c>
      <c r="O472" s="24" t="n">
        <f aca="false">MAX(0,J472)</f>
        <v>0</v>
      </c>
      <c r="P472" s="1" t="n">
        <f aca="false">IF(COUNTA(A472:H472,M472)&gt;0,ROW(),0)</f>
        <v>0</v>
      </c>
    </row>
    <row r="473" customFormat="false" ht="30" hidden="false" customHeight="true" outlineLevel="0" collapsed="false">
      <c r="A473" s="33"/>
      <c r="B473" s="33"/>
      <c r="C473" s="33"/>
      <c r="D473" s="34"/>
      <c r="E473" s="35"/>
      <c r="F473" s="35"/>
      <c r="G473" s="35"/>
      <c r="H473" s="35"/>
      <c r="I473" s="23" t="n">
        <f aca="false">IF(K473="Correcto",IF(ISNUMBER(H473),H473,IF(ISNUMBER(F473),F473,N(E473)))*D473,0)</f>
        <v>0</v>
      </c>
      <c r="J473" s="23" t="n">
        <f aca="false">IF(K473="Correcto",I473-N(G473),0)</f>
        <v>0</v>
      </c>
      <c r="K473" s="8" t="str">
        <f aca="false">IF(COUNTA(A473:H473)=0,"",IF(OR(A473="",B473="",C473="",NOT(ISNUMBER(D473)),D473&lt;=0,AND(E473&lt;&gt;"",NOT(ISNUMBER(E473))),AND(F473&lt;&gt;"",NOT(ISNUMBER(F473))),AND(G473&lt;&gt;"",NOT(ISNUMBER(G473))),AND(H473&lt;&gt;"",NOT(ISNUMBER(H473))),COUNT(E473:H473)=0),"REVISAR datos","Correcto"))</f>
        <v/>
      </c>
      <c r="L473" s="24" t="str">
        <f aca="false">IF(COUNTA(A473:B473)=0,"",IF(COUNTIFS(Resumen!$A$18:$A$25,B473)=1,"Clasificado","REVISAR categoría"))</f>
        <v/>
      </c>
      <c r="M473" s="36"/>
      <c r="N473" s="24" t="str">
        <f aca="false">IF(K473&lt;&gt;"Correcto","",IF(OR(ISNUMBER(F473),ISNUMBER(H473)),"Comprometido","Estimado"))</f>
        <v/>
      </c>
      <c r="O473" s="24" t="n">
        <f aca="false">MAX(0,J473)</f>
        <v>0</v>
      </c>
      <c r="P473" s="1" t="n">
        <f aca="false">IF(COUNTA(A473:H473,M473)&gt;0,ROW(),0)</f>
        <v>0</v>
      </c>
    </row>
    <row r="474" customFormat="false" ht="30" hidden="false" customHeight="true" outlineLevel="0" collapsed="false">
      <c r="A474" s="33"/>
      <c r="B474" s="33"/>
      <c r="C474" s="33"/>
      <c r="D474" s="34"/>
      <c r="E474" s="35"/>
      <c r="F474" s="35"/>
      <c r="G474" s="35"/>
      <c r="H474" s="35"/>
      <c r="I474" s="23" t="n">
        <f aca="false">IF(K474="Correcto",IF(ISNUMBER(H474),H474,IF(ISNUMBER(F474),F474,N(E474)))*D474,0)</f>
        <v>0</v>
      </c>
      <c r="J474" s="23" t="n">
        <f aca="false">IF(K474="Correcto",I474-N(G474),0)</f>
        <v>0</v>
      </c>
      <c r="K474" s="8" t="str">
        <f aca="false">IF(COUNTA(A474:H474)=0,"",IF(OR(A474="",B474="",C474="",NOT(ISNUMBER(D474)),D474&lt;=0,AND(E474&lt;&gt;"",NOT(ISNUMBER(E474))),AND(F474&lt;&gt;"",NOT(ISNUMBER(F474))),AND(G474&lt;&gt;"",NOT(ISNUMBER(G474))),AND(H474&lt;&gt;"",NOT(ISNUMBER(H474))),COUNT(E474:H474)=0),"REVISAR datos","Correcto"))</f>
        <v/>
      </c>
      <c r="L474" s="24" t="str">
        <f aca="false">IF(COUNTA(A474:B474)=0,"",IF(COUNTIFS(Resumen!$A$18:$A$25,B474)=1,"Clasificado","REVISAR categoría"))</f>
        <v/>
      </c>
      <c r="M474" s="36"/>
      <c r="N474" s="24" t="str">
        <f aca="false">IF(K474&lt;&gt;"Correcto","",IF(OR(ISNUMBER(F474),ISNUMBER(H474)),"Comprometido","Estimado"))</f>
        <v/>
      </c>
      <c r="O474" s="24" t="n">
        <f aca="false">MAX(0,J474)</f>
        <v>0</v>
      </c>
      <c r="P474" s="1" t="n">
        <f aca="false">IF(COUNTA(A474:H474,M474)&gt;0,ROW(),0)</f>
        <v>0</v>
      </c>
    </row>
    <row r="475" customFormat="false" ht="30" hidden="false" customHeight="true" outlineLevel="0" collapsed="false">
      <c r="A475" s="33"/>
      <c r="B475" s="33"/>
      <c r="C475" s="33"/>
      <c r="D475" s="34"/>
      <c r="E475" s="35"/>
      <c r="F475" s="35"/>
      <c r="G475" s="35"/>
      <c r="H475" s="35"/>
      <c r="I475" s="23" t="n">
        <f aca="false">IF(K475="Correcto",IF(ISNUMBER(H475),H475,IF(ISNUMBER(F475),F475,N(E475)))*D475,0)</f>
        <v>0</v>
      </c>
      <c r="J475" s="23" t="n">
        <f aca="false">IF(K475="Correcto",I475-N(G475),0)</f>
        <v>0</v>
      </c>
      <c r="K475" s="8" t="str">
        <f aca="false">IF(COUNTA(A475:H475)=0,"",IF(OR(A475="",B475="",C475="",NOT(ISNUMBER(D475)),D475&lt;=0,AND(E475&lt;&gt;"",NOT(ISNUMBER(E475))),AND(F475&lt;&gt;"",NOT(ISNUMBER(F475))),AND(G475&lt;&gt;"",NOT(ISNUMBER(G475))),AND(H475&lt;&gt;"",NOT(ISNUMBER(H475))),COUNT(E475:H475)=0),"REVISAR datos","Correcto"))</f>
        <v/>
      </c>
      <c r="L475" s="24" t="str">
        <f aca="false">IF(COUNTA(A475:B475)=0,"",IF(COUNTIFS(Resumen!$A$18:$A$25,B475)=1,"Clasificado","REVISAR categoría"))</f>
        <v/>
      </c>
      <c r="M475" s="36"/>
      <c r="N475" s="24" t="str">
        <f aca="false">IF(K475&lt;&gt;"Correcto","",IF(OR(ISNUMBER(F475),ISNUMBER(H475)),"Comprometido","Estimado"))</f>
        <v/>
      </c>
      <c r="O475" s="24" t="n">
        <f aca="false">MAX(0,J475)</f>
        <v>0</v>
      </c>
      <c r="P475" s="1" t="n">
        <f aca="false">IF(COUNTA(A475:H475,M475)&gt;0,ROW(),0)</f>
        <v>0</v>
      </c>
    </row>
    <row r="476" customFormat="false" ht="30" hidden="false" customHeight="true" outlineLevel="0" collapsed="false">
      <c r="A476" s="33"/>
      <c r="B476" s="33"/>
      <c r="C476" s="33"/>
      <c r="D476" s="34"/>
      <c r="E476" s="35"/>
      <c r="F476" s="35"/>
      <c r="G476" s="35"/>
      <c r="H476" s="35"/>
      <c r="I476" s="23" t="n">
        <f aca="false">IF(K476="Correcto",IF(ISNUMBER(H476),H476,IF(ISNUMBER(F476),F476,N(E476)))*D476,0)</f>
        <v>0</v>
      </c>
      <c r="J476" s="23" t="n">
        <f aca="false">IF(K476="Correcto",I476-N(G476),0)</f>
        <v>0</v>
      </c>
      <c r="K476" s="8" t="str">
        <f aca="false">IF(COUNTA(A476:H476)=0,"",IF(OR(A476="",B476="",C476="",NOT(ISNUMBER(D476)),D476&lt;=0,AND(E476&lt;&gt;"",NOT(ISNUMBER(E476))),AND(F476&lt;&gt;"",NOT(ISNUMBER(F476))),AND(G476&lt;&gt;"",NOT(ISNUMBER(G476))),AND(H476&lt;&gt;"",NOT(ISNUMBER(H476))),COUNT(E476:H476)=0),"REVISAR datos","Correcto"))</f>
        <v/>
      </c>
      <c r="L476" s="24" t="str">
        <f aca="false">IF(COUNTA(A476:B476)=0,"",IF(COUNTIFS(Resumen!$A$18:$A$25,B476)=1,"Clasificado","REVISAR categoría"))</f>
        <v/>
      </c>
      <c r="M476" s="36"/>
      <c r="N476" s="24" t="str">
        <f aca="false">IF(K476&lt;&gt;"Correcto","",IF(OR(ISNUMBER(F476),ISNUMBER(H476)),"Comprometido","Estimado"))</f>
        <v/>
      </c>
      <c r="O476" s="24" t="n">
        <f aca="false">MAX(0,J476)</f>
        <v>0</v>
      </c>
      <c r="P476" s="1" t="n">
        <f aca="false">IF(COUNTA(A476:H476,M476)&gt;0,ROW(),0)</f>
        <v>0</v>
      </c>
    </row>
    <row r="477" customFormat="false" ht="30" hidden="false" customHeight="true" outlineLevel="0" collapsed="false">
      <c r="A477" s="33"/>
      <c r="B477" s="33"/>
      <c r="C477" s="33"/>
      <c r="D477" s="34"/>
      <c r="E477" s="35"/>
      <c r="F477" s="35"/>
      <c r="G477" s="35"/>
      <c r="H477" s="35"/>
      <c r="I477" s="23" t="n">
        <f aca="false">IF(K477="Correcto",IF(ISNUMBER(H477),H477,IF(ISNUMBER(F477),F477,N(E477)))*D477,0)</f>
        <v>0</v>
      </c>
      <c r="J477" s="23" t="n">
        <f aca="false">IF(K477="Correcto",I477-N(G477),0)</f>
        <v>0</v>
      </c>
      <c r="K477" s="8" t="str">
        <f aca="false">IF(COUNTA(A477:H477)=0,"",IF(OR(A477="",B477="",C477="",NOT(ISNUMBER(D477)),D477&lt;=0,AND(E477&lt;&gt;"",NOT(ISNUMBER(E477))),AND(F477&lt;&gt;"",NOT(ISNUMBER(F477))),AND(G477&lt;&gt;"",NOT(ISNUMBER(G477))),AND(H477&lt;&gt;"",NOT(ISNUMBER(H477))),COUNT(E477:H477)=0),"REVISAR datos","Correcto"))</f>
        <v/>
      </c>
      <c r="L477" s="24" t="str">
        <f aca="false">IF(COUNTA(A477:B477)=0,"",IF(COUNTIFS(Resumen!$A$18:$A$25,B477)=1,"Clasificado","REVISAR categoría"))</f>
        <v/>
      </c>
      <c r="M477" s="36"/>
      <c r="N477" s="24" t="str">
        <f aca="false">IF(K477&lt;&gt;"Correcto","",IF(OR(ISNUMBER(F477),ISNUMBER(H477)),"Comprometido","Estimado"))</f>
        <v/>
      </c>
      <c r="O477" s="24" t="n">
        <f aca="false">MAX(0,J477)</f>
        <v>0</v>
      </c>
      <c r="P477" s="1" t="n">
        <f aca="false">IF(COUNTA(A477:H477,M477)&gt;0,ROW(),0)</f>
        <v>0</v>
      </c>
    </row>
    <row r="478" customFormat="false" ht="30" hidden="false" customHeight="true" outlineLevel="0" collapsed="false">
      <c r="A478" s="33"/>
      <c r="B478" s="33"/>
      <c r="C478" s="33"/>
      <c r="D478" s="34"/>
      <c r="E478" s="35"/>
      <c r="F478" s="35"/>
      <c r="G478" s="35"/>
      <c r="H478" s="35"/>
      <c r="I478" s="23" t="n">
        <f aca="false">IF(K478="Correcto",IF(ISNUMBER(H478),H478,IF(ISNUMBER(F478),F478,N(E478)))*D478,0)</f>
        <v>0</v>
      </c>
      <c r="J478" s="23" t="n">
        <f aca="false">IF(K478="Correcto",I478-N(G478),0)</f>
        <v>0</v>
      </c>
      <c r="K478" s="8" t="str">
        <f aca="false">IF(COUNTA(A478:H478)=0,"",IF(OR(A478="",B478="",C478="",NOT(ISNUMBER(D478)),D478&lt;=0,AND(E478&lt;&gt;"",NOT(ISNUMBER(E478))),AND(F478&lt;&gt;"",NOT(ISNUMBER(F478))),AND(G478&lt;&gt;"",NOT(ISNUMBER(G478))),AND(H478&lt;&gt;"",NOT(ISNUMBER(H478))),COUNT(E478:H478)=0),"REVISAR datos","Correcto"))</f>
        <v/>
      </c>
      <c r="L478" s="24" t="str">
        <f aca="false">IF(COUNTA(A478:B478)=0,"",IF(COUNTIFS(Resumen!$A$18:$A$25,B478)=1,"Clasificado","REVISAR categoría"))</f>
        <v/>
      </c>
      <c r="M478" s="36"/>
      <c r="N478" s="24" t="str">
        <f aca="false">IF(K478&lt;&gt;"Correcto","",IF(OR(ISNUMBER(F478),ISNUMBER(H478)),"Comprometido","Estimado"))</f>
        <v/>
      </c>
      <c r="O478" s="24" t="n">
        <f aca="false">MAX(0,J478)</f>
        <v>0</v>
      </c>
      <c r="P478" s="1" t="n">
        <f aca="false">IF(COUNTA(A478:H478,M478)&gt;0,ROW(),0)</f>
        <v>0</v>
      </c>
    </row>
    <row r="479" customFormat="false" ht="30" hidden="false" customHeight="true" outlineLevel="0" collapsed="false">
      <c r="A479" s="33"/>
      <c r="B479" s="33"/>
      <c r="C479" s="33"/>
      <c r="D479" s="34"/>
      <c r="E479" s="35"/>
      <c r="F479" s="35"/>
      <c r="G479" s="35"/>
      <c r="H479" s="35"/>
      <c r="I479" s="23" t="n">
        <f aca="false">IF(K479="Correcto",IF(ISNUMBER(H479),H479,IF(ISNUMBER(F479),F479,N(E479)))*D479,0)</f>
        <v>0</v>
      </c>
      <c r="J479" s="23" t="n">
        <f aca="false">IF(K479="Correcto",I479-N(G479),0)</f>
        <v>0</v>
      </c>
      <c r="K479" s="8" t="str">
        <f aca="false">IF(COUNTA(A479:H479)=0,"",IF(OR(A479="",B479="",C479="",NOT(ISNUMBER(D479)),D479&lt;=0,AND(E479&lt;&gt;"",NOT(ISNUMBER(E479))),AND(F479&lt;&gt;"",NOT(ISNUMBER(F479))),AND(G479&lt;&gt;"",NOT(ISNUMBER(G479))),AND(H479&lt;&gt;"",NOT(ISNUMBER(H479))),COUNT(E479:H479)=0),"REVISAR datos","Correcto"))</f>
        <v/>
      </c>
      <c r="L479" s="24" t="str">
        <f aca="false">IF(COUNTA(A479:B479)=0,"",IF(COUNTIFS(Resumen!$A$18:$A$25,B479)=1,"Clasificado","REVISAR categoría"))</f>
        <v/>
      </c>
      <c r="M479" s="36"/>
      <c r="N479" s="24" t="str">
        <f aca="false">IF(K479&lt;&gt;"Correcto","",IF(OR(ISNUMBER(F479),ISNUMBER(H479)),"Comprometido","Estimado"))</f>
        <v/>
      </c>
      <c r="O479" s="24" t="n">
        <f aca="false">MAX(0,J479)</f>
        <v>0</v>
      </c>
      <c r="P479" s="1" t="n">
        <f aca="false">IF(COUNTA(A479:H479,M479)&gt;0,ROW(),0)</f>
        <v>0</v>
      </c>
    </row>
    <row r="480" customFormat="false" ht="30" hidden="false" customHeight="true" outlineLevel="0" collapsed="false">
      <c r="A480" s="33"/>
      <c r="B480" s="33"/>
      <c r="C480" s="33"/>
      <c r="D480" s="34"/>
      <c r="E480" s="35"/>
      <c r="F480" s="35"/>
      <c r="G480" s="35"/>
      <c r="H480" s="35"/>
      <c r="I480" s="23" t="n">
        <f aca="false">IF(K480="Correcto",IF(ISNUMBER(H480),H480,IF(ISNUMBER(F480),F480,N(E480)))*D480,0)</f>
        <v>0</v>
      </c>
      <c r="J480" s="23" t="n">
        <f aca="false">IF(K480="Correcto",I480-N(G480),0)</f>
        <v>0</v>
      </c>
      <c r="K480" s="8" t="str">
        <f aca="false">IF(COUNTA(A480:H480)=0,"",IF(OR(A480="",B480="",C480="",NOT(ISNUMBER(D480)),D480&lt;=0,AND(E480&lt;&gt;"",NOT(ISNUMBER(E480))),AND(F480&lt;&gt;"",NOT(ISNUMBER(F480))),AND(G480&lt;&gt;"",NOT(ISNUMBER(G480))),AND(H480&lt;&gt;"",NOT(ISNUMBER(H480))),COUNT(E480:H480)=0),"REVISAR datos","Correcto"))</f>
        <v/>
      </c>
      <c r="L480" s="24" t="str">
        <f aca="false">IF(COUNTA(A480:B480)=0,"",IF(COUNTIFS(Resumen!$A$18:$A$25,B480)=1,"Clasificado","REVISAR categoría"))</f>
        <v/>
      </c>
      <c r="M480" s="36"/>
      <c r="N480" s="24" t="str">
        <f aca="false">IF(K480&lt;&gt;"Correcto","",IF(OR(ISNUMBER(F480),ISNUMBER(H480)),"Comprometido","Estimado"))</f>
        <v/>
      </c>
      <c r="O480" s="24" t="n">
        <f aca="false">MAX(0,J480)</f>
        <v>0</v>
      </c>
      <c r="P480" s="1" t="n">
        <f aca="false">IF(COUNTA(A480:H480,M480)&gt;0,ROW(),0)</f>
        <v>0</v>
      </c>
    </row>
    <row r="481" customFormat="false" ht="30" hidden="false" customHeight="true" outlineLevel="0" collapsed="false">
      <c r="A481" s="33"/>
      <c r="B481" s="33"/>
      <c r="C481" s="33"/>
      <c r="D481" s="34"/>
      <c r="E481" s="35"/>
      <c r="F481" s="35"/>
      <c r="G481" s="35"/>
      <c r="H481" s="35"/>
      <c r="I481" s="23" t="n">
        <f aca="false">IF(K481="Correcto",IF(ISNUMBER(H481),H481,IF(ISNUMBER(F481),F481,N(E481)))*D481,0)</f>
        <v>0</v>
      </c>
      <c r="J481" s="23" t="n">
        <f aca="false">IF(K481="Correcto",I481-N(G481),0)</f>
        <v>0</v>
      </c>
      <c r="K481" s="8" t="str">
        <f aca="false">IF(COUNTA(A481:H481)=0,"",IF(OR(A481="",B481="",C481="",NOT(ISNUMBER(D481)),D481&lt;=0,AND(E481&lt;&gt;"",NOT(ISNUMBER(E481))),AND(F481&lt;&gt;"",NOT(ISNUMBER(F481))),AND(G481&lt;&gt;"",NOT(ISNUMBER(G481))),AND(H481&lt;&gt;"",NOT(ISNUMBER(H481))),COUNT(E481:H481)=0),"REVISAR datos","Correcto"))</f>
        <v/>
      </c>
      <c r="L481" s="24" t="str">
        <f aca="false">IF(COUNTA(A481:B481)=0,"",IF(COUNTIFS(Resumen!$A$18:$A$25,B481)=1,"Clasificado","REVISAR categoría"))</f>
        <v/>
      </c>
      <c r="M481" s="36"/>
      <c r="N481" s="24" t="str">
        <f aca="false">IF(K481&lt;&gt;"Correcto","",IF(OR(ISNUMBER(F481),ISNUMBER(H481)),"Comprometido","Estimado"))</f>
        <v/>
      </c>
      <c r="O481" s="24" t="n">
        <f aca="false">MAX(0,J481)</f>
        <v>0</v>
      </c>
      <c r="P481" s="1" t="n">
        <f aca="false">IF(COUNTA(A481:H481,M481)&gt;0,ROW(),0)</f>
        <v>0</v>
      </c>
    </row>
    <row r="482" customFormat="false" ht="30" hidden="false" customHeight="true" outlineLevel="0" collapsed="false">
      <c r="A482" s="33"/>
      <c r="B482" s="33"/>
      <c r="C482" s="33"/>
      <c r="D482" s="34"/>
      <c r="E482" s="35"/>
      <c r="F482" s="35"/>
      <c r="G482" s="35"/>
      <c r="H482" s="35"/>
      <c r="I482" s="23" t="n">
        <f aca="false">IF(K482="Correcto",IF(ISNUMBER(H482),H482,IF(ISNUMBER(F482),F482,N(E482)))*D482,0)</f>
        <v>0</v>
      </c>
      <c r="J482" s="23" t="n">
        <f aca="false">IF(K482="Correcto",I482-N(G482),0)</f>
        <v>0</v>
      </c>
      <c r="K482" s="8" t="str">
        <f aca="false">IF(COUNTA(A482:H482)=0,"",IF(OR(A482="",B482="",C482="",NOT(ISNUMBER(D482)),D482&lt;=0,AND(E482&lt;&gt;"",NOT(ISNUMBER(E482))),AND(F482&lt;&gt;"",NOT(ISNUMBER(F482))),AND(G482&lt;&gt;"",NOT(ISNUMBER(G482))),AND(H482&lt;&gt;"",NOT(ISNUMBER(H482))),COUNT(E482:H482)=0),"REVISAR datos","Correcto"))</f>
        <v/>
      </c>
      <c r="L482" s="24" t="str">
        <f aca="false">IF(COUNTA(A482:B482)=0,"",IF(COUNTIFS(Resumen!$A$18:$A$25,B482)=1,"Clasificado","REVISAR categoría"))</f>
        <v/>
      </c>
      <c r="M482" s="36"/>
      <c r="N482" s="24" t="str">
        <f aca="false">IF(K482&lt;&gt;"Correcto","",IF(OR(ISNUMBER(F482),ISNUMBER(H482)),"Comprometido","Estimado"))</f>
        <v/>
      </c>
      <c r="O482" s="24" t="n">
        <f aca="false">MAX(0,J482)</f>
        <v>0</v>
      </c>
      <c r="P482" s="1" t="n">
        <f aca="false">IF(COUNTA(A482:H482,M482)&gt;0,ROW(),0)</f>
        <v>0</v>
      </c>
    </row>
    <row r="483" customFormat="false" ht="30" hidden="false" customHeight="true" outlineLevel="0" collapsed="false">
      <c r="A483" s="33"/>
      <c r="B483" s="33"/>
      <c r="C483" s="33"/>
      <c r="D483" s="34"/>
      <c r="E483" s="35"/>
      <c r="F483" s="35"/>
      <c r="G483" s="35"/>
      <c r="H483" s="35"/>
      <c r="I483" s="23" t="n">
        <f aca="false">IF(K483="Correcto",IF(ISNUMBER(H483),H483,IF(ISNUMBER(F483),F483,N(E483)))*D483,0)</f>
        <v>0</v>
      </c>
      <c r="J483" s="23" t="n">
        <f aca="false">IF(K483="Correcto",I483-N(G483),0)</f>
        <v>0</v>
      </c>
      <c r="K483" s="8" t="str">
        <f aca="false">IF(COUNTA(A483:H483)=0,"",IF(OR(A483="",B483="",C483="",NOT(ISNUMBER(D483)),D483&lt;=0,AND(E483&lt;&gt;"",NOT(ISNUMBER(E483))),AND(F483&lt;&gt;"",NOT(ISNUMBER(F483))),AND(G483&lt;&gt;"",NOT(ISNUMBER(G483))),AND(H483&lt;&gt;"",NOT(ISNUMBER(H483))),COUNT(E483:H483)=0),"REVISAR datos","Correcto"))</f>
        <v/>
      </c>
      <c r="L483" s="24" t="str">
        <f aca="false">IF(COUNTA(A483:B483)=0,"",IF(COUNTIFS(Resumen!$A$18:$A$25,B483)=1,"Clasificado","REVISAR categoría"))</f>
        <v/>
      </c>
      <c r="M483" s="36"/>
      <c r="N483" s="24" t="str">
        <f aca="false">IF(K483&lt;&gt;"Correcto","",IF(OR(ISNUMBER(F483),ISNUMBER(H483)),"Comprometido","Estimado"))</f>
        <v/>
      </c>
      <c r="O483" s="24" t="n">
        <f aca="false">MAX(0,J483)</f>
        <v>0</v>
      </c>
      <c r="P483" s="1" t="n">
        <f aca="false">IF(COUNTA(A483:H483,M483)&gt;0,ROW(),0)</f>
        <v>0</v>
      </c>
    </row>
    <row r="484" customFormat="false" ht="30" hidden="false" customHeight="true" outlineLevel="0" collapsed="false">
      <c r="A484" s="33"/>
      <c r="B484" s="33"/>
      <c r="C484" s="33"/>
      <c r="D484" s="34"/>
      <c r="E484" s="35"/>
      <c r="F484" s="35"/>
      <c r="G484" s="35"/>
      <c r="H484" s="35"/>
      <c r="I484" s="23" t="n">
        <f aca="false">IF(K484="Correcto",IF(ISNUMBER(H484),H484,IF(ISNUMBER(F484),F484,N(E484)))*D484,0)</f>
        <v>0</v>
      </c>
      <c r="J484" s="23" t="n">
        <f aca="false">IF(K484="Correcto",I484-N(G484),0)</f>
        <v>0</v>
      </c>
      <c r="K484" s="8" t="str">
        <f aca="false">IF(COUNTA(A484:H484)=0,"",IF(OR(A484="",B484="",C484="",NOT(ISNUMBER(D484)),D484&lt;=0,AND(E484&lt;&gt;"",NOT(ISNUMBER(E484))),AND(F484&lt;&gt;"",NOT(ISNUMBER(F484))),AND(G484&lt;&gt;"",NOT(ISNUMBER(G484))),AND(H484&lt;&gt;"",NOT(ISNUMBER(H484))),COUNT(E484:H484)=0),"REVISAR datos","Correcto"))</f>
        <v/>
      </c>
      <c r="L484" s="24" t="str">
        <f aca="false">IF(COUNTA(A484:B484)=0,"",IF(COUNTIFS(Resumen!$A$18:$A$25,B484)=1,"Clasificado","REVISAR categoría"))</f>
        <v/>
      </c>
      <c r="M484" s="36"/>
      <c r="N484" s="24" t="str">
        <f aca="false">IF(K484&lt;&gt;"Correcto","",IF(OR(ISNUMBER(F484),ISNUMBER(H484)),"Comprometido","Estimado"))</f>
        <v/>
      </c>
      <c r="O484" s="24" t="n">
        <f aca="false">MAX(0,J484)</f>
        <v>0</v>
      </c>
      <c r="P484" s="1" t="n">
        <f aca="false">IF(COUNTA(A484:H484,M484)&gt;0,ROW(),0)</f>
        <v>0</v>
      </c>
    </row>
    <row r="485" customFormat="false" ht="30" hidden="false" customHeight="true" outlineLevel="0" collapsed="false">
      <c r="A485" s="33"/>
      <c r="B485" s="33"/>
      <c r="C485" s="33"/>
      <c r="D485" s="34"/>
      <c r="E485" s="35"/>
      <c r="F485" s="35"/>
      <c r="G485" s="35"/>
      <c r="H485" s="35"/>
      <c r="I485" s="23" t="n">
        <f aca="false">IF(K485="Correcto",IF(ISNUMBER(H485),H485,IF(ISNUMBER(F485),F485,N(E485)))*D485,0)</f>
        <v>0</v>
      </c>
      <c r="J485" s="23" t="n">
        <f aca="false">IF(K485="Correcto",I485-N(G485),0)</f>
        <v>0</v>
      </c>
      <c r="K485" s="8" t="str">
        <f aca="false">IF(COUNTA(A485:H485)=0,"",IF(OR(A485="",B485="",C485="",NOT(ISNUMBER(D485)),D485&lt;=0,AND(E485&lt;&gt;"",NOT(ISNUMBER(E485))),AND(F485&lt;&gt;"",NOT(ISNUMBER(F485))),AND(G485&lt;&gt;"",NOT(ISNUMBER(G485))),AND(H485&lt;&gt;"",NOT(ISNUMBER(H485))),COUNT(E485:H485)=0),"REVISAR datos","Correcto"))</f>
        <v/>
      </c>
      <c r="L485" s="24" t="str">
        <f aca="false">IF(COUNTA(A485:B485)=0,"",IF(COUNTIFS(Resumen!$A$18:$A$25,B485)=1,"Clasificado","REVISAR categoría"))</f>
        <v/>
      </c>
      <c r="M485" s="36"/>
      <c r="N485" s="24" t="str">
        <f aca="false">IF(K485&lt;&gt;"Correcto","",IF(OR(ISNUMBER(F485),ISNUMBER(H485)),"Comprometido","Estimado"))</f>
        <v/>
      </c>
      <c r="O485" s="24" t="n">
        <f aca="false">MAX(0,J485)</f>
        <v>0</v>
      </c>
      <c r="P485" s="1" t="n">
        <f aca="false">IF(COUNTA(A485:H485,M485)&gt;0,ROW(),0)</f>
        <v>0</v>
      </c>
    </row>
    <row r="486" customFormat="false" ht="30" hidden="false" customHeight="true" outlineLevel="0" collapsed="false">
      <c r="A486" s="33"/>
      <c r="B486" s="33"/>
      <c r="C486" s="33"/>
      <c r="D486" s="34"/>
      <c r="E486" s="35"/>
      <c r="F486" s="35"/>
      <c r="G486" s="35"/>
      <c r="H486" s="35"/>
      <c r="I486" s="23" t="n">
        <f aca="false">IF(K486="Correcto",IF(ISNUMBER(H486),H486,IF(ISNUMBER(F486),F486,N(E486)))*D486,0)</f>
        <v>0</v>
      </c>
      <c r="J486" s="23" t="n">
        <f aca="false">IF(K486="Correcto",I486-N(G486),0)</f>
        <v>0</v>
      </c>
      <c r="K486" s="8" t="str">
        <f aca="false">IF(COUNTA(A486:H486)=0,"",IF(OR(A486="",B486="",C486="",NOT(ISNUMBER(D486)),D486&lt;=0,AND(E486&lt;&gt;"",NOT(ISNUMBER(E486))),AND(F486&lt;&gt;"",NOT(ISNUMBER(F486))),AND(G486&lt;&gt;"",NOT(ISNUMBER(G486))),AND(H486&lt;&gt;"",NOT(ISNUMBER(H486))),COUNT(E486:H486)=0),"REVISAR datos","Correcto"))</f>
        <v/>
      </c>
      <c r="L486" s="24" t="str">
        <f aca="false">IF(COUNTA(A486:B486)=0,"",IF(COUNTIFS(Resumen!$A$18:$A$25,B486)=1,"Clasificado","REVISAR categoría"))</f>
        <v/>
      </c>
      <c r="M486" s="36"/>
      <c r="N486" s="24" t="str">
        <f aca="false">IF(K486&lt;&gt;"Correcto","",IF(OR(ISNUMBER(F486),ISNUMBER(H486)),"Comprometido","Estimado"))</f>
        <v/>
      </c>
      <c r="O486" s="24" t="n">
        <f aca="false">MAX(0,J486)</f>
        <v>0</v>
      </c>
      <c r="P486" s="1" t="n">
        <f aca="false">IF(COUNTA(A486:H486,M486)&gt;0,ROW(),0)</f>
        <v>0</v>
      </c>
    </row>
    <row r="487" customFormat="false" ht="30" hidden="false" customHeight="true" outlineLevel="0" collapsed="false">
      <c r="A487" s="33"/>
      <c r="B487" s="33"/>
      <c r="C487" s="33"/>
      <c r="D487" s="34"/>
      <c r="E487" s="35"/>
      <c r="F487" s="35"/>
      <c r="G487" s="35"/>
      <c r="H487" s="35"/>
      <c r="I487" s="23" t="n">
        <f aca="false">IF(K487="Correcto",IF(ISNUMBER(H487),H487,IF(ISNUMBER(F487),F487,N(E487)))*D487,0)</f>
        <v>0</v>
      </c>
      <c r="J487" s="23" t="n">
        <f aca="false">IF(K487="Correcto",I487-N(G487),0)</f>
        <v>0</v>
      </c>
      <c r="K487" s="8" t="str">
        <f aca="false">IF(COUNTA(A487:H487)=0,"",IF(OR(A487="",B487="",C487="",NOT(ISNUMBER(D487)),D487&lt;=0,AND(E487&lt;&gt;"",NOT(ISNUMBER(E487))),AND(F487&lt;&gt;"",NOT(ISNUMBER(F487))),AND(G487&lt;&gt;"",NOT(ISNUMBER(G487))),AND(H487&lt;&gt;"",NOT(ISNUMBER(H487))),COUNT(E487:H487)=0),"REVISAR datos","Correcto"))</f>
        <v/>
      </c>
      <c r="L487" s="24" t="str">
        <f aca="false">IF(COUNTA(A487:B487)=0,"",IF(COUNTIFS(Resumen!$A$18:$A$25,B487)=1,"Clasificado","REVISAR categoría"))</f>
        <v/>
      </c>
      <c r="M487" s="36"/>
      <c r="N487" s="24" t="str">
        <f aca="false">IF(K487&lt;&gt;"Correcto","",IF(OR(ISNUMBER(F487),ISNUMBER(H487)),"Comprometido","Estimado"))</f>
        <v/>
      </c>
      <c r="O487" s="24" t="n">
        <f aca="false">MAX(0,J487)</f>
        <v>0</v>
      </c>
      <c r="P487" s="1" t="n">
        <f aca="false">IF(COUNTA(A487:H487,M487)&gt;0,ROW(),0)</f>
        <v>0</v>
      </c>
    </row>
    <row r="488" customFormat="false" ht="30" hidden="false" customHeight="true" outlineLevel="0" collapsed="false">
      <c r="A488" s="33"/>
      <c r="B488" s="33"/>
      <c r="C488" s="33"/>
      <c r="D488" s="34"/>
      <c r="E488" s="35"/>
      <c r="F488" s="35"/>
      <c r="G488" s="35"/>
      <c r="H488" s="35"/>
      <c r="I488" s="23" t="n">
        <f aca="false">IF(K488="Correcto",IF(ISNUMBER(H488),H488,IF(ISNUMBER(F488),F488,N(E488)))*D488,0)</f>
        <v>0</v>
      </c>
      <c r="J488" s="23" t="n">
        <f aca="false">IF(K488="Correcto",I488-N(G488),0)</f>
        <v>0</v>
      </c>
      <c r="K488" s="8" t="str">
        <f aca="false">IF(COUNTA(A488:H488)=0,"",IF(OR(A488="",B488="",C488="",NOT(ISNUMBER(D488)),D488&lt;=0,AND(E488&lt;&gt;"",NOT(ISNUMBER(E488))),AND(F488&lt;&gt;"",NOT(ISNUMBER(F488))),AND(G488&lt;&gt;"",NOT(ISNUMBER(G488))),AND(H488&lt;&gt;"",NOT(ISNUMBER(H488))),COUNT(E488:H488)=0),"REVISAR datos","Correcto"))</f>
        <v/>
      </c>
      <c r="L488" s="24" t="str">
        <f aca="false">IF(COUNTA(A488:B488)=0,"",IF(COUNTIFS(Resumen!$A$18:$A$25,B488)=1,"Clasificado","REVISAR categoría"))</f>
        <v/>
      </c>
      <c r="M488" s="36"/>
      <c r="N488" s="24" t="str">
        <f aca="false">IF(K488&lt;&gt;"Correcto","",IF(OR(ISNUMBER(F488),ISNUMBER(H488)),"Comprometido","Estimado"))</f>
        <v/>
      </c>
      <c r="O488" s="24" t="n">
        <f aca="false">MAX(0,J488)</f>
        <v>0</v>
      </c>
      <c r="P488" s="1" t="n">
        <f aca="false">IF(COUNTA(A488:H488,M488)&gt;0,ROW(),0)</f>
        <v>0</v>
      </c>
    </row>
    <row r="489" customFormat="false" ht="30" hidden="false" customHeight="true" outlineLevel="0" collapsed="false">
      <c r="A489" s="33"/>
      <c r="B489" s="33"/>
      <c r="C489" s="33"/>
      <c r="D489" s="34"/>
      <c r="E489" s="35"/>
      <c r="F489" s="35"/>
      <c r="G489" s="35"/>
      <c r="H489" s="35"/>
      <c r="I489" s="23" t="n">
        <f aca="false">IF(K489="Correcto",IF(ISNUMBER(H489),H489,IF(ISNUMBER(F489),F489,N(E489)))*D489,0)</f>
        <v>0</v>
      </c>
      <c r="J489" s="23" t="n">
        <f aca="false">IF(K489="Correcto",I489-N(G489),0)</f>
        <v>0</v>
      </c>
      <c r="K489" s="8" t="str">
        <f aca="false">IF(COUNTA(A489:H489)=0,"",IF(OR(A489="",B489="",C489="",NOT(ISNUMBER(D489)),D489&lt;=0,AND(E489&lt;&gt;"",NOT(ISNUMBER(E489))),AND(F489&lt;&gt;"",NOT(ISNUMBER(F489))),AND(G489&lt;&gt;"",NOT(ISNUMBER(G489))),AND(H489&lt;&gt;"",NOT(ISNUMBER(H489))),COUNT(E489:H489)=0),"REVISAR datos","Correcto"))</f>
        <v/>
      </c>
      <c r="L489" s="24" t="str">
        <f aca="false">IF(COUNTA(A489:B489)=0,"",IF(COUNTIFS(Resumen!$A$18:$A$25,B489)=1,"Clasificado","REVISAR categoría"))</f>
        <v/>
      </c>
      <c r="M489" s="36"/>
      <c r="N489" s="24" t="str">
        <f aca="false">IF(K489&lt;&gt;"Correcto","",IF(OR(ISNUMBER(F489),ISNUMBER(H489)),"Comprometido","Estimado"))</f>
        <v/>
      </c>
      <c r="O489" s="24" t="n">
        <f aca="false">MAX(0,J489)</f>
        <v>0</v>
      </c>
      <c r="P489" s="1" t="n">
        <f aca="false">IF(COUNTA(A489:H489,M489)&gt;0,ROW(),0)</f>
        <v>0</v>
      </c>
    </row>
    <row r="490" customFormat="false" ht="30" hidden="false" customHeight="true" outlineLevel="0" collapsed="false">
      <c r="A490" s="33"/>
      <c r="B490" s="33"/>
      <c r="C490" s="33"/>
      <c r="D490" s="34"/>
      <c r="E490" s="35"/>
      <c r="F490" s="35"/>
      <c r="G490" s="35"/>
      <c r="H490" s="35"/>
      <c r="I490" s="23" t="n">
        <f aca="false">IF(K490="Correcto",IF(ISNUMBER(H490),H490,IF(ISNUMBER(F490),F490,N(E490)))*D490,0)</f>
        <v>0</v>
      </c>
      <c r="J490" s="23" t="n">
        <f aca="false">IF(K490="Correcto",I490-N(G490),0)</f>
        <v>0</v>
      </c>
      <c r="K490" s="8" t="str">
        <f aca="false">IF(COUNTA(A490:H490)=0,"",IF(OR(A490="",B490="",C490="",NOT(ISNUMBER(D490)),D490&lt;=0,AND(E490&lt;&gt;"",NOT(ISNUMBER(E490))),AND(F490&lt;&gt;"",NOT(ISNUMBER(F490))),AND(G490&lt;&gt;"",NOT(ISNUMBER(G490))),AND(H490&lt;&gt;"",NOT(ISNUMBER(H490))),COUNT(E490:H490)=0),"REVISAR datos","Correcto"))</f>
        <v/>
      </c>
      <c r="L490" s="24" t="str">
        <f aca="false">IF(COUNTA(A490:B490)=0,"",IF(COUNTIFS(Resumen!$A$18:$A$25,B490)=1,"Clasificado","REVISAR categoría"))</f>
        <v/>
      </c>
      <c r="M490" s="36"/>
      <c r="N490" s="24" t="str">
        <f aca="false">IF(K490&lt;&gt;"Correcto","",IF(OR(ISNUMBER(F490),ISNUMBER(H490)),"Comprometido","Estimado"))</f>
        <v/>
      </c>
      <c r="O490" s="24" t="n">
        <f aca="false">MAX(0,J490)</f>
        <v>0</v>
      </c>
      <c r="P490" s="1" t="n">
        <f aca="false">IF(COUNTA(A490:H490,M490)&gt;0,ROW(),0)</f>
        <v>0</v>
      </c>
    </row>
    <row r="491" customFormat="false" ht="30" hidden="false" customHeight="true" outlineLevel="0" collapsed="false">
      <c r="A491" s="33"/>
      <c r="B491" s="33"/>
      <c r="C491" s="33"/>
      <c r="D491" s="34"/>
      <c r="E491" s="35"/>
      <c r="F491" s="35"/>
      <c r="G491" s="35"/>
      <c r="H491" s="35"/>
      <c r="I491" s="23" t="n">
        <f aca="false">IF(K491="Correcto",IF(ISNUMBER(H491),H491,IF(ISNUMBER(F491),F491,N(E491)))*D491,0)</f>
        <v>0</v>
      </c>
      <c r="J491" s="23" t="n">
        <f aca="false">IF(K491="Correcto",I491-N(G491),0)</f>
        <v>0</v>
      </c>
      <c r="K491" s="8" t="str">
        <f aca="false">IF(COUNTA(A491:H491)=0,"",IF(OR(A491="",B491="",C491="",NOT(ISNUMBER(D491)),D491&lt;=0,AND(E491&lt;&gt;"",NOT(ISNUMBER(E491))),AND(F491&lt;&gt;"",NOT(ISNUMBER(F491))),AND(G491&lt;&gt;"",NOT(ISNUMBER(G491))),AND(H491&lt;&gt;"",NOT(ISNUMBER(H491))),COUNT(E491:H491)=0),"REVISAR datos","Correcto"))</f>
        <v/>
      </c>
      <c r="L491" s="24" t="str">
        <f aca="false">IF(COUNTA(A491:B491)=0,"",IF(COUNTIFS(Resumen!$A$18:$A$25,B491)=1,"Clasificado","REVISAR categoría"))</f>
        <v/>
      </c>
      <c r="M491" s="36"/>
      <c r="N491" s="24" t="str">
        <f aca="false">IF(K491&lt;&gt;"Correcto","",IF(OR(ISNUMBER(F491),ISNUMBER(H491)),"Comprometido","Estimado"))</f>
        <v/>
      </c>
      <c r="O491" s="24" t="n">
        <f aca="false">MAX(0,J491)</f>
        <v>0</v>
      </c>
      <c r="P491" s="1" t="n">
        <f aca="false">IF(COUNTA(A491:H491,M491)&gt;0,ROW(),0)</f>
        <v>0</v>
      </c>
    </row>
    <row r="492" customFormat="false" ht="30" hidden="false" customHeight="true" outlineLevel="0" collapsed="false">
      <c r="A492" s="33"/>
      <c r="B492" s="33"/>
      <c r="C492" s="33"/>
      <c r="D492" s="34"/>
      <c r="E492" s="35"/>
      <c r="F492" s="35"/>
      <c r="G492" s="35"/>
      <c r="H492" s="35"/>
      <c r="I492" s="23" t="n">
        <f aca="false">IF(K492="Correcto",IF(ISNUMBER(H492),H492,IF(ISNUMBER(F492),F492,N(E492)))*D492,0)</f>
        <v>0</v>
      </c>
      <c r="J492" s="23" t="n">
        <f aca="false">IF(K492="Correcto",I492-N(G492),0)</f>
        <v>0</v>
      </c>
      <c r="K492" s="8" t="str">
        <f aca="false">IF(COUNTA(A492:H492)=0,"",IF(OR(A492="",B492="",C492="",NOT(ISNUMBER(D492)),D492&lt;=0,AND(E492&lt;&gt;"",NOT(ISNUMBER(E492))),AND(F492&lt;&gt;"",NOT(ISNUMBER(F492))),AND(G492&lt;&gt;"",NOT(ISNUMBER(G492))),AND(H492&lt;&gt;"",NOT(ISNUMBER(H492))),COUNT(E492:H492)=0),"REVISAR datos","Correcto"))</f>
        <v/>
      </c>
      <c r="L492" s="24" t="str">
        <f aca="false">IF(COUNTA(A492:B492)=0,"",IF(COUNTIFS(Resumen!$A$18:$A$25,B492)=1,"Clasificado","REVISAR categoría"))</f>
        <v/>
      </c>
      <c r="M492" s="36"/>
      <c r="N492" s="24" t="str">
        <f aca="false">IF(K492&lt;&gt;"Correcto","",IF(OR(ISNUMBER(F492),ISNUMBER(H492)),"Comprometido","Estimado"))</f>
        <v/>
      </c>
      <c r="O492" s="24" t="n">
        <f aca="false">MAX(0,J492)</f>
        <v>0</v>
      </c>
      <c r="P492" s="1" t="n">
        <f aca="false">IF(COUNTA(A492:H492,M492)&gt;0,ROW(),0)</f>
        <v>0</v>
      </c>
    </row>
    <row r="493" customFormat="false" ht="30" hidden="false" customHeight="true" outlineLevel="0" collapsed="false">
      <c r="A493" s="33"/>
      <c r="B493" s="33"/>
      <c r="C493" s="33"/>
      <c r="D493" s="34"/>
      <c r="E493" s="35"/>
      <c r="F493" s="35"/>
      <c r="G493" s="35"/>
      <c r="H493" s="35"/>
      <c r="I493" s="23" t="n">
        <f aca="false">IF(K493="Correcto",IF(ISNUMBER(H493),H493,IF(ISNUMBER(F493),F493,N(E493)))*D493,0)</f>
        <v>0</v>
      </c>
      <c r="J493" s="23" t="n">
        <f aca="false">IF(K493="Correcto",I493-N(G493),0)</f>
        <v>0</v>
      </c>
      <c r="K493" s="8" t="str">
        <f aca="false">IF(COUNTA(A493:H493)=0,"",IF(OR(A493="",B493="",C493="",NOT(ISNUMBER(D493)),D493&lt;=0,AND(E493&lt;&gt;"",NOT(ISNUMBER(E493))),AND(F493&lt;&gt;"",NOT(ISNUMBER(F493))),AND(G493&lt;&gt;"",NOT(ISNUMBER(G493))),AND(H493&lt;&gt;"",NOT(ISNUMBER(H493))),COUNT(E493:H493)=0),"REVISAR datos","Correcto"))</f>
        <v/>
      </c>
      <c r="L493" s="24" t="str">
        <f aca="false">IF(COUNTA(A493:B493)=0,"",IF(COUNTIFS(Resumen!$A$18:$A$25,B493)=1,"Clasificado","REVISAR categoría"))</f>
        <v/>
      </c>
      <c r="M493" s="36"/>
      <c r="N493" s="24" t="str">
        <f aca="false">IF(K493&lt;&gt;"Correcto","",IF(OR(ISNUMBER(F493),ISNUMBER(H493)),"Comprometido","Estimado"))</f>
        <v/>
      </c>
      <c r="O493" s="24" t="n">
        <f aca="false">MAX(0,J493)</f>
        <v>0</v>
      </c>
      <c r="P493" s="1" t="n">
        <f aca="false">IF(COUNTA(A493:H493,M493)&gt;0,ROW(),0)</f>
        <v>0</v>
      </c>
    </row>
    <row r="494" customFormat="false" ht="30" hidden="false" customHeight="true" outlineLevel="0" collapsed="false">
      <c r="A494" s="33"/>
      <c r="B494" s="33"/>
      <c r="C494" s="33"/>
      <c r="D494" s="34"/>
      <c r="E494" s="35"/>
      <c r="F494" s="35"/>
      <c r="G494" s="35"/>
      <c r="H494" s="35"/>
      <c r="I494" s="23" t="n">
        <f aca="false">IF(K494="Correcto",IF(ISNUMBER(H494),H494,IF(ISNUMBER(F494),F494,N(E494)))*D494,0)</f>
        <v>0</v>
      </c>
      <c r="J494" s="23" t="n">
        <f aca="false">IF(K494="Correcto",I494-N(G494),0)</f>
        <v>0</v>
      </c>
      <c r="K494" s="8" t="str">
        <f aca="false">IF(COUNTA(A494:H494)=0,"",IF(OR(A494="",B494="",C494="",NOT(ISNUMBER(D494)),D494&lt;=0,AND(E494&lt;&gt;"",NOT(ISNUMBER(E494))),AND(F494&lt;&gt;"",NOT(ISNUMBER(F494))),AND(G494&lt;&gt;"",NOT(ISNUMBER(G494))),AND(H494&lt;&gt;"",NOT(ISNUMBER(H494))),COUNT(E494:H494)=0),"REVISAR datos","Correcto"))</f>
        <v/>
      </c>
      <c r="L494" s="24" t="str">
        <f aca="false">IF(COUNTA(A494:B494)=0,"",IF(COUNTIFS(Resumen!$A$18:$A$25,B494)=1,"Clasificado","REVISAR categoría"))</f>
        <v/>
      </c>
      <c r="M494" s="36"/>
      <c r="N494" s="24" t="str">
        <f aca="false">IF(K494&lt;&gt;"Correcto","",IF(OR(ISNUMBER(F494),ISNUMBER(H494)),"Comprometido","Estimado"))</f>
        <v/>
      </c>
      <c r="O494" s="24" t="n">
        <f aca="false">MAX(0,J494)</f>
        <v>0</v>
      </c>
      <c r="P494" s="1" t="n">
        <f aca="false">IF(COUNTA(A494:H494,M494)&gt;0,ROW(),0)</f>
        <v>0</v>
      </c>
    </row>
    <row r="495" customFormat="false" ht="30" hidden="false" customHeight="true" outlineLevel="0" collapsed="false">
      <c r="A495" s="33"/>
      <c r="B495" s="33"/>
      <c r="C495" s="33"/>
      <c r="D495" s="34"/>
      <c r="E495" s="35"/>
      <c r="F495" s="35"/>
      <c r="G495" s="35"/>
      <c r="H495" s="35"/>
      <c r="I495" s="23" t="n">
        <f aca="false">IF(K495="Correcto",IF(ISNUMBER(H495),H495,IF(ISNUMBER(F495),F495,N(E495)))*D495,0)</f>
        <v>0</v>
      </c>
      <c r="J495" s="23" t="n">
        <f aca="false">IF(K495="Correcto",I495-N(G495),0)</f>
        <v>0</v>
      </c>
      <c r="K495" s="8" t="str">
        <f aca="false">IF(COUNTA(A495:H495)=0,"",IF(OR(A495="",B495="",C495="",NOT(ISNUMBER(D495)),D495&lt;=0,AND(E495&lt;&gt;"",NOT(ISNUMBER(E495))),AND(F495&lt;&gt;"",NOT(ISNUMBER(F495))),AND(G495&lt;&gt;"",NOT(ISNUMBER(G495))),AND(H495&lt;&gt;"",NOT(ISNUMBER(H495))),COUNT(E495:H495)=0),"REVISAR datos","Correcto"))</f>
        <v/>
      </c>
      <c r="L495" s="24" t="str">
        <f aca="false">IF(COUNTA(A495:B495)=0,"",IF(COUNTIFS(Resumen!$A$18:$A$25,B495)=1,"Clasificado","REVISAR categoría"))</f>
        <v/>
      </c>
      <c r="M495" s="36"/>
      <c r="N495" s="24" t="str">
        <f aca="false">IF(K495&lt;&gt;"Correcto","",IF(OR(ISNUMBER(F495),ISNUMBER(H495)),"Comprometido","Estimado"))</f>
        <v/>
      </c>
      <c r="O495" s="24" t="n">
        <f aca="false">MAX(0,J495)</f>
        <v>0</v>
      </c>
      <c r="P495" s="1" t="n">
        <f aca="false">IF(COUNTA(A495:H495,M495)&gt;0,ROW(),0)</f>
        <v>0</v>
      </c>
    </row>
    <row r="496" customFormat="false" ht="30" hidden="false" customHeight="true" outlineLevel="0" collapsed="false">
      <c r="A496" s="33"/>
      <c r="B496" s="33"/>
      <c r="C496" s="33"/>
      <c r="D496" s="34"/>
      <c r="E496" s="35"/>
      <c r="F496" s="35"/>
      <c r="G496" s="35"/>
      <c r="H496" s="35"/>
      <c r="I496" s="23" t="n">
        <f aca="false">IF(K496="Correcto",IF(ISNUMBER(H496),H496,IF(ISNUMBER(F496),F496,N(E496)))*D496,0)</f>
        <v>0</v>
      </c>
      <c r="J496" s="23" t="n">
        <f aca="false">IF(K496="Correcto",I496-N(G496),0)</f>
        <v>0</v>
      </c>
      <c r="K496" s="8" t="str">
        <f aca="false">IF(COUNTA(A496:H496)=0,"",IF(OR(A496="",B496="",C496="",NOT(ISNUMBER(D496)),D496&lt;=0,AND(E496&lt;&gt;"",NOT(ISNUMBER(E496))),AND(F496&lt;&gt;"",NOT(ISNUMBER(F496))),AND(G496&lt;&gt;"",NOT(ISNUMBER(G496))),AND(H496&lt;&gt;"",NOT(ISNUMBER(H496))),COUNT(E496:H496)=0),"REVISAR datos","Correcto"))</f>
        <v/>
      </c>
      <c r="L496" s="24" t="str">
        <f aca="false">IF(COUNTA(A496:B496)=0,"",IF(COUNTIFS(Resumen!$A$18:$A$25,B496)=1,"Clasificado","REVISAR categoría"))</f>
        <v/>
      </c>
      <c r="M496" s="36"/>
      <c r="N496" s="24" t="str">
        <f aca="false">IF(K496&lt;&gt;"Correcto","",IF(OR(ISNUMBER(F496),ISNUMBER(H496)),"Comprometido","Estimado"))</f>
        <v/>
      </c>
      <c r="O496" s="24" t="n">
        <f aca="false">MAX(0,J496)</f>
        <v>0</v>
      </c>
      <c r="P496" s="1" t="n">
        <f aca="false">IF(COUNTA(A496:H496,M496)&gt;0,ROW(),0)</f>
        <v>0</v>
      </c>
    </row>
    <row r="497" customFormat="false" ht="30" hidden="false" customHeight="true" outlineLevel="0" collapsed="false">
      <c r="A497" s="33"/>
      <c r="B497" s="33"/>
      <c r="C497" s="33"/>
      <c r="D497" s="34"/>
      <c r="E497" s="35"/>
      <c r="F497" s="35"/>
      <c r="G497" s="35"/>
      <c r="H497" s="35"/>
      <c r="I497" s="23" t="n">
        <f aca="false">IF(K497="Correcto",IF(ISNUMBER(H497),H497,IF(ISNUMBER(F497),F497,N(E497)))*D497,0)</f>
        <v>0</v>
      </c>
      <c r="J497" s="23" t="n">
        <f aca="false">IF(K497="Correcto",I497-N(G497),0)</f>
        <v>0</v>
      </c>
      <c r="K497" s="8" t="str">
        <f aca="false">IF(COUNTA(A497:H497)=0,"",IF(OR(A497="",B497="",C497="",NOT(ISNUMBER(D497)),D497&lt;=0,AND(E497&lt;&gt;"",NOT(ISNUMBER(E497))),AND(F497&lt;&gt;"",NOT(ISNUMBER(F497))),AND(G497&lt;&gt;"",NOT(ISNUMBER(G497))),AND(H497&lt;&gt;"",NOT(ISNUMBER(H497))),COUNT(E497:H497)=0),"REVISAR datos","Correcto"))</f>
        <v/>
      </c>
      <c r="L497" s="24" t="str">
        <f aca="false">IF(COUNTA(A497:B497)=0,"",IF(COUNTIFS(Resumen!$A$18:$A$25,B497)=1,"Clasificado","REVISAR categoría"))</f>
        <v/>
      </c>
      <c r="M497" s="36"/>
      <c r="N497" s="24" t="str">
        <f aca="false">IF(K497&lt;&gt;"Correcto","",IF(OR(ISNUMBER(F497),ISNUMBER(H497)),"Comprometido","Estimado"))</f>
        <v/>
      </c>
      <c r="O497" s="24" t="n">
        <f aca="false">MAX(0,J497)</f>
        <v>0</v>
      </c>
      <c r="P497" s="1" t="n">
        <f aca="false">IF(COUNTA(A497:H497,M497)&gt;0,ROW(),0)</f>
        <v>0</v>
      </c>
    </row>
    <row r="498" customFormat="false" ht="30" hidden="false" customHeight="true" outlineLevel="0" collapsed="false">
      <c r="A498" s="33"/>
      <c r="B498" s="33"/>
      <c r="C498" s="33"/>
      <c r="D498" s="34"/>
      <c r="E498" s="35"/>
      <c r="F498" s="35"/>
      <c r="G498" s="35"/>
      <c r="H498" s="35"/>
      <c r="I498" s="23" t="n">
        <f aca="false">IF(K498="Correcto",IF(ISNUMBER(H498),H498,IF(ISNUMBER(F498),F498,N(E498)))*D498,0)</f>
        <v>0</v>
      </c>
      <c r="J498" s="23" t="n">
        <f aca="false">IF(K498="Correcto",I498-N(G498),0)</f>
        <v>0</v>
      </c>
      <c r="K498" s="8" t="str">
        <f aca="false">IF(COUNTA(A498:H498)=0,"",IF(OR(A498="",B498="",C498="",NOT(ISNUMBER(D498)),D498&lt;=0,AND(E498&lt;&gt;"",NOT(ISNUMBER(E498))),AND(F498&lt;&gt;"",NOT(ISNUMBER(F498))),AND(G498&lt;&gt;"",NOT(ISNUMBER(G498))),AND(H498&lt;&gt;"",NOT(ISNUMBER(H498))),COUNT(E498:H498)=0),"REVISAR datos","Correcto"))</f>
        <v/>
      </c>
      <c r="L498" s="24" t="str">
        <f aca="false">IF(COUNTA(A498:B498)=0,"",IF(COUNTIFS(Resumen!$A$18:$A$25,B498)=1,"Clasificado","REVISAR categoría"))</f>
        <v/>
      </c>
      <c r="M498" s="36"/>
      <c r="N498" s="24" t="str">
        <f aca="false">IF(K498&lt;&gt;"Correcto","",IF(OR(ISNUMBER(F498),ISNUMBER(H498)),"Comprometido","Estimado"))</f>
        <v/>
      </c>
      <c r="O498" s="24" t="n">
        <f aca="false">MAX(0,J498)</f>
        <v>0</v>
      </c>
      <c r="P498" s="1" t="n">
        <f aca="false">IF(COUNTA(A498:H498,M498)&gt;0,ROW(),0)</f>
        <v>0</v>
      </c>
    </row>
    <row r="499" customFormat="false" ht="30" hidden="false" customHeight="true" outlineLevel="0" collapsed="false">
      <c r="A499" s="33"/>
      <c r="B499" s="33"/>
      <c r="C499" s="33"/>
      <c r="D499" s="34"/>
      <c r="E499" s="35"/>
      <c r="F499" s="35"/>
      <c r="G499" s="35"/>
      <c r="H499" s="35"/>
      <c r="I499" s="23" t="n">
        <f aca="false">IF(K499="Correcto",IF(ISNUMBER(H499),H499,IF(ISNUMBER(F499),F499,N(E499)))*D499,0)</f>
        <v>0</v>
      </c>
      <c r="J499" s="23" t="n">
        <f aca="false">IF(K499="Correcto",I499-N(G499),0)</f>
        <v>0</v>
      </c>
      <c r="K499" s="8" t="str">
        <f aca="false">IF(COUNTA(A499:H499)=0,"",IF(OR(A499="",B499="",C499="",NOT(ISNUMBER(D499)),D499&lt;=0,AND(E499&lt;&gt;"",NOT(ISNUMBER(E499))),AND(F499&lt;&gt;"",NOT(ISNUMBER(F499))),AND(G499&lt;&gt;"",NOT(ISNUMBER(G499))),AND(H499&lt;&gt;"",NOT(ISNUMBER(H499))),COUNT(E499:H499)=0),"REVISAR datos","Correcto"))</f>
        <v/>
      </c>
      <c r="L499" s="24" t="str">
        <f aca="false">IF(COUNTA(A499:B499)=0,"",IF(COUNTIFS(Resumen!$A$18:$A$25,B499)=1,"Clasificado","REVISAR categoría"))</f>
        <v/>
      </c>
      <c r="M499" s="36"/>
      <c r="N499" s="24" t="str">
        <f aca="false">IF(K499&lt;&gt;"Correcto","",IF(OR(ISNUMBER(F499),ISNUMBER(H499)),"Comprometido","Estimado"))</f>
        <v/>
      </c>
      <c r="O499" s="24" t="n">
        <f aca="false">MAX(0,J499)</f>
        <v>0</v>
      </c>
      <c r="P499" s="1" t="n">
        <f aca="false">IF(COUNTA(A499:H499,M499)&gt;0,ROW(),0)</f>
        <v>0</v>
      </c>
    </row>
    <row r="500" customFormat="false" ht="30" hidden="false" customHeight="true" outlineLevel="0" collapsed="false">
      <c r="A500" s="33"/>
      <c r="B500" s="33"/>
      <c r="C500" s="33"/>
      <c r="D500" s="34"/>
      <c r="E500" s="35"/>
      <c r="F500" s="35"/>
      <c r="G500" s="35"/>
      <c r="H500" s="35"/>
      <c r="I500" s="23" t="n">
        <f aca="false">IF(K500="Correcto",IF(ISNUMBER(H500),H500,IF(ISNUMBER(F500),F500,N(E500)))*D500,0)</f>
        <v>0</v>
      </c>
      <c r="J500" s="23" t="n">
        <f aca="false">IF(K500="Correcto",I500-N(G500),0)</f>
        <v>0</v>
      </c>
      <c r="K500" s="8" t="str">
        <f aca="false">IF(COUNTA(A500:H500)=0,"",IF(OR(A500="",B500="",C500="",NOT(ISNUMBER(D500)),D500&lt;=0,AND(E500&lt;&gt;"",NOT(ISNUMBER(E500))),AND(F500&lt;&gt;"",NOT(ISNUMBER(F500))),AND(G500&lt;&gt;"",NOT(ISNUMBER(G500))),AND(H500&lt;&gt;"",NOT(ISNUMBER(H500))),COUNT(E500:H500)=0),"REVISAR datos","Correcto"))</f>
        <v/>
      </c>
      <c r="L500" s="24" t="str">
        <f aca="false">IF(COUNTA(A500:B500)=0,"",IF(COUNTIFS(Resumen!$A$18:$A$25,B500)=1,"Clasificado","REVISAR categoría"))</f>
        <v/>
      </c>
      <c r="M500" s="36"/>
      <c r="N500" s="24" t="str">
        <f aca="false">IF(K500&lt;&gt;"Correcto","",IF(OR(ISNUMBER(F500),ISNUMBER(H500)),"Comprometido","Estimado"))</f>
        <v/>
      </c>
      <c r="O500" s="24" t="n">
        <f aca="false">MAX(0,J500)</f>
        <v>0</v>
      </c>
      <c r="P500" s="1" t="n">
        <f aca="false">IF(COUNTA(A500:H500,M500)&gt;0,ROW(),0)</f>
        <v>0</v>
      </c>
    </row>
    <row r="501" customFormat="false" ht="30" hidden="false" customHeight="true" outlineLevel="0" collapsed="false">
      <c r="A501" s="33"/>
      <c r="B501" s="33"/>
      <c r="C501" s="33"/>
      <c r="D501" s="34"/>
      <c r="E501" s="35"/>
      <c r="F501" s="35"/>
      <c r="G501" s="35"/>
      <c r="H501" s="35"/>
      <c r="I501" s="23" t="n">
        <f aca="false">IF(K501="Correcto",IF(ISNUMBER(H501),H501,IF(ISNUMBER(F501),F501,N(E501)))*D501,0)</f>
        <v>0</v>
      </c>
      <c r="J501" s="23" t="n">
        <f aca="false">IF(K501="Correcto",I501-N(G501),0)</f>
        <v>0</v>
      </c>
      <c r="K501" s="8" t="str">
        <f aca="false">IF(COUNTA(A501:H501)=0,"",IF(OR(A501="",B501="",C501="",NOT(ISNUMBER(D501)),D501&lt;=0,AND(E501&lt;&gt;"",NOT(ISNUMBER(E501))),AND(F501&lt;&gt;"",NOT(ISNUMBER(F501))),AND(G501&lt;&gt;"",NOT(ISNUMBER(G501))),AND(H501&lt;&gt;"",NOT(ISNUMBER(H501))),COUNT(E501:H501)=0),"REVISAR datos","Correcto"))</f>
        <v/>
      </c>
      <c r="L501" s="24" t="str">
        <f aca="false">IF(COUNTA(A501:B501)=0,"",IF(COUNTIFS(Resumen!$A$18:$A$25,B501)=1,"Clasificado","REVISAR categoría"))</f>
        <v/>
      </c>
      <c r="M501" s="36"/>
      <c r="N501" s="24" t="str">
        <f aca="false">IF(K501&lt;&gt;"Correcto","",IF(OR(ISNUMBER(F501),ISNUMBER(H501)),"Comprometido","Estimado"))</f>
        <v/>
      </c>
      <c r="O501" s="24" t="n">
        <f aca="false">MAX(0,J501)</f>
        <v>0</v>
      </c>
      <c r="P501" s="1" t="n">
        <f aca="false">IF(COUNTA(A501:H501,M501)&gt;0,ROW(),0)</f>
        <v>0</v>
      </c>
    </row>
    <row r="502" customFormat="false" ht="30" hidden="false" customHeight="true" outlineLevel="0" collapsed="false">
      <c r="A502" s="33"/>
      <c r="B502" s="33"/>
      <c r="C502" s="33"/>
      <c r="D502" s="34"/>
      <c r="E502" s="35"/>
      <c r="F502" s="35"/>
      <c r="G502" s="35"/>
      <c r="H502" s="35"/>
      <c r="I502" s="23" t="n">
        <f aca="false">IF(K502="Correcto",IF(ISNUMBER(H502),H502,IF(ISNUMBER(F502),F502,N(E502)))*D502,0)</f>
        <v>0</v>
      </c>
      <c r="J502" s="23" t="n">
        <f aca="false">IF(K502="Correcto",I502-N(G502),0)</f>
        <v>0</v>
      </c>
      <c r="K502" s="8" t="str">
        <f aca="false">IF(COUNTA(A502:H502)=0,"",IF(OR(A502="",B502="",C502="",NOT(ISNUMBER(D502)),D502&lt;=0,AND(E502&lt;&gt;"",NOT(ISNUMBER(E502))),AND(F502&lt;&gt;"",NOT(ISNUMBER(F502))),AND(G502&lt;&gt;"",NOT(ISNUMBER(G502))),AND(H502&lt;&gt;"",NOT(ISNUMBER(H502))),COUNT(E502:H502)=0),"REVISAR datos","Correcto"))</f>
        <v/>
      </c>
      <c r="L502" s="24" t="str">
        <f aca="false">IF(COUNTA(A502:B502)=0,"",IF(COUNTIFS(Resumen!$A$18:$A$25,B502)=1,"Clasificado","REVISAR categoría"))</f>
        <v/>
      </c>
      <c r="M502" s="36"/>
      <c r="N502" s="24" t="str">
        <f aca="false">IF(K502&lt;&gt;"Correcto","",IF(OR(ISNUMBER(F502),ISNUMBER(H502)),"Comprometido","Estimado"))</f>
        <v/>
      </c>
      <c r="O502" s="24" t="n">
        <f aca="false">MAX(0,J502)</f>
        <v>0</v>
      </c>
      <c r="P502" s="1" t="n">
        <f aca="false">IF(COUNTA(A502:H502,M502)&gt;0,ROW(),0)</f>
        <v>0</v>
      </c>
    </row>
    <row r="503" customFormat="false" ht="30" hidden="false" customHeight="true" outlineLevel="0" collapsed="false">
      <c r="A503" s="33"/>
      <c r="B503" s="33"/>
      <c r="C503" s="33"/>
      <c r="D503" s="34"/>
      <c r="E503" s="35"/>
      <c r="F503" s="35"/>
      <c r="G503" s="35"/>
      <c r="H503" s="35"/>
      <c r="I503" s="23" t="n">
        <f aca="false">IF(K503="Correcto",IF(ISNUMBER(H503),H503,IF(ISNUMBER(F503),F503,N(E503)))*D503,0)</f>
        <v>0</v>
      </c>
      <c r="J503" s="23" t="n">
        <f aca="false">IF(K503="Correcto",I503-N(G503),0)</f>
        <v>0</v>
      </c>
      <c r="K503" s="8" t="str">
        <f aca="false">IF(COUNTA(A503:H503)=0,"",IF(OR(A503="",B503="",C503="",NOT(ISNUMBER(D503)),D503&lt;=0,AND(E503&lt;&gt;"",NOT(ISNUMBER(E503))),AND(F503&lt;&gt;"",NOT(ISNUMBER(F503))),AND(G503&lt;&gt;"",NOT(ISNUMBER(G503))),AND(H503&lt;&gt;"",NOT(ISNUMBER(H503))),COUNT(E503:H503)=0),"REVISAR datos","Correcto"))</f>
        <v/>
      </c>
      <c r="L503" s="24" t="str">
        <f aca="false">IF(COUNTA(A503:B503)=0,"",IF(COUNTIFS(Resumen!$A$18:$A$25,B503)=1,"Clasificado","REVISAR categoría"))</f>
        <v/>
      </c>
      <c r="M503" s="36"/>
      <c r="N503" s="24" t="str">
        <f aca="false">IF(K503&lt;&gt;"Correcto","",IF(OR(ISNUMBER(F503),ISNUMBER(H503)),"Comprometido","Estimado"))</f>
        <v/>
      </c>
      <c r="O503" s="24" t="n">
        <f aca="false">MAX(0,J503)</f>
        <v>0</v>
      </c>
      <c r="P503" s="1" t="n">
        <f aca="false">IF(COUNTA(A503:H503,M503)&gt;0,ROW(),0)</f>
        <v>0</v>
      </c>
    </row>
    <row r="504" customFormat="false" ht="30" hidden="false" customHeight="true" outlineLevel="0" collapsed="false">
      <c r="A504" s="33"/>
      <c r="B504" s="33"/>
      <c r="C504" s="33"/>
      <c r="D504" s="34"/>
      <c r="E504" s="35"/>
      <c r="F504" s="35"/>
      <c r="G504" s="35"/>
      <c r="H504" s="35"/>
      <c r="I504" s="23" t="n">
        <f aca="false">IF(K504="Correcto",IF(ISNUMBER(H504),H504,IF(ISNUMBER(F504),F504,N(E504)))*D504,0)</f>
        <v>0</v>
      </c>
      <c r="J504" s="23" t="n">
        <f aca="false">IF(K504="Correcto",I504-N(G504),0)</f>
        <v>0</v>
      </c>
      <c r="K504" s="8" t="str">
        <f aca="false">IF(COUNTA(A504:H504)=0,"",IF(OR(A504="",B504="",C504="",NOT(ISNUMBER(D504)),D504&lt;=0,AND(E504&lt;&gt;"",NOT(ISNUMBER(E504))),AND(F504&lt;&gt;"",NOT(ISNUMBER(F504))),AND(G504&lt;&gt;"",NOT(ISNUMBER(G504))),AND(H504&lt;&gt;"",NOT(ISNUMBER(H504))),COUNT(E504:H504)=0),"REVISAR datos","Correcto"))</f>
        <v/>
      </c>
      <c r="L504" s="24" t="str">
        <f aca="false">IF(COUNTA(A504:B504)=0,"",IF(COUNTIFS(Resumen!$A$18:$A$25,B504)=1,"Clasificado","REVISAR categoría"))</f>
        <v/>
      </c>
      <c r="M504" s="36"/>
      <c r="N504" s="24" t="str">
        <f aca="false">IF(K504&lt;&gt;"Correcto","",IF(OR(ISNUMBER(F504),ISNUMBER(H504)),"Comprometido","Estimado"))</f>
        <v/>
      </c>
      <c r="O504" s="24" t="n">
        <f aca="false">MAX(0,J504)</f>
        <v>0</v>
      </c>
      <c r="P504" s="1" t="n">
        <f aca="false">IF(COUNTA(A504:H504,M504)&gt;0,ROW(),0)</f>
        <v>0</v>
      </c>
    </row>
    <row r="505" customFormat="false" ht="30" hidden="false" customHeight="true" outlineLevel="0" collapsed="false">
      <c r="A505" s="33"/>
      <c r="B505" s="33"/>
      <c r="C505" s="33"/>
      <c r="D505" s="34"/>
      <c r="E505" s="35"/>
      <c r="F505" s="35"/>
      <c r="G505" s="35"/>
      <c r="H505" s="35"/>
      <c r="I505" s="23" t="n">
        <f aca="false">IF(K505="Correcto",IF(ISNUMBER(H505),H505,IF(ISNUMBER(F505),F505,N(E505)))*D505,0)</f>
        <v>0</v>
      </c>
      <c r="J505" s="23" t="n">
        <f aca="false">IF(K505="Correcto",I505-N(G505),0)</f>
        <v>0</v>
      </c>
      <c r="K505" s="8" t="str">
        <f aca="false">IF(COUNTA(A505:H505)=0,"",IF(OR(A505="",B505="",C505="",NOT(ISNUMBER(D505)),D505&lt;=0,AND(E505&lt;&gt;"",NOT(ISNUMBER(E505))),AND(F505&lt;&gt;"",NOT(ISNUMBER(F505))),AND(G505&lt;&gt;"",NOT(ISNUMBER(G505))),AND(H505&lt;&gt;"",NOT(ISNUMBER(H505))),COUNT(E505:H505)=0),"REVISAR datos","Correcto"))</f>
        <v/>
      </c>
      <c r="L505" s="24" t="str">
        <f aca="false">IF(COUNTA(A505:B505)=0,"",IF(COUNTIFS(Resumen!$A$18:$A$25,B505)=1,"Clasificado","REVISAR categoría"))</f>
        <v/>
      </c>
      <c r="M505" s="36"/>
      <c r="N505" s="24" t="str">
        <f aca="false">IF(K505&lt;&gt;"Correcto","",IF(OR(ISNUMBER(F505),ISNUMBER(H505)),"Comprometido","Estimado"))</f>
        <v/>
      </c>
      <c r="O505" s="24" t="n">
        <f aca="false">MAX(0,J505)</f>
        <v>0</v>
      </c>
      <c r="P505" s="1" t="n">
        <f aca="false">IF(COUNTA(A505:H505,M505)&gt;0,ROW(),0)</f>
        <v>0</v>
      </c>
    </row>
    <row r="506" customFormat="false" ht="30" hidden="false" customHeight="true" outlineLevel="0" collapsed="false">
      <c r="A506" s="33"/>
      <c r="B506" s="33"/>
      <c r="C506" s="33"/>
      <c r="D506" s="34"/>
      <c r="E506" s="35"/>
      <c r="F506" s="35"/>
      <c r="G506" s="35"/>
      <c r="H506" s="35"/>
      <c r="I506" s="23" t="n">
        <f aca="false">IF(K506="Correcto",IF(ISNUMBER(H506),H506,IF(ISNUMBER(F506),F506,N(E506)))*D506,0)</f>
        <v>0</v>
      </c>
      <c r="J506" s="23" t="n">
        <f aca="false">IF(K506="Correcto",I506-N(G506),0)</f>
        <v>0</v>
      </c>
      <c r="K506" s="8" t="str">
        <f aca="false">IF(COUNTA(A506:H506)=0,"",IF(OR(A506="",B506="",C506="",NOT(ISNUMBER(D506)),D506&lt;=0,AND(E506&lt;&gt;"",NOT(ISNUMBER(E506))),AND(F506&lt;&gt;"",NOT(ISNUMBER(F506))),AND(G506&lt;&gt;"",NOT(ISNUMBER(G506))),AND(H506&lt;&gt;"",NOT(ISNUMBER(H506))),COUNT(E506:H506)=0),"REVISAR datos","Correcto"))</f>
        <v/>
      </c>
      <c r="L506" s="24" t="str">
        <f aca="false">IF(COUNTA(A506:B506)=0,"",IF(COUNTIFS(Resumen!$A$18:$A$25,B506)=1,"Clasificado","REVISAR categoría"))</f>
        <v/>
      </c>
      <c r="M506" s="36"/>
      <c r="N506" s="24" t="str">
        <f aca="false">IF(K506&lt;&gt;"Correcto","",IF(OR(ISNUMBER(F506),ISNUMBER(H506)),"Comprometido","Estimado"))</f>
        <v/>
      </c>
      <c r="O506" s="24" t="n">
        <f aca="false">MAX(0,J506)</f>
        <v>0</v>
      </c>
      <c r="P506" s="1" t="n">
        <f aca="false">IF(COUNTA(A506:H506,M506)&gt;0,ROW(),0)</f>
        <v>0</v>
      </c>
    </row>
    <row r="507" customFormat="false" ht="30" hidden="false" customHeight="true" outlineLevel="0" collapsed="false">
      <c r="A507" s="33"/>
      <c r="B507" s="33"/>
      <c r="C507" s="33"/>
      <c r="D507" s="34"/>
      <c r="E507" s="35"/>
      <c r="F507" s="35"/>
      <c r="G507" s="35"/>
      <c r="H507" s="35"/>
      <c r="I507" s="23" t="n">
        <f aca="false">IF(K507="Correcto",IF(ISNUMBER(H507),H507,IF(ISNUMBER(F507),F507,N(E507)))*D507,0)</f>
        <v>0</v>
      </c>
      <c r="J507" s="23" t="n">
        <f aca="false">IF(K507="Correcto",I507-N(G507),0)</f>
        <v>0</v>
      </c>
      <c r="K507" s="8" t="str">
        <f aca="false">IF(COUNTA(A507:H507)=0,"",IF(OR(A507="",B507="",C507="",NOT(ISNUMBER(D507)),D507&lt;=0,AND(E507&lt;&gt;"",NOT(ISNUMBER(E507))),AND(F507&lt;&gt;"",NOT(ISNUMBER(F507))),AND(G507&lt;&gt;"",NOT(ISNUMBER(G507))),AND(H507&lt;&gt;"",NOT(ISNUMBER(H507))),COUNT(E507:H507)=0),"REVISAR datos","Correcto"))</f>
        <v/>
      </c>
      <c r="L507" s="24" t="str">
        <f aca="false">IF(COUNTA(A507:B507)=0,"",IF(COUNTIFS(Resumen!$A$18:$A$25,B507)=1,"Clasificado","REVISAR categoría"))</f>
        <v/>
      </c>
      <c r="M507" s="36"/>
      <c r="N507" s="24" t="str">
        <f aca="false">IF(K507&lt;&gt;"Correcto","",IF(OR(ISNUMBER(F507),ISNUMBER(H507)),"Comprometido","Estimado"))</f>
        <v/>
      </c>
      <c r="O507" s="24" t="n">
        <f aca="false">MAX(0,J507)</f>
        <v>0</v>
      </c>
      <c r="P507" s="1" t="n">
        <f aca="false">IF(COUNTA(A507:H507,M507)&gt;0,ROW(),0)</f>
        <v>0</v>
      </c>
    </row>
  </sheetData>
  <sheetProtection sheet="1" objects="1" scenarios="1" autoFilter="0" selectLockedCells="0" selectUnlockedCells="0"/>
  <autoFilter ref="A7:O507"/>
  <conditionalFormatting sqref="K8:K507">
    <cfRule type="containsText" priority="2" operator="containsText" aboveAverage="0" equalAverage="0" bottom="0" percent="0" rank="0" text="REVISAR" dxfId="6">
      <formula>NOT(ISERROR(SEARCH("REVISAR",K8)))</formula>
    </cfRule>
  </conditionalFormatting>
  <conditionalFormatting sqref="L8:L507">
    <cfRule type="containsText" priority="3" operator="containsText" aboveAverage="0" equalAverage="0" bottom="0" percent="0" rank="0" text="REVISAR" dxfId="7">
      <formula>NOT(ISERROR(SEARCH("REVISAR",L8)))</formula>
    </cfRule>
  </conditionalFormatting>
  <dataValidations count="1">
    <dataValidation type="list" allowBlank="1" showErrorMessage="1" errorStyle="stop" errorTitle="Revisa la entrada" error="Elige un valor de la lista o configura primero su categoría." sqref="B8:B507">
      <formula1>'Resumen'!$A$18:$A$25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47</v>
      </c>
    </row>
    <row r="3" customFormat="false" ht="24" hidden="false" customHeight="true" outlineLevel="0" collapsed="false">
      <c r="A3" s="5"/>
      <c r="B3" s="5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/>
      <c r="B5" s="8" t="s">
        <v>48</v>
      </c>
    </row>
    <row r="6" customFormat="false" ht="42" hidden="false" customHeight="true" outlineLevel="0" collapsed="false">
      <c r="A6" s="2"/>
      <c r="B6" s="8" t="s">
        <v>49</v>
      </c>
    </row>
    <row r="7" customFormat="false" ht="42" hidden="false" customHeight="true" outlineLevel="0" collapsed="false">
      <c r="A7" s="2"/>
      <c r="B7" s="8" t="s">
        <v>50</v>
      </c>
    </row>
    <row r="8" customFormat="false" ht="42" hidden="false" customHeight="true" outlineLevel="0" collapsed="false">
      <c r="A8" s="2"/>
      <c r="B8" s="8" t="s">
        <v>51</v>
      </c>
    </row>
    <row r="9" customFormat="false" ht="42" hidden="false" customHeight="true" outlineLevel="0" collapsed="false">
      <c r="A9" s="2"/>
      <c r="B9" s="8" t="s">
        <v>52</v>
      </c>
    </row>
    <row r="10" customFormat="false" ht="42" hidden="false" customHeight="true" outlineLevel="0" collapsed="false">
      <c r="A10" s="2"/>
      <c r="B10" s="8" t="s">
        <v>53</v>
      </c>
    </row>
    <row r="11" customFormat="false" ht="42" hidden="false" customHeight="true" outlineLevel="0" collapsed="false">
      <c r="A11" s="2"/>
      <c r="B11" s="8" t="s">
        <v>54</v>
      </c>
    </row>
    <row r="12" customFormat="false" ht="42" hidden="false" customHeight="true" outlineLevel="0" collapsed="false">
      <c r="A12" s="2"/>
      <c r="B12" s="8" t="s">
        <v>55</v>
      </c>
    </row>
    <row r="13" customFormat="false" ht="42" hidden="false" customHeight="true" outlineLevel="0" collapsed="false">
      <c r="A13" s="2"/>
      <c r="B13" s="8" t="s">
        <v>56</v>
      </c>
    </row>
    <row r="14" customFormat="false" ht="42" hidden="false" customHeight="true" outlineLevel="0" collapsed="false">
      <c r="A14" s="2"/>
      <c r="B14" s="8" t="s">
        <v>57</v>
      </c>
    </row>
    <row r="15" customFormat="false" ht="20" hidden="false" customHeight="true" outlineLevel="0" collapsed="false">
      <c r="A15" s="26" t="s">
        <v>58</v>
      </c>
      <c r="B15" s="26"/>
    </row>
    <row r="16" customFormat="false" ht="20" hidden="false" customHeight="true" outlineLevel="0" collapsed="false">
      <c r="A16" s="13"/>
      <c r="B16" s="13"/>
    </row>
    <row r="17" customFormat="false" ht="20" hidden="false" customHeight="true" outlineLevel="0" collapsed="false">
      <c r="A17" s="13"/>
      <c r="B17" s="13"/>
    </row>
    <row r="18" customFormat="false" ht="20" hidden="false" customHeight="true" outlineLevel="0" collapsed="false">
      <c r="A18" s="13"/>
      <c r="B18" s="13"/>
    </row>
    <row r="19" customFormat="false" ht="20" hidden="false" customHeight="true" outlineLevel="0" collapsed="false">
      <c r="A19" s="13"/>
      <c r="B19" s="13"/>
    </row>
    <row r="20" customFormat="false" ht="20" hidden="false" customHeight="true" outlineLevel="0" collapsed="false">
      <c r="A20" s="13"/>
      <c r="B20" s="13"/>
    </row>
    <row r="21" customFormat="false" ht="20" hidden="false" customHeight="true" outlineLevel="0" collapsed="false">
      <c r="A21" s="13"/>
      <c r="B21" s="13"/>
    </row>
    <row r="22" customFormat="false" ht="20" hidden="false" customHeight="true" outlineLevel="0" collapsed="false">
      <c r="A22" s="13"/>
      <c r="B22" s="13"/>
    </row>
    <row r="23" customFormat="false" ht="20" hidden="false" customHeight="true" outlineLevel="0" collapsed="false">
      <c r="A23" s="13"/>
      <c r="B23" s="13"/>
    </row>
    <row r="24" customFormat="false" ht="20" hidden="false" customHeight="true" outlineLevel="0" collapsed="false">
      <c r="A24" s="13"/>
      <c r="B24" s="13"/>
    </row>
    <row r="25" customFormat="false" ht="20" hidden="false" customHeight="true" outlineLevel="0" collapsed="false">
      <c r="A25" s="13"/>
      <c r="B25" s="13"/>
    </row>
    <row r="26" customFormat="false" ht="20" hidden="false" customHeight="true" outlineLevel="0" collapsed="false">
      <c r="A26" s="13"/>
      <c r="B26" s="13"/>
    </row>
    <row r="27" customFormat="false" ht="20" hidden="false" customHeight="true" outlineLevel="0" collapsed="false">
      <c r="A27" s="13"/>
      <c r="B27" s="13"/>
    </row>
    <row r="28" customFormat="false" ht="20" hidden="false" customHeight="true" outlineLevel="0" collapsed="false">
      <c r="A28" s="13"/>
      <c r="B28" s="13"/>
    </row>
    <row r="29" customFormat="false" ht="20" hidden="false" customHeight="true" outlineLevel="0" collapsed="false">
      <c r="A29" s="13"/>
      <c r="B29" s="13"/>
    </row>
    <row r="30" customFormat="false" ht="20" hidden="false" customHeight="true" outlineLevel="0" collapsed="false">
      <c r="A30" s="13"/>
      <c r="B30" s="13"/>
    </row>
    <row r="31" customFormat="false" ht="20" hidden="false" customHeight="true" outlineLevel="0" collapsed="false">
      <c r="A31" s="13"/>
      <c r="B31" s="13"/>
    </row>
    <row r="32" customFormat="false" ht="20" hidden="false" customHeight="true" outlineLevel="0" collapsed="false">
      <c r="A32" s="13"/>
      <c r="B32" s="13"/>
    </row>
    <row r="33" customFormat="false" ht="20" hidden="false" customHeight="true" outlineLevel="0" collapsed="false">
      <c r="A33" s="13"/>
      <c r="B33" s="13"/>
    </row>
    <row r="34" customFormat="false" ht="20" hidden="false" customHeight="true" outlineLevel="0" collapsed="false">
      <c r="A34" s="13"/>
      <c r="B34" s="13"/>
    </row>
    <row r="35" customFormat="false" ht="20" hidden="false" customHeight="true" outlineLevel="0" collapsed="false">
      <c r="A35" s="13"/>
      <c r="B35" s="13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6" min="1" style="1" width="19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</row>
    <row r="2" customFormat="false" ht="24" hidden="false" customHeight="true" outlineLevel="0" collapsed="false">
      <c r="A2" s="3" t="s">
        <v>59</v>
      </c>
      <c r="B2" s="2"/>
      <c r="C2" s="2"/>
      <c r="D2" s="2"/>
      <c r="E2" s="2"/>
      <c r="F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</row>
    <row r="4" customFormat="false" ht="24" hidden="false" customHeight="true" outlineLevel="0" collapsed="false">
      <c r="A4" s="2" t="s">
        <v>60</v>
      </c>
      <c r="B4" s="37" t="n">
        <v>46311</v>
      </c>
      <c r="C4" s="2"/>
      <c r="D4" s="2"/>
      <c r="E4" s="2"/>
      <c r="F4" s="2"/>
    </row>
    <row r="5" customFormat="false" ht="24" hidden="false" customHeight="true" outlineLevel="0" collapsed="false">
      <c r="A5" s="2"/>
      <c r="B5" s="2"/>
      <c r="C5" s="2"/>
      <c r="D5" s="2"/>
      <c r="E5" s="2"/>
      <c r="F5" s="2"/>
    </row>
    <row r="6" customFormat="false" ht="24" hidden="false" customHeight="true" outlineLevel="0" collapsed="false">
      <c r="A6" s="2"/>
      <c r="B6" s="2"/>
      <c r="C6" s="2"/>
      <c r="D6" s="2"/>
      <c r="E6" s="2"/>
      <c r="F6" s="2"/>
    </row>
    <row r="7" customFormat="false" ht="24" hidden="false" customHeight="true" outlineLevel="0" collapsed="false">
      <c r="A7" s="2"/>
      <c r="B7" s="2"/>
      <c r="C7" s="2"/>
      <c r="D7" s="2"/>
      <c r="E7" s="2"/>
      <c r="F7" s="2"/>
    </row>
    <row r="8" customFormat="false" ht="24" hidden="false" customHeight="true" outlineLevel="0" collapsed="false">
      <c r="A8" s="2" t="s">
        <v>61</v>
      </c>
      <c r="B8" s="10" t="n">
        <f aca="false">SUMIFS(Partidas!O8:O507,Partidas!N8:N507,"Comprometido")</f>
        <v>470</v>
      </c>
      <c r="C8" s="2"/>
      <c r="D8" s="2"/>
      <c r="E8" s="2"/>
      <c r="F8" s="2"/>
    </row>
    <row r="9" customFormat="false" ht="24" hidden="false" customHeight="true" outlineLevel="0" collapsed="false">
      <c r="A9" s="2" t="s">
        <v>62</v>
      </c>
      <c r="B9" s="10" t="n">
        <f aca="false">SUMIFS(Partidas!O8:O507,Partidas!N8:N507,"Estimado")</f>
        <v>250</v>
      </c>
      <c r="C9" s="2"/>
      <c r="D9" s="2"/>
      <c r="E9" s="2"/>
      <c r="F9" s="2"/>
    </row>
    <row r="10" customFormat="false" ht="24" hidden="false" customHeight="true" outlineLevel="0" collapsed="false">
      <c r="A10" s="2" t="s">
        <v>11</v>
      </c>
      <c r="B10" s="10" t="n">
        <f aca="false">-SUMIFS(Partidas!J8:J507,Partidas!J8:J507,"&lt;0")</f>
        <v>-0</v>
      </c>
      <c r="C10" s="2"/>
      <c r="D10" s="2"/>
      <c r="E10" s="2"/>
      <c r="F10" s="2"/>
    </row>
    <row r="11" customFormat="false" ht="24" hidden="false" customHeight="true" outlineLevel="0" collapsed="false">
      <c r="A11" s="2"/>
      <c r="B11" s="2"/>
      <c r="C11" s="2"/>
      <c r="D11" s="2"/>
      <c r="E11" s="2"/>
      <c r="F11" s="2"/>
    </row>
    <row r="12" customFormat="false" ht="24" hidden="false" customHeight="true" outlineLevel="0" collapsed="false">
      <c r="A12" s="2" t="s">
        <v>63</v>
      </c>
      <c r="B12" s="10" t="n">
        <f aca="false">SUMIFS(Partidas!O8:O507,Partidas!M8:M507,"&gt;0",Partidas!M8:M507,"&lt;"&amp;B4)</f>
        <v>0</v>
      </c>
      <c r="C12" s="2"/>
      <c r="D12" s="2"/>
      <c r="E12" s="2"/>
      <c r="F12" s="2"/>
    </row>
    <row r="13" customFormat="false" ht="24" hidden="false" customHeight="true" outlineLevel="0" collapsed="false">
      <c r="A13" s="2" t="s">
        <v>64</v>
      </c>
      <c r="B13" s="10" t="n">
        <f aca="false">SUMIFS(Partidas!O8:O507,Partidas!M8:M507,"&gt;="&amp;B4,Partidas!M8:M507,"&lt;"&amp;B4+30)</f>
        <v>0</v>
      </c>
      <c r="C13" s="2"/>
      <c r="D13" s="2"/>
      <c r="E13" s="2"/>
      <c r="F13" s="2"/>
    </row>
    <row r="14" customFormat="false" ht="24" hidden="false" customHeight="true" outlineLevel="0" collapsed="false">
      <c r="A14" s="2" t="s">
        <v>65</v>
      </c>
      <c r="B14" s="10" t="n">
        <f aca="false">SUM(Partidas!O8:O507)-SUMIFS(Partidas!O8:O507,Partidas!M8:M507,"&gt;0")</f>
        <v>720</v>
      </c>
      <c r="C14" s="2"/>
      <c r="D14" s="2"/>
      <c r="E14" s="2"/>
      <c r="F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O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15" min="2" style="1" width="14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24" hidden="false" customHeight="true" outlineLevel="0" collapsed="false">
      <c r="A2" s="3" t="s">
        <v>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customFormat="false" ht="24" hidden="false" customHeight="true" outlineLevel="0" collapsed="false">
      <c r="A4" s="2" t="s">
        <v>67</v>
      </c>
      <c r="B4" s="30" t="n">
        <v>1</v>
      </c>
      <c r="C4" s="2"/>
      <c r="D4" s="2" t="s">
        <v>68</v>
      </c>
      <c r="E4" s="2" t="n">
        <f aca="false">MAX(1,ROUNDUP((MAX(14,MAX(Partidas!$P$8:$P$507))-7)/20,0))</f>
        <v>1</v>
      </c>
      <c r="F4" s="2"/>
      <c r="G4" s="2"/>
      <c r="H4" s="2"/>
      <c r="I4" s="2"/>
      <c r="J4" s="2"/>
      <c r="K4" s="2"/>
      <c r="L4" s="2"/>
      <c r="M4" s="2"/>
      <c r="N4" s="2"/>
      <c r="O4" s="2"/>
    </row>
    <row r="5" customFormat="false" ht="24" hidden="false" customHeight="true" outlineLevel="0" collapsed="false">
      <c r="A5" s="16" t="s">
        <v>69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customFormat="false" ht="40" hidden="false" customHeight="true" outlineLevel="0" collapsed="false">
      <c r="A7" s="28" t="str">
        <f aca="false">Partidas!A7</f>
        <v>Concepto</v>
      </c>
      <c r="B7" s="28" t="str">
        <f aca="false">Partidas!B7</f>
        <v>Categoría</v>
      </c>
      <c r="C7" s="28" t="str">
        <f aca="false">Partidas!C7</f>
        <v>Divisa</v>
      </c>
      <c r="D7" s="28" t="str">
        <f aca="false">Partidas!D7</f>
        <v>Cambio a EUR</v>
      </c>
      <c r="E7" s="28" t="str">
        <f aca="false">Partidas!E7</f>
        <v>Previsto</v>
      </c>
      <c r="F7" s="28" t="str">
        <f aca="false">Partidas!F7</f>
        <v>Reservado</v>
      </c>
      <c r="G7" s="28" t="str">
        <f aca="false">Partidas!G7</f>
        <v>Pagado EUR</v>
      </c>
      <c r="H7" s="28" t="str">
        <f aca="false">Partidas!H7</f>
        <v>Real final</v>
      </c>
      <c r="I7" s="28" t="str">
        <f aca="false">Partidas!I7</f>
        <v>Coste actual EUR</v>
      </c>
      <c r="J7" s="28" t="str">
        <f aca="false">Partidas!J7</f>
        <v>Pendiente EUR</v>
      </c>
      <c r="K7" s="28" t="str">
        <f aca="false">Partidas!K7</f>
        <v>Control</v>
      </c>
      <c r="L7" s="28" t="str">
        <f aca="false">Partidas!L7</f>
        <v>Clasificación</v>
      </c>
      <c r="M7" s="28" t="str">
        <f aca="false">Partidas!M7</f>
        <v>Vencimiento</v>
      </c>
      <c r="N7" s="28" t="str">
        <f aca="false">Partidas!N7</f>
        <v>Tipo pendiente</v>
      </c>
      <c r="O7" s="28" t="str">
        <f aca="false">Partidas!O7</f>
        <v>Por pagar positivo</v>
      </c>
    </row>
    <row r="8" customFormat="false" ht="26" hidden="false" customHeight="true" outlineLevel="0" collapsed="false">
      <c r="A8" s="23" t="str">
        <f aca="false">IF(AND(ISNUMBER($B$4),$B$4&gt;=1,$B$4&lt;=25,MOD($B$4,1)=0),IF(INDEX(Partidas!P8:P507,($B$4-1)*20+1)=0,"",IF(INDEX(Partidas!A8:A507,($B$4-1)*20+1)="","",INDEX(Partidas!A8:A507,($B$4-1)*20+1))),"Revisa página")</f>
        <v>Tren</v>
      </c>
      <c r="B8" s="23" t="str">
        <f aca="false">IF(AND(ISNUMBER($B$4),$B$4&gt;=1,$B$4&lt;=25,MOD($B$4,1)=0),IF(INDEX(Partidas!P8:P507,($B$4-1)*20+1)=0,"",IF(INDEX(Partidas!B8:B507,($B$4-1)*20+1)="","",INDEX(Partidas!B8:B507,($B$4-1)*20+1))),"Revisa página")</f>
        <v>Transporte</v>
      </c>
      <c r="C8" s="23" t="str">
        <f aca="false">IF(AND(ISNUMBER($B$4),$B$4&gt;=1,$B$4&lt;=25,MOD($B$4,1)=0),IF(INDEX(Partidas!P8:P507,($B$4-1)*20+1)=0,"",IF(INDEX(Partidas!C8:C507,($B$4-1)*20+1)="","",INDEX(Partidas!C8:C507,($B$4-1)*20+1))),"Revisa página")</f>
        <v>EUR</v>
      </c>
      <c r="D8" s="23" t="n">
        <f aca="false">IF(AND(ISNUMBER($B$4),$B$4&gt;=1,$B$4&lt;=25,MOD($B$4,1)=0),IF(INDEX(Partidas!P8:P507,($B$4-1)*20+1)=0,"",IF(INDEX(Partidas!D8:D507,($B$4-1)*20+1)="","",INDEX(Partidas!D8:D507,($B$4-1)*20+1))),"Revisa página")</f>
        <v>1</v>
      </c>
      <c r="E8" s="23" t="n">
        <f aca="false">IF(AND(ISNUMBER($B$4),$B$4&gt;=1,$B$4&lt;=25,MOD($B$4,1)=0),IF(INDEX(Partidas!P8:P507,($B$4-1)*20+1)=0,"",IF(INDEX(Partidas!E8:E507,($B$4-1)*20+1)="","",INDEX(Partidas!E8:E507,($B$4-1)*20+1))),"Revisa página")</f>
        <v>200</v>
      </c>
      <c r="F8" s="23" t="n">
        <f aca="false">IF(AND(ISNUMBER($B$4),$B$4&gt;=1,$B$4&lt;=25,MOD($B$4,1)=0),IF(INDEX(Partidas!P8:P507,($B$4-1)*20+1)=0,"",IF(INDEX(Partidas!F8:F507,($B$4-1)*20+1)="","",INDEX(Partidas!F8:F507,($B$4-1)*20+1))),"Revisa página")</f>
        <v>220</v>
      </c>
      <c r="G8" s="23" t="n">
        <f aca="false">IF(AND(ISNUMBER($B$4),$B$4&gt;=1,$B$4&lt;=25,MOD($B$4,1)=0),IF(INDEX(Partidas!P8:P507,($B$4-1)*20+1)=0,"",IF(INDEX(Partidas!G8:G507,($B$4-1)*20+1)="","",INDEX(Partidas!G8:G507,($B$4-1)*20+1))),"Revisa página")</f>
        <v>220</v>
      </c>
      <c r="H8" s="23" t="n">
        <f aca="false">IF(AND(ISNUMBER($B$4),$B$4&gt;=1,$B$4&lt;=25,MOD($B$4,1)=0),IF(INDEX(Partidas!P8:P507,($B$4-1)*20+1)=0,"",IF(INDEX(Partidas!H8:H507,($B$4-1)*20+1)="","",INDEX(Partidas!H8:H507,($B$4-1)*20+1))),"Revisa página")</f>
        <v>220</v>
      </c>
      <c r="I8" s="23" t="n">
        <f aca="false">IF(AND(ISNUMBER($B$4),$B$4&gt;=1,$B$4&lt;=25,MOD($B$4,1)=0),IF(INDEX(Partidas!P8:P507,($B$4-1)*20+1)=0,"",IF(INDEX(Partidas!I8:I507,($B$4-1)*20+1)="","",INDEX(Partidas!I8:I507,($B$4-1)*20+1))),"Revisa página")</f>
        <v>220</v>
      </c>
      <c r="J8" s="23" t="n">
        <f aca="false">IF(AND(ISNUMBER($B$4),$B$4&gt;=1,$B$4&lt;=25,MOD($B$4,1)=0),IF(INDEX(Partidas!P8:P507,($B$4-1)*20+1)=0,"",IF(INDEX(Partidas!J8:J507,($B$4-1)*20+1)="","",INDEX(Partidas!J8:J507,($B$4-1)*20+1))),"Revisa página")</f>
        <v>0</v>
      </c>
      <c r="K8" s="23" t="str">
        <f aca="false">IF(AND(ISNUMBER($B$4),$B$4&gt;=1,$B$4&lt;=25,MOD($B$4,1)=0),IF(INDEX(Partidas!P8:P507,($B$4-1)*20+1)=0,"",IF(INDEX(Partidas!K8:K507,($B$4-1)*20+1)="","",INDEX(Partidas!K8:K507,($B$4-1)*20+1))),"Revisa página")</f>
        <v>Correcto</v>
      </c>
      <c r="L8" s="23" t="str">
        <f aca="false">IF(AND(ISNUMBER($B$4),$B$4&gt;=1,$B$4&lt;=25,MOD($B$4,1)=0),IF(INDEX(Partidas!P8:P507,($B$4-1)*20+1)=0,"",IF(INDEX(Partidas!L8:L507,($B$4-1)*20+1)="","",INDEX(Partidas!L8:L507,($B$4-1)*20+1))),"Revisa página")</f>
        <v>Clasificado</v>
      </c>
      <c r="M8" s="29" t="str">
        <f aca="false">IF(AND(ISNUMBER($B$4),$B$4&gt;=1,$B$4&lt;=25,MOD($B$4,1)=0),IF(INDEX(Partidas!P8:P507,($B$4-1)*20+1)=0,"",IF(INDEX(Partidas!M8:M507,($B$4-1)*20+1)="","",INDEX(Partidas!M8:M507,($B$4-1)*20+1))),"Revisa página")</f>
        <v/>
      </c>
      <c r="N8" s="23" t="str">
        <f aca="false">IF(AND(ISNUMBER($B$4),$B$4&gt;=1,$B$4&lt;=25,MOD($B$4,1)=0),IF(INDEX(Partidas!P8:P507,($B$4-1)*20+1)=0,"",IF(INDEX(Partidas!N8:N507,($B$4-1)*20+1)="","",INDEX(Partidas!N8:N507,($B$4-1)*20+1))),"Revisa página")</f>
        <v>Comprometido</v>
      </c>
      <c r="O8" s="23" t="n">
        <f aca="false">IF(AND(ISNUMBER($B$4),$B$4&gt;=1,$B$4&lt;=25,MOD($B$4,1)=0),IF(INDEX(Partidas!P8:P507,($B$4-1)*20+1)=0,"",IF(INDEX(Partidas!O8:O507,($B$4-1)*20+1)="","",INDEX(Partidas!O8:O507,($B$4-1)*20+1))),"Revisa página")</f>
        <v>0</v>
      </c>
    </row>
    <row r="9" customFormat="false" ht="26" hidden="false" customHeight="true" outlineLevel="0" collapsed="false">
      <c r="A9" s="23" t="str">
        <f aca="false">IF(AND(ISNUMBER($B$4),$B$4&gt;=1,$B$4&lt;=25,MOD($B$4,1)=0),IF(INDEX(Partidas!P8:P507,($B$4-1)*20+2)=0,"",IF(INDEX(Partidas!A8:A507,($B$4-1)*20+2)="","",INDEX(Partidas!A8:A507,($B$4-1)*20+2))),"Revisa página")</f>
        <v>Hotel</v>
      </c>
      <c r="B9" s="23" t="str">
        <f aca="false">IF(AND(ISNUMBER($B$4),$B$4&gt;=1,$B$4&lt;=25,MOD($B$4,1)=0),IF(INDEX(Partidas!P8:P507,($B$4-1)*20+2)=0,"",IF(INDEX(Partidas!B8:B507,($B$4-1)*20+2)="","",INDEX(Partidas!B8:B507,($B$4-1)*20+2))),"Revisa página")</f>
        <v>Alojamiento</v>
      </c>
      <c r="C9" s="23" t="str">
        <f aca="false">IF(AND(ISNUMBER($B$4),$B$4&gt;=1,$B$4&lt;=25,MOD($B$4,1)=0),IF(INDEX(Partidas!P8:P507,($B$4-1)*20+2)=0,"",IF(INDEX(Partidas!C8:C507,($B$4-1)*20+2)="","",INDEX(Partidas!C8:C507,($B$4-1)*20+2))),"Revisa página")</f>
        <v>EUR</v>
      </c>
      <c r="D9" s="23" t="n">
        <f aca="false">IF(AND(ISNUMBER($B$4),$B$4&gt;=1,$B$4&lt;=25,MOD($B$4,1)=0),IF(INDEX(Partidas!P8:P507,($B$4-1)*20+2)=0,"",IF(INDEX(Partidas!D8:D507,($B$4-1)*20+2)="","",INDEX(Partidas!D8:D507,($B$4-1)*20+2))),"Revisa página")</f>
        <v>1</v>
      </c>
      <c r="E9" s="23" t="n">
        <f aca="false">IF(AND(ISNUMBER($B$4),$B$4&gt;=1,$B$4&lt;=25,MOD($B$4,1)=0),IF(INDEX(Partidas!P8:P507,($B$4-1)*20+2)=0,"",IF(INDEX(Partidas!E8:E507,($B$4-1)*20+2)="","",INDEX(Partidas!E8:E507,($B$4-1)*20+2))),"Revisa página")</f>
        <v>500</v>
      </c>
      <c r="F9" s="23" t="n">
        <f aca="false">IF(AND(ISNUMBER($B$4),$B$4&gt;=1,$B$4&lt;=25,MOD($B$4,1)=0),IF(INDEX(Partidas!P8:P507,($B$4-1)*20+2)=0,"",IF(INDEX(Partidas!F8:F507,($B$4-1)*20+2)="","",INDEX(Partidas!F8:F507,($B$4-1)*20+2))),"Revisa página")</f>
        <v>480</v>
      </c>
      <c r="G9" s="23" t="n">
        <f aca="false">IF(AND(ISNUMBER($B$4),$B$4&gt;=1,$B$4&lt;=25,MOD($B$4,1)=0),IF(INDEX(Partidas!P8:P507,($B$4-1)*20+2)=0,"",IF(INDEX(Partidas!G8:G507,($B$4-1)*20+2)="","",INDEX(Partidas!G8:G507,($B$4-1)*20+2))),"Revisa página")</f>
        <v>100</v>
      </c>
      <c r="H9" s="23" t="str">
        <f aca="false">IF(AND(ISNUMBER($B$4),$B$4&gt;=1,$B$4&lt;=25,MOD($B$4,1)=0),IF(INDEX(Partidas!P8:P507,($B$4-1)*20+2)=0,"",IF(INDEX(Partidas!H8:H507,($B$4-1)*20+2)="","",INDEX(Partidas!H8:H507,($B$4-1)*20+2))),"Revisa página")</f>
        <v/>
      </c>
      <c r="I9" s="23" t="n">
        <f aca="false">IF(AND(ISNUMBER($B$4),$B$4&gt;=1,$B$4&lt;=25,MOD($B$4,1)=0),IF(INDEX(Partidas!P8:P507,($B$4-1)*20+2)=0,"",IF(INDEX(Partidas!I8:I507,($B$4-1)*20+2)="","",INDEX(Partidas!I8:I507,($B$4-1)*20+2))),"Revisa página")</f>
        <v>480</v>
      </c>
      <c r="J9" s="23" t="n">
        <f aca="false">IF(AND(ISNUMBER($B$4),$B$4&gt;=1,$B$4&lt;=25,MOD($B$4,1)=0),IF(INDEX(Partidas!P8:P507,($B$4-1)*20+2)=0,"",IF(INDEX(Partidas!J8:J507,($B$4-1)*20+2)="","",INDEX(Partidas!J8:J507,($B$4-1)*20+2))),"Revisa página")</f>
        <v>380</v>
      </c>
      <c r="K9" s="23" t="str">
        <f aca="false">IF(AND(ISNUMBER($B$4),$B$4&gt;=1,$B$4&lt;=25,MOD($B$4,1)=0),IF(INDEX(Partidas!P8:P507,($B$4-1)*20+2)=0,"",IF(INDEX(Partidas!K8:K507,($B$4-1)*20+2)="","",INDEX(Partidas!K8:K507,($B$4-1)*20+2))),"Revisa página")</f>
        <v>Correcto</v>
      </c>
      <c r="L9" s="23" t="str">
        <f aca="false">IF(AND(ISNUMBER($B$4),$B$4&gt;=1,$B$4&lt;=25,MOD($B$4,1)=0),IF(INDEX(Partidas!P8:P507,($B$4-1)*20+2)=0,"",IF(INDEX(Partidas!L8:L507,($B$4-1)*20+2)="","",INDEX(Partidas!L8:L507,($B$4-1)*20+2))),"Revisa página")</f>
        <v>Clasificado</v>
      </c>
      <c r="M9" s="29" t="str">
        <f aca="false">IF(AND(ISNUMBER($B$4),$B$4&gt;=1,$B$4&lt;=25,MOD($B$4,1)=0),IF(INDEX(Partidas!P8:P507,($B$4-1)*20+2)=0,"",IF(INDEX(Partidas!M8:M507,($B$4-1)*20+2)="","",INDEX(Partidas!M8:M507,($B$4-1)*20+2))),"Revisa página")</f>
        <v/>
      </c>
      <c r="N9" s="23" t="str">
        <f aca="false">IF(AND(ISNUMBER($B$4),$B$4&gt;=1,$B$4&lt;=25,MOD($B$4,1)=0),IF(INDEX(Partidas!P8:P507,($B$4-1)*20+2)=0,"",IF(INDEX(Partidas!N8:N507,($B$4-1)*20+2)="","",INDEX(Partidas!N8:N507,($B$4-1)*20+2))),"Revisa página")</f>
        <v>Comprometido</v>
      </c>
      <c r="O9" s="23" t="n">
        <f aca="false">IF(AND(ISNUMBER($B$4),$B$4&gt;=1,$B$4&lt;=25,MOD($B$4,1)=0),IF(INDEX(Partidas!P8:P507,($B$4-1)*20+2)=0,"",IF(INDEX(Partidas!O8:O507,($B$4-1)*20+2)="","",INDEX(Partidas!O8:O507,($B$4-1)*20+2))),"Revisa página")</f>
        <v>380</v>
      </c>
    </row>
    <row r="10" customFormat="false" ht="26" hidden="false" customHeight="true" outlineLevel="0" collapsed="false">
      <c r="A10" s="23" t="str">
        <f aca="false">IF(AND(ISNUMBER($B$4),$B$4&gt;=1,$B$4&lt;=25,MOD($B$4,1)=0),IF(INDEX(Partidas!P8:P507,($B$4-1)*20+3)=0,"",IF(INDEX(Partidas!A8:A507,($B$4-1)*20+3)="","",INDEX(Partidas!A8:A507,($B$4-1)*20+3))),"Revisa página")</f>
        <v>Comidas</v>
      </c>
      <c r="B10" s="23" t="str">
        <f aca="false">IF(AND(ISNUMBER($B$4),$B$4&gt;=1,$B$4&lt;=25,MOD($B$4,1)=0),IF(INDEX(Partidas!P8:P507,($B$4-1)*20+3)=0,"",IF(INDEX(Partidas!B8:B507,($B$4-1)*20+3)="","",INDEX(Partidas!B8:B507,($B$4-1)*20+3))),"Revisa página")</f>
        <v>Comidas</v>
      </c>
      <c r="C10" s="23" t="str">
        <f aca="false">IF(AND(ISNUMBER($B$4),$B$4&gt;=1,$B$4&lt;=25,MOD($B$4,1)=0),IF(INDEX(Partidas!P8:P507,($B$4-1)*20+3)=0,"",IF(INDEX(Partidas!C8:C507,($B$4-1)*20+3)="","",INDEX(Partidas!C8:C507,($B$4-1)*20+3))),"Revisa página")</f>
        <v>EUR</v>
      </c>
      <c r="D10" s="23" t="n">
        <f aca="false">IF(AND(ISNUMBER($B$4),$B$4&gt;=1,$B$4&lt;=25,MOD($B$4,1)=0),IF(INDEX(Partidas!P8:P507,($B$4-1)*20+3)=0,"",IF(INDEX(Partidas!D8:D507,($B$4-1)*20+3)="","",INDEX(Partidas!D8:D507,($B$4-1)*20+3))),"Revisa página")</f>
        <v>1</v>
      </c>
      <c r="E10" s="23" t="n">
        <f aca="false">IF(AND(ISNUMBER($B$4),$B$4&gt;=1,$B$4&lt;=25,MOD($B$4,1)=0),IF(INDEX(Partidas!P8:P507,($B$4-1)*20+3)=0,"",IF(INDEX(Partidas!E8:E507,($B$4-1)*20+3)="","",INDEX(Partidas!E8:E507,($B$4-1)*20+3))),"Revisa página")</f>
        <v>250</v>
      </c>
      <c r="F10" s="23" t="str">
        <f aca="false">IF(AND(ISNUMBER($B$4),$B$4&gt;=1,$B$4&lt;=25,MOD($B$4,1)=0),IF(INDEX(Partidas!P8:P507,($B$4-1)*20+3)=0,"",IF(INDEX(Partidas!F8:F507,($B$4-1)*20+3)="","",INDEX(Partidas!F8:F507,($B$4-1)*20+3))),"Revisa página")</f>
        <v/>
      </c>
      <c r="G10" s="23" t="n">
        <f aca="false">IF(AND(ISNUMBER($B$4),$B$4&gt;=1,$B$4&lt;=25,MOD($B$4,1)=0),IF(INDEX(Partidas!P8:P507,($B$4-1)*20+3)=0,"",IF(INDEX(Partidas!G8:G507,($B$4-1)*20+3)="","",INDEX(Partidas!G8:G507,($B$4-1)*20+3))),"Revisa página")</f>
        <v>0</v>
      </c>
      <c r="H10" s="23" t="str">
        <f aca="false">IF(AND(ISNUMBER($B$4),$B$4&gt;=1,$B$4&lt;=25,MOD($B$4,1)=0),IF(INDEX(Partidas!P8:P507,($B$4-1)*20+3)=0,"",IF(INDEX(Partidas!H8:H507,($B$4-1)*20+3)="","",INDEX(Partidas!H8:H507,($B$4-1)*20+3))),"Revisa página")</f>
        <v/>
      </c>
      <c r="I10" s="23" t="n">
        <f aca="false">IF(AND(ISNUMBER($B$4),$B$4&gt;=1,$B$4&lt;=25,MOD($B$4,1)=0),IF(INDEX(Partidas!P8:P507,($B$4-1)*20+3)=0,"",IF(INDEX(Partidas!I8:I507,($B$4-1)*20+3)="","",INDEX(Partidas!I8:I507,($B$4-1)*20+3))),"Revisa página")</f>
        <v>250</v>
      </c>
      <c r="J10" s="23" t="n">
        <f aca="false">IF(AND(ISNUMBER($B$4),$B$4&gt;=1,$B$4&lt;=25,MOD($B$4,1)=0),IF(INDEX(Partidas!P8:P507,($B$4-1)*20+3)=0,"",IF(INDEX(Partidas!J8:J507,($B$4-1)*20+3)="","",INDEX(Partidas!J8:J507,($B$4-1)*20+3))),"Revisa página")</f>
        <v>250</v>
      </c>
      <c r="K10" s="23" t="str">
        <f aca="false">IF(AND(ISNUMBER($B$4),$B$4&gt;=1,$B$4&lt;=25,MOD($B$4,1)=0),IF(INDEX(Partidas!P8:P507,($B$4-1)*20+3)=0,"",IF(INDEX(Partidas!K8:K507,($B$4-1)*20+3)="","",INDEX(Partidas!K8:K507,($B$4-1)*20+3))),"Revisa página")</f>
        <v>Correcto</v>
      </c>
      <c r="L10" s="23" t="str">
        <f aca="false">IF(AND(ISNUMBER($B$4),$B$4&gt;=1,$B$4&lt;=25,MOD($B$4,1)=0),IF(INDEX(Partidas!P8:P507,($B$4-1)*20+3)=0,"",IF(INDEX(Partidas!L8:L507,($B$4-1)*20+3)="","",INDEX(Partidas!L8:L507,($B$4-1)*20+3))),"Revisa página")</f>
        <v>Clasificado</v>
      </c>
      <c r="M10" s="29" t="str">
        <f aca="false">IF(AND(ISNUMBER($B$4),$B$4&gt;=1,$B$4&lt;=25,MOD($B$4,1)=0),IF(INDEX(Partidas!P8:P507,($B$4-1)*20+3)=0,"",IF(INDEX(Partidas!M8:M507,($B$4-1)*20+3)="","",INDEX(Partidas!M8:M507,($B$4-1)*20+3))),"Revisa página")</f>
        <v/>
      </c>
      <c r="N10" s="23" t="str">
        <f aca="false">IF(AND(ISNUMBER($B$4),$B$4&gt;=1,$B$4&lt;=25,MOD($B$4,1)=0),IF(INDEX(Partidas!P8:P507,($B$4-1)*20+3)=0,"",IF(INDEX(Partidas!N8:N507,($B$4-1)*20+3)="","",INDEX(Partidas!N8:N507,($B$4-1)*20+3))),"Revisa página")</f>
        <v>Estimado</v>
      </c>
      <c r="O10" s="23" t="n">
        <f aca="false">IF(AND(ISNUMBER($B$4),$B$4&gt;=1,$B$4&lt;=25,MOD($B$4,1)=0),IF(INDEX(Partidas!P8:P507,($B$4-1)*20+3)=0,"",IF(INDEX(Partidas!O8:O507,($B$4-1)*20+3)="","",INDEX(Partidas!O8:O507,($B$4-1)*20+3))),"Revisa página")</f>
        <v>250</v>
      </c>
    </row>
    <row r="11" customFormat="false" ht="26" hidden="false" customHeight="true" outlineLevel="0" collapsed="false">
      <c r="A11" s="23" t="str">
        <f aca="false">IF(AND(ISNUMBER($B$4),$B$4&gt;=1,$B$4&lt;=25,MOD($B$4,1)=0),IF(INDEX(Partidas!P8:P507,($B$4-1)*20+4)=0,"",IF(INDEX(Partidas!A8:A507,($B$4-1)*20+4)="","",INDEX(Partidas!A8:A507,($B$4-1)*20+4))),"Revisa página")</f>
        <v>Actividad</v>
      </c>
      <c r="B11" s="23" t="str">
        <f aca="false">IF(AND(ISNUMBER($B$4),$B$4&gt;=1,$B$4&lt;=25,MOD($B$4,1)=0),IF(INDEX(Partidas!P8:P507,($B$4-1)*20+4)=0,"",IF(INDEX(Partidas!B8:B507,($B$4-1)*20+4)="","",INDEX(Partidas!B8:B507,($B$4-1)*20+4))),"Revisa página")</f>
        <v>Actividades</v>
      </c>
      <c r="C11" s="23" t="str">
        <f aca="false">IF(AND(ISNUMBER($B$4),$B$4&gt;=1,$B$4&lt;=25,MOD($B$4,1)=0),IF(INDEX(Partidas!P8:P507,($B$4-1)*20+4)=0,"",IF(INDEX(Partidas!C8:C507,($B$4-1)*20+4)="","",INDEX(Partidas!C8:C507,($B$4-1)*20+4))),"Revisa página")</f>
        <v>USD</v>
      </c>
      <c r="D11" s="23" t="n">
        <f aca="false">IF(AND(ISNUMBER($B$4),$B$4&gt;=1,$B$4&lt;=25,MOD($B$4,1)=0),IF(INDEX(Partidas!P8:P507,($B$4-1)*20+4)=0,"",IF(INDEX(Partidas!D8:D507,($B$4-1)*20+4)="","",INDEX(Partidas!D8:D507,($B$4-1)*20+4))),"Revisa página")</f>
        <v>0.9</v>
      </c>
      <c r="E11" s="23" t="n">
        <f aca="false">IF(AND(ISNUMBER($B$4),$B$4&gt;=1,$B$4&lt;=25,MOD($B$4,1)=0),IF(INDEX(Partidas!P8:P507,($B$4-1)*20+4)=0,"",IF(INDEX(Partidas!E8:E507,($B$4-1)*20+4)="","",INDEX(Partidas!E8:E507,($B$4-1)*20+4))),"Revisa página")</f>
        <v>100</v>
      </c>
      <c r="F11" s="23" t="n">
        <f aca="false">IF(AND(ISNUMBER($B$4),$B$4&gt;=1,$B$4&lt;=25,MOD($B$4,1)=0),IF(INDEX(Partidas!P8:P507,($B$4-1)*20+4)=0,"",IF(INDEX(Partidas!F8:F507,($B$4-1)*20+4)="","",INDEX(Partidas!F8:F507,($B$4-1)*20+4))),"Revisa página")</f>
        <v>100</v>
      </c>
      <c r="G11" s="23" t="n">
        <f aca="false">IF(AND(ISNUMBER($B$4),$B$4&gt;=1,$B$4&lt;=25,MOD($B$4,1)=0),IF(INDEX(Partidas!P8:P507,($B$4-1)*20+4)=0,"",IF(INDEX(Partidas!G8:G507,($B$4-1)*20+4)="","",INDEX(Partidas!G8:G507,($B$4-1)*20+4))),"Revisa página")</f>
        <v>0</v>
      </c>
      <c r="H11" s="23" t="str">
        <f aca="false">IF(AND(ISNUMBER($B$4),$B$4&gt;=1,$B$4&lt;=25,MOD($B$4,1)=0),IF(INDEX(Partidas!P8:P507,($B$4-1)*20+4)=0,"",IF(INDEX(Partidas!H8:H507,($B$4-1)*20+4)="","",INDEX(Partidas!H8:H507,($B$4-1)*20+4))),"Revisa página")</f>
        <v/>
      </c>
      <c r="I11" s="23" t="n">
        <f aca="false">IF(AND(ISNUMBER($B$4),$B$4&gt;=1,$B$4&lt;=25,MOD($B$4,1)=0),IF(INDEX(Partidas!P8:P507,($B$4-1)*20+4)=0,"",IF(INDEX(Partidas!I8:I507,($B$4-1)*20+4)="","",INDEX(Partidas!I8:I507,($B$4-1)*20+4))),"Revisa página")</f>
        <v>90</v>
      </c>
      <c r="J11" s="23" t="n">
        <f aca="false">IF(AND(ISNUMBER($B$4),$B$4&gt;=1,$B$4&lt;=25,MOD($B$4,1)=0),IF(INDEX(Partidas!P8:P507,($B$4-1)*20+4)=0,"",IF(INDEX(Partidas!J8:J507,($B$4-1)*20+4)="","",INDEX(Partidas!J8:J507,($B$4-1)*20+4))),"Revisa página")</f>
        <v>90</v>
      </c>
      <c r="K11" s="23" t="str">
        <f aca="false">IF(AND(ISNUMBER($B$4),$B$4&gt;=1,$B$4&lt;=25,MOD($B$4,1)=0),IF(INDEX(Partidas!P8:P507,($B$4-1)*20+4)=0,"",IF(INDEX(Partidas!K8:K507,($B$4-1)*20+4)="","",INDEX(Partidas!K8:K507,($B$4-1)*20+4))),"Revisa página")</f>
        <v>Correcto</v>
      </c>
      <c r="L11" s="23" t="str">
        <f aca="false">IF(AND(ISNUMBER($B$4),$B$4&gt;=1,$B$4&lt;=25,MOD($B$4,1)=0),IF(INDEX(Partidas!P8:P507,($B$4-1)*20+4)=0,"",IF(INDEX(Partidas!L8:L507,($B$4-1)*20+4)="","",INDEX(Partidas!L8:L507,($B$4-1)*20+4))),"Revisa página")</f>
        <v>Clasificado</v>
      </c>
      <c r="M11" s="29" t="str">
        <f aca="false">IF(AND(ISNUMBER($B$4),$B$4&gt;=1,$B$4&lt;=25,MOD($B$4,1)=0),IF(INDEX(Partidas!P8:P507,($B$4-1)*20+4)=0,"",IF(INDEX(Partidas!M8:M507,($B$4-1)*20+4)="","",INDEX(Partidas!M8:M507,($B$4-1)*20+4))),"Revisa página")</f>
        <v/>
      </c>
      <c r="N11" s="23" t="str">
        <f aca="false">IF(AND(ISNUMBER($B$4),$B$4&gt;=1,$B$4&lt;=25,MOD($B$4,1)=0),IF(INDEX(Partidas!P8:P507,($B$4-1)*20+4)=0,"",IF(INDEX(Partidas!N8:N507,($B$4-1)*20+4)="","",INDEX(Partidas!N8:N507,($B$4-1)*20+4))),"Revisa página")</f>
        <v>Comprometido</v>
      </c>
      <c r="O11" s="23" t="n">
        <f aca="false">IF(AND(ISNUMBER($B$4),$B$4&gt;=1,$B$4&lt;=25,MOD($B$4,1)=0),IF(INDEX(Partidas!P8:P507,($B$4-1)*20+4)=0,"",IF(INDEX(Partidas!O8:O507,($B$4-1)*20+4)="","",INDEX(Partidas!O8:O507,($B$4-1)*20+4))),"Revisa página")</f>
        <v>90</v>
      </c>
    </row>
    <row r="12" customFormat="false" ht="26" hidden="false" customHeight="true" outlineLevel="0" collapsed="false">
      <c r="A12" s="23" t="str">
        <f aca="false">IF(AND(ISNUMBER($B$4),$B$4&gt;=1,$B$4&lt;=25,MOD($B$4,1)=0),IF(INDEX(Partidas!P8:P507,($B$4-1)*20+5)=0,"",IF(INDEX(Partidas!A8:A507,($B$4-1)*20+5)="","",INDEX(Partidas!A8:A507,($B$4-1)*20+5))),"Revisa página")</f>
        <v/>
      </c>
      <c r="B12" s="23" t="str">
        <f aca="false">IF(AND(ISNUMBER($B$4),$B$4&gt;=1,$B$4&lt;=25,MOD($B$4,1)=0),IF(INDEX(Partidas!P8:P507,($B$4-1)*20+5)=0,"",IF(INDEX(Partidas!B8:B507,($B$4-1)*20+5)="","",INDEX(Partidas!B8:B507,($B$4-1)*20+5))),"Revisa página")</f>
        <v/>
      </c>
      <c r="C12" s="23" t="str">
        <f aca="false">IF(AND(ISNUMBER($B$4),$B$4&gt;=1,$B$4&lt;=25,MOD($B$4,1)=0),IF(INDEX(Partidas!P8:P507,($B$4-1)*20+5)=0,"",IF(INDEX(Partidas!C8:C507,($B$4-1)*20+5)="","",INDEX(Partidas!C8:C507,($B$4-1)*20+5))),"Revisa página")</f>
        <v/>
      </c>
      <c r="D12" s="23" t="str">
        <f aca="false">IF(AND(ISNUMBER($B$4),$B$4&gt;=1,$B$4&lt;=25,MOD($B$4,1)=0),IF(INDEX(Partidas!P8:P507,($B$4-1)*20+5)=0,"",IF(INDEX(Partidas!D8:D507,($B$4-1)*20+5)="","",INDEX(Partidas!D8:D507,($B$4-1)*20+5))),"Revisa página")</f>
        <v/>
      </c>
      <c r="E12" s="23" t="str">
        <f aca="false">IF(AND(ISNUMBER($B$4),$B$4&gt;=1,$B$4&lt;=25,MOD($B$4,1)=0),IF(INDEX(Partidas!P8:P507,($B$4-1)*20+5)=0,"",IF(INDEX(Partidas!E8:E507,($B$4-1)*20+5)="","",INDEX(Partidas!E8:E507,($B$4-1)*20+5))),"Revisa página")</f>
        <v/>
      </c>
      <c r="F12" s="23" t="str">
        <f aca="false">IF(AND(ISNUMBER($B$4),$B$4&gt;=1,$B$4&lt;=25,MOD($B$4,1)=0),IF(INDEX(Partidas!P8:P507,($B$4-1)*20+5)=0,"",IF(INDEX(Partidas!F8:F507,($B$4-1)*20+5)="","",INDEX(Partidas!F8:F507,($B$4-1)*20+5))),"Revisa página")</f>
        <v/>
      </c>
      <c r="G12" s="23" t="str">
        <f aca="false">IF(AND(ISNUMBER($B$4),$B$4&gt;=1,$B$4&lt;=25,MOD($B$4,1)=0),IF(INDEX(Partidas!P8:P507,($B$4-1)*20+5)=0,"",IF(INDEX(Partidas!G8:G507,($B$4-1)*20+5)="","",INDEX(Partidas!G8:G507,($B$4-1)*20+5))),"Revisa página")</f>
        <v/>
      </c>
      <c r="H12" s="23" t="str">
        <f aca="false">IF(AND(ISNUMBER($B$4),$B$4&gt;=1,$B$4&lt;=25,MOD($B$4,1)=0),IF(INDEX(Partidas!P8:P507,($B$4-1)*20+5)=0,"",IF(INDEX(Partidas!H8:H507,($B$4-1)*20+5)="","",INDEX(Partidas!H8:H507,($B$4-1)*20+5))),"Revisa página")</f>
        <v/>
      </c>
      <c r="I12" s="23" t="str">
        <f aca="false">IF(AND(ISNUMBER($B$4),$B$4&gt;=1,$B$4&lt;=25,MOD($B$4,1)=0),IF(INDEX(Partidas!P8:P507,($B$4-1)*20+5)=0,"",IF(INDEX(Partidas!I8:I507,($B$4-1)*20+5)="","",INDEX(Partidas!I8:I507,($B$4-1)*20+5))),"Revisa página")</f>
        <v/>
      </c>
      <c r="J12" s="23" t="str">
        <f aca="false">IF(AND(ISNUMBER($B$4),$B$4&gt;=1,$B$4&lt;=25,MOD($B$4,1)=0),IF(INDEX(Partidas!P8:P507,($B$4-1)*20+5)=0,"",IF(INDEX(Partidas!J8:J507,($B$4-1)*20+5)="","",INDEX(Partidas!J8:J507,($B$4-1)*20+5))),"Revisa página")</f>
        <v/>
      </c>
      <c r="K12" s="23" t="str">
        <f aca="false">IF(AND(ISNUMBER($B$4),$B$4&gt;=1,$B$4&lt;=25,MOD($B$4,1)=0),IF(INDEX(Partidas!P8:P507,($B$4-1)*20+5)=0,"",IF(INDEX(Partidas!K8:K507,($B$4-1)*20+5)="","",INDEX(Partidas!K8:K507,($B$4-1)*20+5))),"Revisa página")</f>
        <v/>
      </c>
      <c r="L12" s="23" t="str">
        <f aca="false">IF(AND(ISNUMBER($B$4),$B$4&gt;=1,$B$4&lt;=25,MOD($B$4,1)=0),IF(INDEX(Partidas!P8:P507,($B$4-1)*20+5)=0,"",IF(INDEX(Partidas!L8:L507,($B$4-1)*20+5)="","",INDEX(Partidas!L8:L507,($B$4-1)*20+5))),"Revisa página")</f>
        <v/>
      </c>
      <c r="M12" s="29" t="str">
        <f aca="false">IF(AND(ISNUMBER($B$4),$B$4&gt;=1,$B$4&lt;=25,MOD($B$4,1)=0),IF(INDEX(Partidas!P8:P507,($B$4-1)*20+5)=0,"",IF(INDEX(Partidas!M8:M507,($B$4-1)*20+5)="","",INDEX(Partidas!M8:M507,($B$4-1)*20+5))),"Revisa página")</f>
        <v/>
      </c>
      <c r="N12" s="23" t="str">
        <f aca="false">IF(AND(ISNUMBER($B$4),$B$4&gt;=1,$B$4&lt;=25,MOD($B$4,1)=0),IF(INDEX(Partidas!P8:P507,($B$4-1)*20+5)=0,"",IF(INDEX(Partidas!N8:N507,($B$4-1)*20+5)="","",INDEX(Partidas!N8:N507,($B$4-1)*20+5))),"Revisa página")</f>
        <v/>
      </c>
      <c r="O12" s="23" t="str">
        <f aca="false">IF(AND(ISNUMBER($B$4),$B$4&gt;=1,$B$4&lt;=25,MOD($B$4,1)=0),IF(INDEX(Partidas!P8:P507,($B$4-1)*20+5)=0,"",IF(INDEX(Partidas!O8:O507,($B$4-1)*20+5)="","",INDEX(Partidas!O8:O507,($B$4-1)*20+5))),"Revisa página")</f>
        <v/>
      </c>
    </row>
    <row r="13" customFormat="false" ht="26" hidden="false" customHeight="true" outlineLevel="0" collapsed="false">
      <c r="A13" s="23" t="str">
        <f aca="false">IF(AND(ISNUMBER($B$4),$B$4&gt;=1,$B$4&lt;=25,MOD($B$4,1)=0),IF(INDEX(Partidas!P8:P507,($B$4-1)*20+6)=0,"",IF(INDEX(Partidas!A8:A507,($B$4-1)*20+6)="","",INDEX(Partidas!A8:A507,($B$4-1)*20+6))),"Revisa página")</f>
        <v/>
      </c>
      <c r="B13" s="23" t="str">
        <f aca="false">IF(AND(ISNUMBER($B$4),$B$4&gt;=1,$B$4&lt;=25,MOD($B$4,1)=0),IF(INDEX(Partidas!P8:P507,($B$4-1)*20+6)=0,"",IF(INDEX(Partidas!B8:B507,($B$4-1)*20+6)="","",INDEX(Partidas!B8:B507,($B$4-1)*20+6))),"Revisa página")</f>
        <v/>
      </c>
      <c r="C13" s="23" t="str">
        <f aca="false">IF(AND(ISNUMBER($B$4),$B$4&gt;=1,$B$4&lt;=25,MOD($B$4,1)=0),IF(INDEX(Partidas!P8:P507,($B$4-1)*20+6)=0,"",IF(INDEX(Partidas!C8:C507,($B$4-1)*20+6)="","",INDEX(Partidas!C8:C507,($B$4-1)*20+6))),"Revisa página")</f>
        <v/>
      </c>
      <c r="D13" s="23" t="str">
        <f aca="false">IF(AND(ISNUMBER($B$4),$B$4&gt;=1,$B$4&lt;=25,MOD($B$4,1)=0),IF(INDEX(Partidas!P8:P507,($B$4-1)*20+6)=0,"",IF(INDEX(Partidas!D8:D507,($B$4-1)*20+6)="","",INDEX(Partidas!D8:D507,($B$4-1)*20+6))),"Revisa página")</f>
        <v/>
      </c>
      <c r="E13" s="23" t="str">
        <f aca="false">IF(AND(ISNUMBER($B$4),$B$4&gt;=1,$B$4&lt;=25,MOD($B$4,1)=0),IF(INDEX(Partidas!P8:P507,($B$4-1)*20+6)=0,"",IF(INDEX(Partidas!E8:E507,($B$4-1)*20+6)="","",INDEX(Partidas!E8:E507,($B$4-1)*20+6))),"Revisa página")</f>
        <v/>
      </c>
      <c r="F13" s="23" t="str">
        <f aca="false">IF(AND(ISNUMBER($B$4),$B$4&gt;=1,$B$4&lt;=25,MOD($B$4,1)=0),IF(INDEX(Partidas!P8:P507,($B$4-1)*20+6)=0,"",IF(INDEX(Partidas!F8:F507,($B$4-1)*20+6)="","",INDEX(Partidas!F8:F507,($B$4-1)*20+6))),"Revisa página")</f>
        <v/>
      </c>
      <c r="G13" s="23" t="str">
        <f aca="false">IF(AND(ISNUMBER($B$4),$B$4&gt;=1,$B$4&lt;=25,MOD($B$4,1)=0),IF(INDEX(Partidas!P8:P507,($B$4-1)*20+6)=0,"",IF(INDEX(Partidas!G8:G507,($B$4-1)*20+6)="","",INDEX(Partidas!G8:G507,($B$4-1)*20+6))),"Revisa página")</f>
        <v/>
      </c>
      <c r="H13" s="23" t="str">
        <f aca="false">IF(AND(ISNUMBER($B$4),$B$4&gt;=1,$B$4&lt;=25,MOD($B$4,1)=0),IF(INDEX(Partidas!P8:P507,($B$4-1)*20+6)=0,"",IF(INDEX(Partidas!H8:H507,($B$4-1)*20+6)="","",INDEX(Partidas!H8:H507,($B$4-1)*20+6))),"Revisa página")</f>
        <v/>
      </c>
      <c r="I13" s="23" t="str">
        <f aca="false">IF(AND(ISNUMBER($B$4),$B$4&gt;=1,$B$4&lt;=25,MOD($B$4,1)=0),IF(INDEX(Partidas!P8:P507,($B$4-1)*20+6)=0,"",IF(INDEX(Partidas!I8:I507,($B$4-1)*20+6)="","",INDEX(Partidas!I8:I507,($B$4-1)*20+6))),"Revisa página")</f>
        <v/>
      </c>
      <c r="J13" s="23" t="str">
        <f aca="false">IF(AND(ISNUMBER($B$4),$B$4&gt;=1,$B$4&lt;=25,MOD($B$4,1)=0),IF(INDEX(Partidas!P8:P507,($B$4-1)*20+6)=0,"",IF(INDEX(Partidas!J8:J507,($B$4-1)*20+6)="","",INDEX(Partidas!J8:J507,($B$4-1)*20+6))),"Revisa página")</f>
        <v/>
      </c>
      <c r="K13" s="23" t="str">
        <f aca="false">IF(AND(ISNUMBER($B$4),$B$4&gt;=1,$B$4&lt;=25,MOD($B$4,1)=0),IF(INDEX(Partidas!P8:P507,($B$4-1)*20+6)=0,"",IF(INDEX(Partidas!K8:K507,($B$4-1)*20+6)="","",INDEX(Partidas!K8:K507,($B$4-1)*20+6))),"Revisa página")</f>
        <v/>
      </c>
      <c r="L13" s="23" t="str">
        <f aca="false">IF(AND(ISNUMBER($B$4),$B$4&gt;=1,$B$4&lt;=25,MOD($B$4,1)=0),IF(INDEX(Partidas!P8:P507,($B$4-1)*20+6)=0,"",IF(INDEX(Partidas!L8:L507,($B$4-1)*20+6)="","",INDEX(Partidas!L8:L507,($B$4-1)*20+6))),"Revisa página")</f>
        <v/>
      </c>
      <c r="M13" s="29" t="str">
        <f aca="false">IF(AND(ISNUMBER($B$4),$B$4&gt;=1,$B$4&lt;=25,MOD($B$4,1)=0),IF(INDEX(Partidas!P8:P507,($B$4-1)*20+6)=0,"",IF(INDEX(Partidas!M8:M507,($B$4-1)*20+6)="","",INDEX(Partidas!M8:M507,($B$4-1)*20+6))),"Revisa página")</f>
        <v/>
      </c>
      <c r="N13" s="23" t="str">
        <f aca="false">IF(AND(ISNUMBER($B$4),$B$4&gt;=1,$B$4&lt;=25,MOD($B$4,1)=0),IF(INDEX(Partidas!P8:P507,($B$4-1)*20+6)=0,"",IF(INDEX(Partidas!N8:N507,($B$4-1)*20+6)="","",INDEX(Partidas!N8:N507,($B$4-1)*20+6))),"Revisa página")</f>
        <v/>
      </c>
      <c r="O13" s="23" t="str">
        <f aca="false">IF(AND(ISNUMBER($B$4),$B$4&gt;=1,$B$4&lt;=25,MOD($B$4,1)=0),IF(INDEX(Partidas!P8:P507,($B$4-1)*20+6)=0,"",IF(INDEX(Partidas!O8:O507,($B$4-1)*20+6)="","",INDEX(Partidas!O8:O507,($B$4-1)*20+6))),"Revisa página")</f>
        <v/>
      </c>
    </row>
    <row r="14" customFormat="false" ht="26" hidden="false" customHeight="true" outlineLevel="0" collapsed="false">
      <c r="A14" s="23" t="str">
        <f aca="false">IF(AND(ISNUMBER($B$4),$B$4&gt;=1,$B$4&lt;=25,MOD($B$4,1)=0),IF(INDEX(Partidas!P8:P507,($B$4-1)*20+7)=0,"",IF(INDEX(Partidas!A8:A507,($B$4-1)*20+7)="","",INDEX(Partidas!A8:A507,($B$4-1)*20+7))),"Revisa página")</f>
        <v/>
      </c>
      <c r="B14" s="23" t="str">
        <f aca="false">IF(AND(ISNUMBER($B$4),$B$4&gt;=1,$B$4&lt;=25,MOD($B$4,1)=0),IF(INDEX(Partidas!P8:P507,($B$4-1)*20+7)=0,"",IF(INDEX(Partidas!B8:B507,($B$4-1)*20+7)="","",INDEX(Partidas!B8:B507,($B$4-1)*20+7))),"Revisa página")</f>
        <v/>
      </c>
      <c r="C14" s="23" t="str">
        <f aca="false">IF(AND(ISNUMBER($B$4),$B$4&gt;=1,$B$4&lt;=25,MOD($B$4,1)=0),IF(INDEX(Partidas!P8:P507,($B$4-1)*20+7)=0,"",IF(INDEX(Partidas!C8:C507,($B$4-1)*20+7)="","",INDEX(Partidas!C8:C507,($B$4-1)*20+7))),"Revisa página")</f>
        <v/>
      </c>
      <c r="D14" s="23" t="str">
        <f aca="false">IF(AND(ISNUMBER($B$4),$B$4&gt;=1,$B$4&lt;=25,MOD($B$4,1)=0),IF(INDEX(Partidas!P8:P507,($B$4-1)*20+7)=0,"",IF(INDEX(Partidas!D8:D507,($B$4-1)*20+7)="","",INDEX(Partidas!D8:D507,($B$4-1)*20+7))),"Revisa página")</f>
        <v/>
      </c>
      <c r="E14" s="23" t="str">
        <f aca="false">IF(AND(ISNUMBER($B$4),$B$4&gt;=1,$B$4&lt;=25,MOD($B$4,1)=0),IF(INDEX(Partidas!P8:P507,($B$4-1)*20+7)=0,"",IF(INDEX(Partidas!E8:E507,($B$4-1)*20+7)="","",INDEX(Partidas!E8:E507,($B$4-1)*20+7))),"Revisa página")</f>
        <v/>
      </c>
      <c r="F14" s="23" t="str">
        <f aca="false">IF(AND(ISNUMBER($B$4),$B$4&gt;=1,$B$4&lt;=25,MOD($B$4,1)=0),IF(INDEX(Partidas!P8:P507,($B$4-1)*20+7)=0,"",IF(INDEX(Partidas!F8:F507,($B$4-1)*20+7)="","",INDEX(Partidas!F8:F507,($B$4-1)*20+7))),"Revisa página")</f>
        <v/>
      </c>
      <c r="G14" s="23" t="str">
        <f aca="false">IF(AND(ISNUMBER($B$4),$B$4&gt;=1,$B$4&lt;=25,MOD($B$4,1)=0),IF(INDEX(Partidas!P8:P507,($B$4-1)*20+7)=0,"",IF(INDEX(Partidas!G8:G507,($B$4-1)*20+7)="","",INDEX(Partidas!G8:G507,($B$4-1)*20+7))),"Revisa página")</f>
        <v/>
      </c>
      <c r="H14" s="23" t="str">
        <f aca="false">IF(AND(ISNUMBER($B$4),$B$4&gt;=1,$B$4&lt;=25,MOD($B$4,1)=0),IF(INDEX(Partidas!P8:P507,($B$4-1)*20+7)=0,"",IF(INDEX(Partidas!H8:H507,($B$4-1)*20+7)="","",INDEX(Partidas!H8:H507,($B$4-1)*20+7))),"Revisa página")</f>
        <v/>
      </c>
      <c r="I14" s="23" t="str">
        <f aca="false">IF(AND(ISNUMBER($B$4),$B$4&gt;=1,$B$4&lt;=25,MOD($B$4,1)=0),IF(INDEX(Partidas!P8:P507,($B$4-1)*20+7)=0,"",IF(INDEX(Partidas!I8:I507,($B$4-1)*20+7)="","",INDEX(Partidas!I8:I507,($B$4-1)*20+7))),"Revisa página")</f>
        <v/>
      </c>
      <c r="J14" s="23" t="str">
        <f aca="false">IF(AND(ISNUMBER($B$4),$B$4&gt;=1,$B$4&lt;=25,MOD($B$4,1)=0),IF(INDEX(Partidas!P8:P507,($B$4-1)*20+7)=0,"",IF(INDEX(Partidas!J8:J507,($B$4-1)*20+7)="","",INDEX(Partidas!J8:J507,($B$4-1)*20+7))),"Revisa página")</f>
        <v/>
      </c>
      <c r="K14" s="23" t="str">
        <f aca="false">IF(AND(ISNUMBER($B$4),$B$4&gt;=1,$B$4&lt;=25,MOD($B$4,1)=0),IF(INDEX(Partidas!P8:P507,($B$4-1)*20+7)=0,"",IF(INDEX(Partidas!K8:K507,($B$4-1)*20+7)="","",INDEX(Partidas!K8:K507,($B$4-1)*20+7))),"Revisa página")</f>
        <v/>
      </c>
      <c r="L14" s="23" t="str">
        <f aca="false">IF(AND(ISNUMBER($B$4),$B$4&gt;=1,$B$4&lt;=25,MOD($B$4,1)=0),IF(INDEX(Partidas!P8:P507,($B$4-1)*20+7)=0,"",IF(INDEX(Partidas!L8:L507,($B$4-1)*20+7)="","",INDEX(Partidas!L8:L507,($B$4-1)*20+7))),"Revisa página")</f>
        <v/>
      </c>
      <c r="M14" s="29" t="str">
        <f aca="false">IF(AND(ISNUMBER($B$4),$B$4&gt;=1,$B$4&lt;=25,MOD($B$4,1)=0),IF(INDEX(Partidas!P8:P507,($B$4-1)*20+7)=0,"",IF(INDEX(Partidas!M8:M507,($B$4-1)*20+7)="","",INDEX(Partidas!M8:M507,($B$4-1)*20+7))),"Revisa página")</f>
        <v/>
      </c>
      <c r="N14" s="23" t="str">
        <f aca="false">IF(AND(ISNUMBER($B$4),$B$4&gt;=1,$B$4&lt;=25,MOD($B$4,1)=0),IF(INDEX(Partidas!P8:P507,($B$4-1)*20+7)=0,"",IF(INDEX(Partidas!N8:N507,($B$4-1)*20+7)="","",INDEX(Partidas!N8:N507,($B$4-1)*20+7))),"Revisa página")</f>
        <v/>
      </c>
      <c r="O14" s="23" t="str">
        <f aca="false">IF(AND(ISNUMBER($B$4),$B$4&gt;=1,$B$4&lt;=25,MOD($B$4,1)=0),IF(INDEX(Partidas!P8:P507,($B$4-1)*20+7)=0,"",IF(INDEX(Partidas!O8:O507,($B$4-1)*20+7)="","",INDEX(Partidas!O8:O507,($B$4-1)*20+7))),"Revisa página")</f>
        <v/>
      </c>
    </row>
    <row r="15" customFormat="false" ht="26" hidden="false" customHeight="true" outlineLevel="0" collapsed="false">
      <c r="A15" s="23" t="str">
        <f aca="false">IF(AND(ISNUMBER($B$4),$B$4&gt;=1,$B$4&lt;=25,MOD($B$4,1)=0),IF(INDEX(Partidas!P8:P507,($B$4-1)*20+8)=0,"",IF(INDEX(Partidas!A8:A507,($B$4-1)*20+8)="","",INDEX(Partidas!A8:A507,($B$4-1)*20+8))),"Revisa página")</f>
        <v/>
      </c>
      <c r="B15" s="23" t="str">
        <f aca="false">IF(AND(ISNUMBER($B$4),$B$4&gt;=1,$B$4&lt;=25,MOD($B$4,1)=0),IF(INDEX(Partidas!P8:P507,($B$4-1)*20+8)=0,"",IF(INDEX(Partidas!B8:B507,($B$4-1)*20+8)="","",INDEX(Partidas!B8:B507,($B$4-1)*20+8))),"Revisa página")</f>
        <v/>
      </c>
      <c r="C15" s="23" t="str">
        <f aca="false">IF(AND(ISNUMBER($B$4),$B$4&gt;=1,$B$4&lt;=25,MOD($B$4,1)=0),IF(INDEX(Partidas!P8:P507,($B$4-1)*20+8)=0,"",IF(INDEX(Partidas!C8:C507,($B$4-1)*20+8)="","",INDEX(Partidas!C8:C507,($B$4-1)*20+8))),"Revisa página")</f>
        <v/>
      </c>
      <c r="D15" s="23" t="str">
        <f aca="false">IF(AND(ISNUMBER($B$4),$B$4&gt;=1,$B$4&lt;=25,MOD($B$4,1)=0),IF(INDEX(Partidas!P8:P507,($B$4-1)*20+8)=0,"",IF(INDEX(Partidas!D8:D507,($B$4-1)*20+8)="","",INDEX(Partidas!D8:D507,($B$4-1)*20+8))),"Revisa página")</f>
        <v/>
      </c>
      <c r="E15" s="23" t="str">
        <f aca="false">IF(AND(ISNUMBER($B$4),$B$4&gt;=1,$B$4&lt;=25,MOD($B$4,1)=0),IF(INDEX(Partidas!P8:P507,($B$4-1)*20+8)=0,"",IF(INDEX(Partidas!E8:E507,($B$4-1)*20+8)="","",INDEX(Partidas!E8:E507,($B$4-1)*20+8))),"Revisa página")</f>
        <v/>
      </c>
      <c r="F15" s="23" t="str">
        <f aca="false">IF(AND(ISNUMBER($B$4),$B$4&gt;=1,$B$4&lt;=25,MOD($B$4,1)=0),IF(INDEX(Partidas!P8:P507,($B$4-1)*20+8)=0,"",IF(INDEX(Partidas!F8:F507,($B$4-1)*20+8)="","",INDEX(Partidas!F8:F507,($B$4-1)*20+8))),"Revisa página")</f>
        <v/>
      </c>
      <c r="G15" s="23" t="str">
        <f aca="false">IF(AND(ISNUMBER($B$4),$B$4&gt;=1,$B$4&lt;=25,MOD($B$4,1)=0),IF(INDEX(Partidas!P8:P507,($B$4-1)*20+8)=0,"",IF(INDEX(Partidas!G8:G507,($B$4-1)*20+8)="","",INDEX(Partidas!G8:G507,($B$4-1)*20+8))),"Revisa página")</f>
        <v/>
      </c>
      <c r="H15" s="23" t="str">
        <f aca="false">IF(AND(ISNUMBER($B$4),$B$4&gt;=1,$B$4&lt;=25,MOD($B$4,1)=0),IF(INDEX(Partidas!P8:P507,($B$4-1)*20+8)=0,"",IF(INDEX(Partidas!H8:H507,($B$4-1)*20+8)="","",INDEX(Partidas!H8:H507,($B$4-1)*20+8))),"Revisa página")</f>
        <v/>
      </c>
      <c r="I15" s="23" t="str">
        <f aca="false">IF(AND(ISNUMBER($B$4),$B$4&gt;=1,$B$4&lt;=25,MOD($B$4,1)=0),IF(INDEX(Partidas!P8:P507,($B$4-1)*20+8)=0,"",IF(INDEX(Partidas!I8:I507,($B$4-1)*20+8)="","",INDEX(Partidas!I8:I507,($B$4-1)*20+8))),"Revisa página")</f>
        <v/>
      </c>
      <c r="J15" s="23" t="str">
        <f aca="false">IF(AND(ISNUMBER($B$4),$B$4&gt;=1,$B$4&lt;=25,MOD($B$4,1)=0),IF(INDEX(Partidas!P8:P507,($B$4-1)*20+8)=0,"",IF(INDEX(Partidas!J8:J507,($B$4-1)*20+8)="","",INDEX(Partidas!J8:J507,($B$4-1)*20+8))),"Revisa página")</f>
        <v/>
      </c>
      <c r="K15" s="23" t="str">
        <f aca="false">IF(AND(ISNUMBER($B$4),$B$4&gt;=1,$B$4&lt;=25,MOD($B$4,1)=0),IF(INDEX(Partidas!P8:P507,($B$4-1)*20+8)=0,"",IF(INDEX(Partidas!K8:K507,($B$4-1)*20+8)="","",INDEX(Partidas!K8:K507,($B$4-1)*20+8))),"Revisa página")</f>
        <v/>
      </c>
      <c r="L15" s="23" t="str">
        <f aca="false">IF(AND(ISNUMBER($B$4),$B$4&gt;=1,$B$4&lt;=25,MOD($B$4,1)=0),IF(INDEX(Partidas!P8:P507,($B$4-1)*20+8)=0,"",IF(INDEX(Partidas!L8:L507,($B$4-1)*20+8)="","",INDEX(Partidas!L8:L507,($B$4-1)*20+8))),"Revisa página")</f>
        <v/>
      </c>
      <c r="M15" s="29" t="str">
        <f aca="false">IF(AND(ISNUMBER($B$4),$B$4&gt;=1,$B$4&lt;=25,MOD($B$4,1)=0),IF(INDEX(Partidas!P8:P507,($B$4-1)*20+8)=0,"",IF(INDEX(Partidas!M8:M507,($B$4-1)*20+8)="","",INDEX(Partidas!M8:M507,($B$4-1)*20+8))),"Revisa página")</f>
        <v/>
      </c>
      <c r="N15" s="23" t="str">
        <f aca="false">IF(AND(ISNUMBER($B$4),$B$4&gt;=1,$B$4&lt;=25,MOD($B$4,1)=0),IF(INDEX(Partidas!P8:P507,($B$4-1)*20+8)=0,"",IF(INDEX(Partidas!N8:N507,($B$4-1)*20+8)="","",INDEX(Partidas!N8:N507,($B$4-1)*20+8))),"Revisa página")</f>
        <v/>
      </c>
      <c r="O15" s="23" t="str">
        <f aca="false">IF(AND(ISNUMBER($B$4),$B$4&gt;=1,$B$4&lt;=25,MOD($B$4,1)=0),IF(INDEX(Partidas!P8:P507,($B$4-1)*20+8)=0,"",IF(INDEX(Partidas!O8:O507,($B$4-1)*20+8)="","",INDEX(Partidas!O8:O507,($B$4-1)*20+8))),"Revisa página")</f>
        <v/>
      </c>
    </row>
    <row r="16" customFormat="false" ht="26" hidden="false" customHeight="true" outlineLevel="0" collapsed="false">
      <c r="A16" s="23" t="str">
        <f aca="false">IF(AND(ISNUMBER($B$4),$B$4&gt;=1,$B$4&lt;=25,MOD($B$4,1)=0),IF(INDEX(Partidas!P8:P507,($B$4-1)*20+9)=0,"",IF(INDEX(Partidas!A8:A507,($B$4-1)*20+9)="","",INDEX(Partidas!A8:A507,($B$4-1)*20+9))),"Revisa página")</f>
        <v/>
      </c>
      <c r="B16" s="23" t="str">
        <f aca="false">IF(AND(ISNUMBER($B$4),$B$4&gt;=1,$B$4&lt;=25,MOD($B$4,1)=0),IF(INDEX(Partidas!P8:P507,($B$4-1)*20+9)=0,"",IF(INDEX(Partidas!B8:B507,($B$4-1)*20+9)="","",INDEX(Partidas!B8:B507,($B$4-1)*20+9))),"Revisa página")</f>
        <v/>
      </c>
      <c r="C16" s="23" t="str">
        <f aca="false">IF(AND(ISNUMBER($B$4),$B$4&gt;=1,$B$4&lt;=25,MOD($B$4,1)=0),IF(INDEX(Partidas!P8:P507,($B$4-1)*20+9)=0,"",IF(INDEX(Partidas!C8:C507,($B$4-1)*20+9)="","",INDEX(Partidas!C8:C507,($B$4-1)*20+9))),"Revisa página")</f>
        <v/>
      </c>
      <c r="D16" s="23" t="str">
        <f aca="false">IF(AND(ISNUMBER($B$4),$B$4&gt;=1,$B$4&lt;=25,MOD($B$4,1)=0),IF(INDEX(Partidas!P8:P507,($B$4-1)*20+9)=0,"",IF(INDEX(Partidas!D8:D507,($B$4-1)*20+9)="","",INDEX(Partidas!D8:D507,($B$4-1)*20+9))),"Revisa página")</f>
        <v/>
      </c>
      <c r="E16" s="23" t="str">
        <f aca="false">IF(AND(ISNUMBER($B$4),$B$4&gt;=1,$B$4&lt;=25,MOD($B$4,1)=0),IF(INDEX(Partidas!P8:P507,($B$4-1)*20+9)=0,"",IF(INDEX(Partidas!E8:E507,($B$4-1)*20+9)="","",INDEX(Partidas!E8:E507,($B$4-1)*20+9))),"Revisa página")</f>
        <v/>
      </c>
      <c r="F16" s="23" t="str">
        <f aca="false">IF(AND(ISNUMBER($B$4),$B$4&gt;=1,$B$4&lt;=25,MOD($B$4,1)=0),IF(INDEX(Partidas!P8:P507,($B$4-1)*20+9)=0,"",IF(INDEX(Partidas!F8:F507,($B$4-1)*20+9)="","",INDEX(Partidas!F8:F507,($B$4-1)*20+9))),"Revisa página")</f>
        <v/>
      </c>
      <c r="G16" s="23" t="str">
        <f aca="false">IF(AND(ISNUMBER($B$4),$B$4&gt;=1,$B$4&lt;=25,MOD($B$4,1)=0),IF(INDEX(Partidas!P8:P507,($B$4-1)*20+9)=0,"",IF(INDEX(Partidas!G8:G507,($B$4-1)*20+9)="","",INDEX(Partidas!G8:G507,($B$4-1)*20+9))),"Revisa página")</f>
        <v/>
      </c>
      <c r="H16" s="23" t="str">
        <f aca="false">IF(AND(ISNUMBER($B$4),$B$4&gt;=1,$B$4&lt;=25,MOD($B$4,1)=0),IF(INDEX(Partidas!P8:P507,($B$4-1)*20+9)=0,"",IF(INDEX(Partidas!H8:H507,($B$4-1)*20+9)="","",INDEX(Partidas!H8:H507,($B$4-1)*20+9))),"Revisa página")</f>
        <v/>
      </c>
      <c r="I16" s="23" t="str">
        <f aca="false">IF(AND(ISNUMBER($B$4),$B$4&gt;=1,$B$4&lt;=25,MOD($B$4,1)=0),IF(INDEX(Partidas!P8:P507,($B$4-1)*20+9)=0,"",IF(INDEX(Partidas!I8:I507,($B$4-1)*20+9)="","",INDEX(Partidas!I8:I507,($B$4-1)*20+9))),"Revisa página")</f>
        <v/>
      </c>
      <c r="J16" s="23" t="str">
        <f aca="false">IF(AND(ISNUMBER($B$4),$B$4&gt;=1,$B$4&lt;=25,MOD($B$4,1)=0),IF(INDEX(Partidas!P8:P507,($B$4-1)*20+9)=0,"",IF(INDEX(Partidas!J8:J507,($B$4-1)*20+9)="","",INDEX(Partidas!J8:J507,($B$4-1)*20+9))),"Revisa página")</f>
        <v/>
      </c>
      <c r="K16" s="23" t="str">
        <f aca="false">IF(AND(ISNUMBER($B$4),$B$4&gt;=1,$B$4&lt;=25,MOD($B$4,1)=0),IF(INDEX(Partidas!P8:P507,($B$4-1)*20+9)=0,"",IF(INDEX(Partidas!K8:K507,($B$4-1)*20+9)="","",INDEX(Partidas!K8:K507,($B$4-1)*20+9))),"Revisa página")</f>
        <v/>
      </c>
      <c r="L16" s="23" t="str">
        <f aca="false">IF(AND(ISNUMBER($B$4),$B$4&gt;=1,$B$4&lt;=25,MOD($B$4,1)=0),IF(INDEX(Partidas!P8:P507,($B$4-1)*20+9)=0,"",IF(INDEX(Partidas!L8:L507,($B$4-1)*20+9)="","",INDEX(Partidas!L8:L507,($B$4-1)*20+9))),"Revisa página")</f>
        <v/>
      </c>
      <c r="M16" s="29" t="str">
        <f aca="false">IF(AND(ISNUMBER($B$4),$B$4&gt;=1,$B$4&lt;=25,MOD($B$4,1)=0),IF(INDEX(Partidas!P8:P507,($B$4-1)*20+9)=0,"",IF(INDEX(Partidas!M8:M507,($B$4-1)*20+9)="","",INDEX(Partidas!M8:M507,($B$4-1)*20+9))),"Revisa página")</f>
        <v/>
      </c>
      <c r="N16" s="23" t="str">
        <f aca="false">IF(AND(ISNUMBER($B$4),$B$4&gt;=1,$B$4&lt;=25,MOD($B$4,1)=0),IF(INDEX(Partidas!P8:P507,($B$4-1)*20+9)=0,"",IF(INDEX(Partidas!N8:N507,($B$4-1)*20+9)="","",INDEX(Partidas!N8:N507,($B$4-1)*20+9))),"Revisa página")</f>
        <v/>
      </c>
      <c r="O16" s="23" t="str">
        <f aca="false">IF(AND(ISNUMBER($B$4),$B$4&gt;=1,$B$4&lt;=25,MOD($B$4,1)=0),IF(INDEX(Partidas!P8:P507,($B$4-1)*20+9)=0,"",IF(INDEX(Partidas!O8:O507,($B$4-1)*20+9)="","",INDEX(Partidas!O8:O507,($B$4-1)*20+9))),"Revisa página")</f>
        <v/>
      </c>
    </row>
    <row r="17" customFormat="false" ht="26" hidden="false" customHeight="true" outlineLevel="0" collapsed="false">
      <c r="A17" s="23" t="str">
        <f aca="false">IF(AND(ISNUMBER($B$4),$B$4&gt;=1,$B$4&lt;=25,MOD($B$4,1)=0),IF(INDEX(Partidas!P8:P507,($B$4-1)*20+10)=0,"",IF(INDEX(Partidas!A8:A507,($B$4-1)*20+10)="","",INDEX(Partidas!A8:A507,($B$4-1)*20+10))),"Revisa página")</f>
        <v/>
      </c>
      <c r="B17" s="23" t="str">
        <f aca="false">IF(AND(ISNUMBER($B$4),$B$4&gt;=1,$B$4&lt;=25,MOD($B$4,1)=0),IF(INDEX(Partidas!P8:P507,($B$4-1)*20+10)=0,"",IF(INDEX(Partidas!B8:B507,($B$4-1)*20+10)="","",INDEX(Partidas!B8:B507,($B$4-1)*20+10))),"Revisa página")</f>
        <v/>
      </c>
      <c r="C17" s="23" t="str">
        <f aca="false">IF(AND(ISNUMBER($B$4),$B$4&gt;=1,$B$4&lt;=25,MOD($B$4,1)=0),IF(INDEX(Partidas!P8:P507,($B$4-1)*20+10)=0,"",IF(INDEX(Partidas!C8:C507,($B$4-1)*20+10)="","",INDEX(Partidas!C8:C507,($B$4-1)*20+10))),"Revisa página")</f>
        <v/>
      </c>
      <c r="D17" s="23" t="str">
        <f aca="false">IF(AND(ISNUMBER($B$4),$B$4&gt;=1,$B$4&lt;=25,MOD($B$4,1)=0),IF(INDEX(Partidas!P8:P507,($B$4-1)*20+10)=0,"",IF(INDEX(Partidas!D8:D507,($B$4-1)*20+10)="","",INDEX(Partidas!D8:D507,($B$4-1)*20+10))),"Revisa página")</f>
        <v/>
      </c>
      <c r="E17" s="23" t="str">
        <f aca="false">IF(AND(ISNUMBER($B$4),$B$4&gt;=1,$B$4&lt;=25,MOD($B$4,1)=0),IF(INDEX(Partidas!P8:P507,($B$4-1)*20+10)=0,"",IF(INDEX(Partidas!E8:E507,($B$4-1)*20+10)="","",INDEX(Partidas!E8:E507,($B$4-1)*20+10))),"Revisa página")</f>
        <v/>
      </c>
      <c r="F17" s="23" t="str">
        <f aca="false">IF(AND(ISNUMBER($B$4),$B$4&gt;=1,$B$4&lt;=25,MOD($B$4,1)=0),IF(INDEX(Partidas!P8:P507,($B$4-1)*20+10)=0,"",IF(INDEX(Partidas!F8:F507,($B$4-1)*20+10)="","",INDEX(Partidas!F8:F507,($B$4-1)*20+10))),"Revisa página")</f>
        <v/>
      </c>
      <c r="G17" s="23" t="str">
        <f aca="false">IF(AND(ISNUMBER($B$4),$B$4&gt;=1,$B$4&lt;=25,MOD($B$4,1)=0),IF(INDEX(Partidas!P8:P507,($B$4-1)*20+10)=0,"",IF(INDEX(Partidas!G8:G507,($B$4-1)*20+10)="","",INDEX(Partidas!G8:G507,($B$4-1)*20+10))),"Revisa página")</f>
        <v/>
      </c>
      <c r="H17" s="23" t="str">
        <f aca="false">IF(AND(ISNUMBER($B$4),$B$4&gt;=1,$B$4&lt;=25,MOD($B$4,1)=0),IF(INDEX(Partidas!P8:P507,($B$4-1)*20+10)=0,"",IF(INDEX(Partidas!H8:H507,($B$4-1)*20+10)="","",INDEX(Partidas!H8:H507,($B$4-1)*20+10))),"Revisa página")</f>
        <v/>
      </c>
      <c r="I17" s="23" t="str">
        <f aca="false">IF(AND(ISNUMBER($B$4),$B$4&gt;=1,$B$4&lt;=25,MOD($B$4,1)=0),IF(INDEX(Partidas!P8:P507,($B$4-1)*20+10)=0,"",IF(INDEX(Partidas!I8:I507,($B$4-1)*20+10)="","",INDEX(Partidas!I8:I507,($B$4-1)*20+10))),"Revisa página")</f>
        <v/>
      </c>
      <c r="J17" s="23" t="str">
        <f aca="false">IF(AND(ISNUMBER($B$4),$B$4&gt;=1,$B$4&lt;=25,MOD($B$4,1)=0),IF(INDEX(Partidas!P8:P507,($B$4-1)*20+10)=0,"",IF(INDEX(Partidas!J8:J507,($B$4-1)*20+10)="","",INDEX(Partidas!J8:J507,($B$4-1)*20+10))),"Revisa página")</f>
        <v/>
      </c>
      <c r="K17" s="23" t="str">
        <f aca="false">IF(AND(ISNUMBER($B$4),$B$4&gt;=1,$B$4&lt;=25,MOD($B$4,1)=0),IF(INDEX(Partidas!P8:P507,($B$4-1)*20+10)=0,"",IF(INDEX(Partidas!K8:K507,($B$4-1)*20+10)="","",INDEX(Partidas!K8:K507,($B$4-1)*20+10))),"Revisa página")</f>
        <v/>
      </c>
      <c r="L17" s="23" t="str">
        <f aca="false">IF(AND(ISNUMBER($B$4),$B$4&gt;=1,$B$4&lt;=25,MOD($B$4,1)=0),IF(INDEX(Partidas!P8:P507,($B$4-1)*20+10)=0,"",IF(INDEX(Partidas!L8:L507,($B$4-1)*20+10)="","",INDEX(Partidas!L8:L507,($B$4-1)*20+10))),"Revisa página")</f>
        <v/>
      </c>
      <c r="M17" s="29" t="str">
        <f aca="false">IF(AND(ISNUMBER($B$4),$B$4&gt;=1,$B$4&lt;=25,MOD($B$4,1)=0),IF(INDEX(Partidas!P8:P507,($B$4-1)*20+10)=0,"",IF(INDEX(Partidas!M8:M507,($B$4-1)*20+10)="","",INDEX(Partidas!M8:M507,($B$4-1)*20+10))),"Revisa página")</f>
        <v/>
      </c>
      <c r="N17" s="23" t="str">
        <f aca="false">IF(AND(ISNUMBER($B$4),$B$4&gt;=1,$B$4&lt;=25,MOD($B$4,1)=0),IF(INDEX(Partidas!P8:P507,($B$4-1)*20+10)=0,"",IF(INDEX(Partidas!N8:N507,($B$4-1)*20+10)="","",INDEX(Partidas!N8:N507,($B$4-1)*20+10))),"Revisa página")</f>
        <v/>
      </c>
      <c r="O17" s="23" t="str">
        <f aca="false">IF(AND(ISNUMBER($B$4),$B$4&gt;=1,$B$4&lt;=25,MOD($B$4,1)=0),IF(INDEX(Partidas!P8:P507,($B$4-1)*20+10)=0,"",IF(INDEX(Partidas!O8:O507,($B$4-1)*20+10)="","",INDEX(Partidas!O8:O507,($B$4-1)*20+10))),"Revisa página")</f>
        <v/>
      </c>
    </row>
    <row r="18" customFormat="false" ht="26" hidden="false" customHeight="true" outlineLevel="0" collapsed="false">
      <c r="A18" s="23" t="str">
        <f aca="false">IF(AND(ISNUMBER($B$4),$B$4&gt;=1,$B$4&lt;=25,MOD($B$4,1)=0),IF(INDEX(Partidas!P8:P507,($B$4-1)*20+11)=0,"",IF(INDEX(Partidas!A8:A507,($B$4-1)*20+11)="","",INDEX(Partidas!A8:A507,($B$4-1)*20+11))),"Revisa página")</f>
        <v/>
      </c>
      <c r="B18" s="23" t="str">
        <f aca="false">IF(AND(ISNUMBER($B$4),$B$4&gt;=1,$B$4&lt;=25,MOD($B$4,1)=0),IF(INDEX(Partidas!P8:P507,($B$4-1)*20+11)=0,"",IF(INDEX(Partidas!B8:B507,($B$4-1)*20+11)="","",INDEX(Partidas!B8:B507,($B$4-1)*20+11))),"Revisa página")</f>
        <v/>
      </c>
      <c r="C18" s="23" t="str">
        <f aca="false">IF(AND(ISNUMBER($B$4),$B$4&gt;=1,$B$4&lt;=25,MOD($B$4,1)=0),IF(INDEX(Partidas!P8:P507,($B$4-1)*20+11)=0,"",IF(INDEX(Partidas!C8:C507,($B$4-1)*20+11)="","",INDEX(Partidas!C8:C507,($B$4-1)*20+11))),"Revisa página")</f>
        <v/>
      </c>
      <c r="D18" s="23" t="str">
        <f aca="false">IF(AND(ISNUMBER($B$4),$B$4&gt;=1,$B$4&lt;=25,MOD($B$4,1)=0),IF(INDEX(Partidas!P8:P507,($B$4-1)*20+11)=0,"",IF(INDEX(Partidas!D8:D507,($B$4-1)*20+11)="","",INDEX(Partidas!D8:D507,($B$4-1)*20+11))),"Revisa página")</f>
        <v/>
      </c>
      <c r="E18" s="23" t="str">
        <f aca="false">IF(AND(ISNUMBER($B$4),$B$4&gt;=1,$B$4&lt;=25,MOD($B$4,1)=0),IF(INDEX(Partidas!P8:P507,($B$4-1)*20+11)=0,"",IF(INDEX(Partidas!E8:E507,($B$4-1)*20+11)="","",INDEX(Partidas!E8:E507,($B$4-1)*20+11))),"Revisa página")</f>
        <v/>
      </c>
      <c r="F18" s="23" t="str">
        <f aca="false">IF(AND(ISNUMBER($B$4),$B$4&gt;=1,$B$4&lt;=25,MOD($B$4,1)=0),IF(INDEX(Partidas!P8:P507,($B$4-1)*20+11)=0,"",IF(INDEX(Partidas!F8:F507,($B$4-1)*20+11)="","",INDEX(Partidas!F8:F507,($B$4-1)*20+11))),"Revisa página")</f>
        <v/>
      </c>
      <c r="G18" s="23" t="str">
        <f aca="false">IF(AND(ISNUMBER($B$4),$B$4&gt;=1,$B$4&lt;=25,MOD($B$4,1)=0),IF(INDEX(Partidas!P8:P507,($B$4-1)*20+11)=0,"",IF(INDEX(Partidas!G8:G507,($B$4-1)*20+11)="","",INDEX(Partidas!G8:G507,($B$4-1)*20+11))),"Revisa página")</f>
        <v/>
      </c>
      <c r="H18" s="23" t="str">
        <f aca="false">IF(AND(ISNUMBER($B$4),$B$4&gt;=1,$B$4&lt;=25,MOD($B$4,1)=0),IF(INDEX(Partidas!P8:P507,($B$4-1)*20+11)=0,"",IF(INDEX(Partidas!H8:H507,($B$4-1)*20+11)="","",INDEX(Partidas!H8:H507,($B$4-1)*20+11))),"Revisa página")</f>
        <v/>
      </c>
      <c r="I18" s="23" t="str">
        <f aca="false">IF(AND(ISNUMBER($B$4),$B$4&gt;=1,$B$4&lt;=25,MOD($B$4,1)=0),IF(INDEX(Partidas!P8:P507,($B$4-1)*20+11)=0,"",IF(INDEX(Partidas!I8:I507,($B$4-1)*20+11)="","",INDEX(Partidas!I8:I507,($B$4-1)*20+11))),"Revisa página")</f>
        <v/>
      </c>
      <c r="J18" s="23" t="str">
        <f aca="false">IF(AND(ISNUMBER($B$4),$B$4&gt;=1,$B$4&lt;=25,MOD($B$4,1)=0),IF(INDEX(Partidas!P8:P507,($B$4-1)*20+11)=0,"",IF(INDEX(Partidas!J8:J507,($B$4-1)*20+11)="","",INDEX(Partidas!J8:J507,($B$4-1)*20+11))),"Revisa página")</f>
        <v/>
      </c>
      <c r="K18" s="23" t="str">
        <f aca="false">IF(AND(ISNUMBER($B$4),$B$4&gt;=1,$B$4&lt;=25,MOD($B$4,1)=0),IF(INDEX(Partidas!P8:P507,($B$4-1)*20+11)=0,"",IF(INDEX(Partidas!K8:K507,($B$4-1)*20+11)="","",INDEX(Partidas!K8:K507,($B$4-1)*20+11))),"Revisa página")</f>
        <v/>
      </c>
      <c r="L18" s="23" t="str">
        <f aca="false">IF(AND(ISNUMBER($B$4),$B$4&gt;=1,$B$4&lt;=25,MOD($B$4,1)=0),IF(INDEX(Partidas!P8:P507,($B$4-1)*20+11)=0,"",IF(INDEX(Partidas!L8:L507,($B$4-1)*20+11)="","",INDEX(Partidas!L8:L507,($B$4-1)*20+11))),"Revisa página")</f>
        <v/>
      </c>
      <c r="M18" s="29" t="str">
        <f aca="false">IF(AND(ISNUMBER($B$4),$B$4&gt;=1,$B$4&lt;=25,MOD($B$4,1)=0),IF(INDEX(Partidas!P8:P507,($B$4-1)*20+11)=0,"",IF(INDEX(Partidas!M8:M507,($B$4-1)*20+11)="","",INDEX(Partidas!M8:M507,($B$4-1)*20+11))),"Revisa página")</f>
        <v/>
      </c>
      <c r="N18" s="23" t="str">
        <f aca="false">IF(AND(ISNUMBER($B$4),$B$4&gt;=1,$B$4&lt;=25,MOD($B$4,1)=0),IF(INDEX(Partidas!P8:P507,($B$4-1)*20+11)=0,"",IF(INDEX(Partidas!N8:N507,($B$4-1)*20+11)="","",INDEX(Partidas!N8:N507,($B$4-1)*20+11))),"Revisa página")</f>
        <v/>
      </c>
      <c r="O18" s="23" t="str">
        <f aca="false">IF(AND(ISNUMBER($B$4),$B$4&gt;=1,$B$4&lt;=25,MOD($B$4,1)=0),IF(INDEX(Partidas!P8:P507,($B$4-1)*20+11)=0,"",IF(INDEX(Partidas!O8:O507,($B$4-1)*20+11)="","",INDEX(Partidas!O8:O507,($B$4-1)*20+11))),"Revisa página")</f>
        <v/>
      </c>
    </row>
    <row r="19" customFormat="false" ht="26" hidden="false" customHeight="true" outlineLevel="0" collapsed="false">
      <c r="A19" s="23" t="str">
        <f aca="false">IF(AND(ISNUMBER($B$4),$B$4&gt;=1,$B$4&lt;=25,MOD($B$4,1)=0),IF(INDEX(Partidas!P8:P507,($B$4-1)*20+12)=0,"",IF(INDEX(Partidas!A8:A507,($B$4-1)*20+12)="","",INDEX(Partidas!A8:A507,($B$4-1)*20+12))),"Revisa página")</f>
        <v/>
      </c>
      <c r="B19" s="23" t="str">
        <f aca="false">IF(AND(ISNUMBER($B$4),$B$4&gt;=1,$B$4&lt;=25,MOD($B$4,1)=0),IF(INDEX(Partidas!P8:P507,($B$4-1)*20+12)=0,"",IF(INDEX(Partidas!B8:B507,($B$4-1)*20+12)="","",INDEX(Partidas!B8:B507,($B$4-1)*20+12))),"Revisa página")</f>
        <v/>
      </c>
      <c r="C19" s="23" t="str">
        <f aca="false">IF(AND(ISNUMBER($B$4),$B$4&gt;=1,$B$4&lt;=25,MOD($B$4,1)=0),IF(INDEX(Partidas!P8:P507,($B$4-1)*20+12)=0,"",IF(INDEX(Partidas!C8:C507,($B$4-1)*20+12)="","",INDEX(Partidas!C8:C507,($B$4-1)*20+12))),"Revisa página")</f>
        <v/>
      </c>
      <c r="D19" s="23" t="str">
        <f aca="false">IF(AND(ISNUMBER($B$4),$B$4&gt;=1,$B$4&lt;=25,MOD($B$4,1)=0),IF(INDEX(Partidas!P8:P507,($B$4-1)*20+12)=0,"",IF(INDEX(Partidas!D8:D507,($B$4-1)*20+12)="","",INDEX(Partidas!D8:D507,($B$4-1)*20+12))),"Revisa página")</f>
        <v/>
      </c>
      <c r="E19" s="23" t="str">
        <f aca="false">IF(AND(ISNUMBER($B$4),$B$4&gt;=1,$B$4&lt;=25,MOD($B$4,1)=0),IF(INDEX(Partidas!P8:P507,($B$4-1)*20+12)=0,"",IF(INDEX(Partidas!E8:E507,($B$4-1)*20+12)="","",INDEX(Partidas!E8:E507,($B$4-1)*20+12))),"Revisa página")</f>
        <v/>
      </c>
      <c r="F19" s="23" t="str">
        <f aca="false">IF(AND(ISNUMBER($B$4),$B$4&gt;=1,$B$4&lt;=25,MOD($B$4,1)=0),IF(INDEX(Partidas!P8:P507,($B$4-1)*20+12)=0,"",IF(INDEX(Partidas!F8:F507,($B$4-1)*20+12)="","",INDEX(Partidas!F8:F507,($B$4-1)*20+12))),"Revisa página")</f>
        <v/>
      </c>
      <c r="G19" s="23" t="str">
        <f aca="false">IF(AND(ISNUMBER($B$4),$B$4&gt;=1,$B$4&lt;=25,MOD($B$4,1)=0),IF(INDEX(Partidas!P8:P507,($B$4-1)*20+12)=0,"",IF(INDEX(Partidas!G8:G507,($B$4-1)*20+12)="","",INDEX(Partidas!G8:G507,($B$4-1)*20+12))),"Revisa página")</f>
        <v/>
      </c>
      <c r="H19" s="23" t="str">
        <f aca="false">IF(AND(ISNUMBER($B$4),$B$4&gt;=1,$B$4&lt;=25,MOD($B$4,1)=0),IF(INDEX(Partidas!P8:P507,($B$4-1)*20+12)=0,"",IF(INDEX(Partidas!H8:H507,($B$4-1)*20+12)="","",INDEX(Partidas!H8:H507,($B$4-1)*20+12))),"Revisa página")</f>
        <v/>
      </c>
      <c r="I19" s="23" t="str">
        <f aca="false">IF(AND(ISNUMBER($B$4),$B$4&gt;=1,$B$4&lt;=25,MOD($B$4,1)=0),IF(INDEX(Partidas!P8:P507,($B$4-1)*20+12)=0,"",IF(INDEX(Partidas!I8:I507,($B$4-1)*20+12)="","",INDEX(Partidas!I8:I507,($B$4-1)*20+12))),"Revisa página")</f>
        <v/>
      </c>
      <c r="J19" s="23" t="str">
        <f aca="false">IF(AND(ISNUMBER($B$4),$B$4&gt;=1,$B$4&lt;=25,MOD($B$4,1)=0),IF(INDEX(Partidas!P8:P507,($B$4-1)*20+12)=0,"",IF(INDEX(Partidas!J8:J507,($B$4-1)*20+12)="","",INDEX(Partidas!J8:J507,($B$4-1)*20+12))),"Revisa página")</f>
        <v/>
      </c>
      <c r="K19" s="23" t="str">
        <f aca="false">IF(AND(ISNUMBER($B$4),$B$4&gt;=1,$B$4&lt;=25,MOD($B$4,1)=0),IF(INDEX(Partidas!P8:P507,($B$4-1)*20+12)=0,"",IF(INDEX(Partidas!K8:K507,($B$4-1)*20+12)="","",INDEX(Partidas!K8:K507,($B$4-1)*20+12))),"Revisa página")</f>
        <v/>
      </c>
      <c r="L19" s="23" t="str">
        <f aca="false">IF(AND(ISNUMBER($B$4),$B$4&gt;=1,$B$4&lt;=25,MOD($B$4,1)=0),IF(INDEX(Partidas!P8:P507,($B$4-1)*20+12)=0,"",IF(INDEX(Partidas!L8:L507,($B$4-1)*20+12)="","",INDEX(Partidas!L8:L507,($B$4-1)*20+12))),"Revisa página")</f>
        <v/>
      </c>
      <c r="M19" s="29" t="str">
        <f aca="false">IF(AND(ISNUMBER($B$4),$B$4&gt;=1,$B$4&lt;=25,MOD($B$4,1)=0),IF(INDEX(Partidas!P8:P507,($B$4-1)*20+12)=0,"",IF(INDEX(Partidas!M8:M507,($B$4-1)*20+12)="","",INDEX(Partidas!M8:M507,($B$4-1)*20+12))),"Revisa página")</f>
        <v/>
      </c>
      <c r="N19" s="23" t="str">
        <f aca="false">IF(AND(ISNUMBER($B$4),$B$4&gt;=1,$B$4&lt;=25,MOD($B$4,1)=0),IF(INDEX(Partidas!P8:P507,($B$4-1)*20+12)=0,"",IF(INDEX(Partidas!N8:N507,($B$4-1)*20+12)="","",INDEX(Partidas!N8:N507,($B$4-1)*20+12))),"Revisa página")</f>
        <v/>
      </c>
      <c r="O19" s="23" t="str">
        <f aca="false">IF(AND(ISNUMBER($B$4),$B$4&gt;=1,$B$4&lt;=25,MOD($B$4,1)=0),IF(INDEX(Partidas!P8:P507,($B$4-1)*20+12)=0,"",IF(INDEX(Partidas!O8:O507,($B$4-1)*20+12)="","",INDEX(Partidas!O8:O507,($B$4-1)*20+12))),"Revisa página")</f>
        <v/>
      </c>
    </row>
    <row r="20" customFormat="false" ht="26" hidden="false" customHeight="true" outlineLevel="0" collapsed="false">
      <c r="A20" s="23" t="str">
        <f aca="false">IF(AND(ISNUMBER($B$4),$B$4&gt;=1,$B$4&lt;=25,MOD($B$4,1)=0),IF(INDEX(Partidas!P8:P507,($B$4-1)*20+13)=0,"",IF(INDEX(Partidas!A8:A507,($B$4-1)*20+13)="","",INDEX(Partidas!A8:A507,($B$4-1)*20+13))),"Revisa página")</f>
        <v/>
      </c>
      <c r="B20" s="23" t="str">
        <f aca="false">IF(AND(ISNUMBER($B$4),$B$4&gt;=1,$B$4&lt;=25,MOD($B$4,1)=0),IF(INDEX(Partidas!P8:P507,($B$4-1)*20+13)=0,"",IF(INDEX(Partidas!B8:B507,($B$4-1)*20+13)="","",INDEX(Partidas!B8:B507,($B$4-1)*20+13))),"Revisa página")</f>
        <v/>
      </c>
      <c r="C20" s="23" t="str">
        <f aca="false">IF(AND(ISNUMBER($B$4),$B$4&gt;=1,$B$4&lt;=25,MOD($B$4,1)=0),IF(INDEX(Partidas!P8:P507,($B$4-1)*20+13)=0,"",IF(INDEX(Partidas!C8:C507,($B$4-1)*20+13)="","",INDEX(Partidas!C8:C507,($B$4-1)*20+13))),"Revisa página")</f>
        <v/>
      </c>
      <c r="D20" s="23" t="str">
        <f aca="false">IF(AND(ISNUMBER($B$4),$B$4&gt;=1,$B$4&lt;=25,MOD($B$4,1)=0),IF(INDEX(Partidas!P8:P507,($B$4-1)*20+13)=0,"",IF(INDEX(Partidas!D8:D507,($B$4-1)*20+13)="","",INDEX(Partidas!D8:D507,($B$4-1)*20+13))),"Revisa página")</f>
        <v/>
      </c>
      <c r="E20" s="23" t="str">
        <f aca="false">IF(AND(ISNUMBER($B$4),$B$4&gt;=1,$B$4&lt;=25,MOD($B$4,1)=0),IF(INDEX(Partidas!P8:P507,($B$4-1)*20+13)=0,"",IF(INDEX(Partidas!E8:E507,($B$4-1)*20+13)="","",INDEX(Partidas!E8:E507,($B$4-1)*20+13))),"Revisa página")</f>
        <v/>
      </c>
      <c r="F20" s="23" t="str">
        <f aca="false">IF(AND(ISNUMBER($B$4),$B$4&gt;=1,$B$4&lt;=25,MOD($B$4,1)=0),IF(INDEX(Partidas!P8:P507,($B$4-1)*20+13)=0,"",IF(INDEX(Partidas!F8:F507,($B$4-1)*20+13)="","",INDEX(Partidas!F8:F507,($B$4-1)*20+13))),"Revisa página")</f>
        <v/>
      </c>
      <c r="G20" s="23" t="str">
        <f aca="false">IF(AND(ISNUMBER($B$4),$B$4&gt;=1,$B$4&lt;=25,MOD($B$4,1)=0),IF(INDEX(Partidas!P8:P507,($B$4-1)*20+13)=0,"",IF(INDEX(Partidas!G8:G507,($B$4-1)*20+13)="","",INDEX(Partidas!G8:G507,($B$4-1)*20+13))),"Revisa página")</f>
        <v/>
      </c>
      <c r="H20" s="23" t="str">
        <f aca="false">IF(AND(ISNUMBER($B$4),$B$4&gt;=1,$B$4&lt;=25,MOD($B$4,1)=0),IF(INDEX(Partidas!P8:P507,($B$4-1)*20+13)=0,"",IF(INDEX(Partidas!H8:H507,($B$4-1)*20+13)="","",INDEX(Partidas!H8:H507,($B$4-1)*20+13))),"Revisa página")</f>
        <v/>
      </c>
      <c r="I20" s="23" t="str">
        <f aca="false">IF(AND(ISNUMBER($B$4),$B$4&gt;=1,$B$4&lt;=25,MOD($B$4,1)=0),IF(INDEX(Partidas!P8:P507,($B$4-1)*20+13)=0,"",IF(INDEX(Partidas!I8:I507,($B$4-1)*20+13)="","",INDEX(Partidas!I8:I507,($B$4-1)*20+13))),"Revisa página")</f>
        <v/>
      </c>
      <c r="J20" s="23" t="str">
        <f aca="false">IF(AND(ISNUMBER($B$4),$B$4&gt;=1,$B$4&lt;=25,MOD($B$4,1)=0),IF(INDEX(Partidas!P8:P507,($B$4-1)*20+13)=0,"",IF(INDEX(Partidas!J8:J507,($B$4-1)*20+13)="","",INDEX(Partidas!J8:J507,($B$4-1)*20+13))),"Revisa página")</f>
        <v/>
      </c>
      <c r="K20" s="23" t="str">
        <f aca="false">IF(AND(ISNUMBER($B$4),$B$4&gt;=1,$B$4&lt;=25,MOD($B$4,1)=0),IF(INDEX(Partidas!P8:P507,($B$4-1)*20+13)=0,"",IF(INDEX(Partidas!K8:K507,($B$4-1)*20+13)="","",INDEX(Partidas!K8:K507,($B$4-1)*20+13))),"Revisa página")</f>
        <v/>
      </c>
      <c r="L20" s="23" t="str">
        <f aca="false">IF(AND(ISNUMBER($B$4),$B$4&gt;=1,$B$4&lt;=25,MOD($B$4,1)=0),IF(INDEX(Partidas!P8:P507,($B$4-1)*20+13)=0,"",IF(INDEX(Partidas!L8:L507,($B$4-1)*20+13)="","",INDEX(Partidas!L8:L507,($B$4-1)*20+13))),"Revisa página")</f>
        <v/>
      </c>
      <c r="M20" s="29" t="str">
        <f aca="false">IF(AND(ISNUMBER($B$4),$B$4&gt;=1,$B$4&lt;=25,MOD($B$4,1)=0),IF(INDEX(Partidas!P8:P507,($B$4-1)*20+13)=0,"",IF(INDEX(Partidas!M8:M507,($B$4-1)*20+13)="","",INDEX(Partidas!M8:M507,($B$4-1)*20+13))),"Revisa página")</f>
        <v/>
      </c>
      <c r="N20" s="23" t="str">
        <f aca="false">IF(AND(ISNUMBER($B$4),$B$4&gt;=1,$B$4&lt;=25,MOD($B$4,1)=0),IF(INDEX(Partidas!P8:P507,($B$4-1)*20+13)=0,"",IF(INDEX(Partidas!N8:N507,($B$4-1)*20+13)="","",INDEX(Partidas!N8:N507,($B$4-1)*20+13))),"Revisa página")</f>
        <v/>
      </c>
      <c r="O20" s="23" t="str">
        <f aca="false">IF(AND(ISNUMBER($B$4),$B$4&gt;=1,$B$4&lt;=25,MOD($B$4,1)=0),IF(INDEX(Partidas!P8:P507,($B$4-1)*20+13)=0,"",IF(INDEX(Partidas!O8:O507,($B$4-1)*20+13)="","",INDEX(Partidas!O8:O507,($B$4-1)*20+13))),"Revisa página")</f>
        <v/>
      </c>
    </row>
    <row r="21" customFormat="false" ht="26" hidden="false" customHeight="true" outlineLevel="0" collapsed="false">
      <c r="A21" s="23" t="str">
        <f aca="false">IF(AND(ISNUMBER($B$4),$B$4&gt;=1,$B$4&lt;=25,MOD($B$4,1)=0),IF(INDEX(Partidas!P8:P507,($B$4-1)*20+14)=0,"",IF(INDEX(Partidas!A8:A507,($B$4-1)*20+14)="","",INDEX(Partidas!A8:A507,($B$4-1)*20+14))),"Revisa página")</f>
        <v/>
      </c>
      <c r="B21" s="23" t="str">
        <f aca="false">IF(AND(ISNUMBER($B$4),$B$4&gt;=1,$B$4&lt;=25,MOD($B$4,1)=0),IF(INDEX(Partidas!P8:P507,($B$4-1)*20+14)=0,"",IF(INDEX(Partidas!B8:B507,($B$4-1)*20+14)="","",INDEX(Partidas!B8:B507,($B$4-1)*20+14))),"Revisa página")</f>
        <v/>
      </c>
      <c r="C21" s="23" t="str">
        <f aca="false">IF(AND(ISNUMBER($B$4),$B$4&gt;=1,$B$4&lt;=25,MOD($B$4,1)=0),IF(INDEX(Partidas!P8:P507,($B$4-1)*20+14)=0,"",IF(INDEX(Partidas!C8:C507,($B$4-1)*20+14)="","",INDEX(Partidas!C8:C507,($B$4-1)*20+14))),"Revisa página")</f>
        <v/>
      </c>
      <c r="D21" s="23" t="str">
        <f aca="false">IF(AND(ISNUMBER($B$4),$B$4&gt;=1,$B$4&lt;=25,MOD($B$4,1)=0),IF(INDEX(Partidas!P8:P507,($B$4-1)*20+14)=0,"",IF(INDEX(Partidas!D8:D507,($B$4-1)*20+14)="","",INDEX(Partidas!D8:D507,($B$4-1)*20+14))),"Revisa página")</f>
        <v/>
      </c>
      <c r="E21" s="23" t="str">
        <f aca="false">IF(AND(ISNUMBER($B$4),$B$4&gt;=1,$B$4&lt;=25,MOD($B$4,1)=0),IF(INDEX(Partidas!P8:P507,($B$4-1)*20+14)=0,"",IF(INDEX(Partidas!E8:E507,($B$4-1)*20+14)="","",INDEX(Partidas!E8:E507,($B$4-1)*20+14))),"Revisa página")</f>
        <v/>
      </c>
      <c r="F21" s="23" t="str">
        <f aca="false">IF(AND(ISNUMBER($B$4),$B$4&gt;=1,$B$4&lt;=25,MOD($B$4,1)=0),IF(INDEX(Partidas!P8:P507,($B$4-1)*20+14)=0,"",IF(INDEX(Partidas!F8:F507,($B$4-1)*20+14)="","",INDEX(Partidas!F8:F507,($B$4-1)*20+14))),"Revisa página")</f>
        <v/>
      </c>
      <c r="G21" s="23" t="str">
        <f aca="false">IF(AND(ISNUMBER($B$4),$B$4&gt;=1,$B$4&lt;=25,MOD($B$4,1)=0),IF(INDEX(Partidas!P8:P507,($B$4-1)*20+14)=0,"",IF(INDEX(Partidas!G8:G507,($B$4-1)*20+14)="","",INDEX(Partidas!G8:G507,($B$4-1)*20+14))),"Revisa página")</f>
        <v/>
      </c>
      <c r="H21" s="23" t="str">
        <f aca="false">IF(AND(ISNUMBER($B$4),$B$4&gt;=1,$B$4&lt;=25,MOD($B$4,1)=0),IF(INDEX(Partidas!P8:P507,($B$4-1)*20+14)=0,"",IF(INDEX(Partidas!H8:H507,($B$4-1)*20+14)="","",INDEX(Partidas!H8:H507,($B$4-1)*20+14))),"Revisa página")</f>
        <v/>
      </c>
      <c r="I21" s="23" t="str">
        <f aca="false">IF(AND(ISNUMBER($B$4),$B$4&gt;=1,$B$4&lt;=25,MOD($B$4,1)=0),IF(INDEX(Partidas!P8:P507,($B$4-1)*20+14)=0,"",IF(INDEX(Partidas!I8:I507,($B$4-1)*20+14)="","",INDEX(Partidas!I8:I507,($B$4-1)*20+14))),"Revisa página")</f>
        <v/>
      </c>
      <c r="J21" s="23" t="str">
        <f aca="false">IF(AND(ISNUMBER($B$4),$B$4&gt;=1,$B$4&lt;=25,MOD($B$4,1)=0),IF(INDEX(Partidas!P8:P507,($B$4-1)*20+14)=0,"",IF(INDEX(Partidas!J8:J507,($B$4-1)*20+14)="","",INDEX(Partidas!J8:J507,($B$4-1)*20+14))),"Revisa página")</f>
        <v/>
      </c>
      <c r="K21" s="23" t="str">
        <f aca="false">IF(AND(ISNUMBER($B$4),$B$4&gt;=1,$B$4&lt;=25,MOD($B$4,1)=0),IF(INDEX(Partidas!P8:P507,($B$4-1)*20+14)=0,"",IF(INDEX(Partidas!K8:K507,($B$4-1)*20+14)="","",INDEX(Partidas!K8:K507,($B$4-1)*20+14))),"Revisa página")</f>
        <v/>
      </c>
      <c r="L21" s="23" t="str">
        <f aca="false">IF(AND(ISNUMBER($B$4),$B$4&gt;=1,$B$4&lt;=25,MOD($B$4,1)=0),IF(INDEX(Partidas!P8:P507,($B$4-1)*20+14)=0,"",IF(INDEX(Partidas!L8:L507,($B$4-1)*20+14)="","",INDEX(Partidas!L8:L507,($B$4-1)*20+14))),"Revisa página")</f>
        <v/>
      </c>
      <c r="M21" s="29" t="str">
        <f aca="false">IF(AND(ISNUMBER($B$4),$B$4&gt;=1,$B$4&lt;=25,MOD($B$4,1)=0),IF(INDEX(Partidas!P8:P507,($B$4-1)*20+14)=0,"",IF(INDEX(Partidas!M8:M507,($B$4-1)*20+14)="","",INDEX(Partidas!M8:M507,($B$4-1)*20+14))),"Revisa página")</f>
        <v/>
      </c>
      <c r="N21" s="23" t="str">
        <f aca="false">IF(AND(ISNUMBER($B$4),$B$4&gt;=1,$B$4&lt;=25,MOD($B$4,1)=0),IF(INDEX(Partidas!P8:P507,($B$4-1)*20+14)=0,"",IF(INDEX(Partidas!N8:N507,($B$4-1)*20+14)="","",INDEX(Partidas!N8:N507,($B$4-1)*20+14))),"Revisa página")</f>
        <v/>
      </c>
      <c r="O21" s="23" t="str">
        <f aca="false">IF(AND(ISNUMBER($B$4),$B$4&gt;=1,$B$4&lt;=25,MOD($B$4,1)=0),IF(INDEX(Partidas!P8:P507,($B$4-1)*20+14)=0,"",IF(INDEX(Partidas!O8:O507,($B$4-1)*20+14)="","",INDEX(Partidas!O8:O507,($B$4-1)*20+14))),"Revisa página")</f>
        <v/>
      </c>
    </row>
    <row r="22" customFormat="false" ht="26" hidden="false" customHeight="true" outlineLevel="0" collapsed="false">
      <c r="A22" s="23" t="str">
        <f aca="false">IF(AND(ISNUMBER($B$4),$B$4&gt;=1,$B$4&lt;=25,MOD($B$4,1)=0),IF(INDEX(Partidas!P8:P507,($B$4-1)*20+15)=0,"",IF(INDEX(Partidas!A8:A507,($B$4-1)*20+15)="","",INDEX(Partidas!A8:A507,($B$4-1)*20+15))),"Revisa página")</f>
        <v/>
      </c>
      <c r="B22" s="23" t="str">
        <f aca="false">IF(AND(ISNUMBER($B$4),$B$4&gt;=1,$B$4&lt;=25,MOD($B$4,1)=0),IF(INDEX(Partidas!P8:P507,($B$4-1)*20+15)=0,"",IF(INDEX(Partidas!B8:B507,($B$4-1)*20+15)="","",INDEX(Partidas!B8:B507,($B$4-1)*20+15))),"Revisa página")</f>
        <v/>
      </c>
      <c r="C22" s="23" t="str">
        <f aca="false">IF(AND(ISNUMBER($B$4),$B$4&gt;=1,$B$4&lt;=25,MOD($B$4,1)=0),IF(INDEX(Partidas!P8:P507,($B$4-1)*20+15)=0,"",IF(INDEX(Partidas!C8:C507,($B$4-1)*20+15)="","",INDEX(Partidas!C8:C507,($B$4-1)*20+15))),"Revisa página")</f>
        <v/>
      </c>
      <c r="D22" s="23" t="str">
        <f aca="false">IF(AND(ISNUMBER($B$4),$B$4&gt;=1,$B$4&lt;=25,MOD($B$4,1)=0),IF(INDEX(Partidas!P8:P507,($B$4-1)*20+15)=0,"",IF(INDEX(Partidas!D8:D507,($B$4-1)*20+15)="","",INDEX(Partidas!D8:D507,($B$4-1)*20+15))),"Revisa página")</f>
        <v/>
      </c>
      <c r="E22" s="23" t="str">
        <f aca="false">IF(AND(ISNUMBER($B$4),$B$4&gt;=1,$B$4&lt;=25,MOD($B$4,1)=0),IF(INDEX(Partidas!P8:P507,($B$4-1)*20+15)=0,"",IF(INDEX(Partidas!E8:E507,($B$4-1)*20+15)="","",INDEX(Partidas!E8:E507,($B$4-1)*20+15))),"Revisa página")</f>
        <v/>
      </c>
      <c r="F22" s="23" t="str">
        <f aca="false">IF(AND(ISNUMBER($B$4),$B$4&gt;=1,$B$4&lt;=25,MOD($B$4,1)=0),IF(INDEX(Partidas!P8:P507,($B$4-1)*20+15)=0,"",IF(INDEX(Partidas!F8:F507,($B$4-1)*20+15)="","",INDEX(Partidas!F8:F507,($B$4-1)*20+15))),"Revisa página")</f>
        <v/>
      </c>
      <c r="G22" s="23" t="str">
        <f aca="false">IF(AND(ISNUMBER($B$4),$B$4&gt;=1,$B$4&lt;=25,MOD($B$4,1)=0),IF(INDEX(Partidas!P8:P507,($B$4-1)*20+15)=0,"",IF(INDEX(Partidas!G8:G507,($B$4-1)*20+15)="","",INDEX(Partidas!G8:G507,($B$4-1)*20+15))),"Revisa página")</f>
        <v/>
      </c>
      <c r="H22" s="23" t="str">
        <f aca="false">IF(AND(ISNUMBER($B$4),$B$4&gt;=1,$B$4&lt;=25,MOD($B$4,1)=0),IF(INDEX(Partidas!P8:P507,($B$4-1)*20+15)=0,"",IF(INDEX(Partidas!H8:H507,($B$4-1)*20+15)="","",INDEX(Partidas!H8:H507,($B$4-1)*20+15))),"Revisa página")</f>
        <v/>
      </c>
      <c r="I22" s="23" t="str">
        <f aca="false">IF(AND(ISNUMBER($B$4),$B$4&gt;=1,$B$4&lt;=25,MOD($B$4,1)=0),IF(INDEX(Partidas!P8:P507,($B$4-1)*20+15)=0,"",IF(INDEX(Partidas!I8:I507,($B$4-1)*20+15)="","",INDEX(Partidas!I8:I507,($B$4-1)*20+15))),"Revisa página")</f>
        <v/>
      </c>
      <c r="J22" s="23" t="str">
        <f aca="false">IF(AND(ISNUMBER($B$4),$B$4&gt;=1,$B$4&lt;=25,MOD($B$4,1)=0),IF(INDEX(Partidas!P8:P507,($B$4-1)*20+15)=0,"",IF(INDEX(Partidas!J8:J507,($B$4-1)*20+15)="","",INDEX(Partidas!J8:J507,($B$4-1)*20+15))),"Revisa página")</f>
        <v/>
      </c>
      <c r="K22" s="23" t="str">
        <f aca="false">IF(AND(ISNUMBER($B$4),$B$4&gt;=1,$B$4&lt;=25,MOD($B$4,1)=0),IF(INDEX(Partidas!P8:P507,($B$4-1)*20+15)=0,"",IF(INDEX(Partidas!K8:K507,($B$4-1)*20+15)="","",INDEX(Partidas!K8:K507,($B$4-1)*20+15))),"Revisa página")</f>
        <v/>
      </c>
      <c r="L22" s="23" t="str">
        <f aca="false">IF(AND(ISNUMBER($B$4),$B$4&gt;=1,$B$4&lt;=25,MOD($B$4,1)=0),IF(INDEX(Partidas!P8:P507,($B$4-1)*20+15)=0,"",IF(INDEX(Partidas!L8:L507,($B$4-1)*20+15)="","",INDEX(Partidas!L8:L507,($B$4-1)*20+15))),"Revisa página")</f>
        <v/>
      </c>
      <c r="M22" s="29" t="str">
        <f aca="false">IF(AND(ISNUMBER($B$4),$B$4&gt;=1,$B$4&lt;=25,MOD($B$4,1)=0),IF(INDEX(Partidas!P8:P507,($B$4-1)*20+15)=0,"",IF(INDEX(Partidas!M8:M507,($B$4-1)*20+15)="","",INDEX(Partidas!M8:M507,($B$4-1)*20+15))),"Revisa página")</f>
        <v/>
      </c>
      <c r="N22" s="23" t="str">
        <f aca="false">IF(AND(ISNUMBER($B$4),$B$4&gt;=1,$B$4&lt;=25,MOD($B$4,1)=0),IF(INDEX(Partidas!P8:P507,($B$4-1)*20+15)=0,"",IF(INDEX(Partidas!N8:N507,($B$4-1)*20+15)="","",INDEX(Partidas!N8:N507,($B$4-1)*20+15))),"Revisa página")</f>
        <v/>
      </c>
      <c r="O22" s="23" t="str">
        <f aca="false">IF(AND(ISNUMBER($B$4),$B$4&gt;=1,$B$4&lt;=25,MOD($B$4,1)=0),IF(INDEX(Partidas!P8:P507,($B$4-1)*20+15)=0,"",IF(INDEX(Partidas!O8:O507,($B$4-1)*20+15)="","",INDEX(Partidas!O8:O507,($B$4-1)*20+15))),"Revisa página")</f>
        <v/>
      </c>
    </row>
    <row r="23" customFormat="false" ht="26" hidden="false" customHeight="true" outlineLevel="0" collapsed="false">
      <c r="A23" s="23" t="str">
        <f aca="false">IF(AND(ISNUMBER($B$4),$B$4&gt;=1,$B$4&lt;=25,MOD($B$4,1)=0),IF(INDEX(Partidas!P8:P507,($B$4-1)*20+16)=0,"",IF(INDEX(Partidas!A8:A507,($B$4-1)*20+16)="","",INDEX(Partidas!A8:A507,($B$4-1)*20+16))),"Revisa página")</f>
        <v/>
      </c>
      <c r="B23" s="23" t="str">
        <f aca="false">IF(AND(ISNUMBER($B$4),$B$4&gt;=1,$B$4&lt;=25,MOD($B$4,1)=0),IF(INDEX(Partidas!P8:P507,($B$4-1)*20+16)=0,"",IF(INDEX(Partidas!B8:B507,($B$4-1)*20+16)="","",INDEX(Partidas!B8:B507,($B$4-1)*20+16))),"Revisa página")</f>
        <v/>
      </c>
      <c r="C23" s="23" t="str">
        <f aca="false">IF(AND(ISNUMBER($B$4),$B$4&gt;=1,$B$4&lt;=25,MOD($B$4,1)=0),IF(INDEX(Partidas!P8:P507,($B$4-1)*20+16)=0,"",IF(INDEX(Partidas!C8:C507,($B$4-1)*20+16)="","",INDEX(Partidas!C8:C507,($B$4-1)*20+16))),"Revisa página")</f>
        <v/>
      </c>
      <c r="D23" s="23" t="str">
        <f aca="false">IF(AND(ISNUMBER($B$4),$B$4&gt;=1,$B$4&lt;=25,MOD($B$4,1)=0),IF(INDEX(Partidas!P8:P507,($B$4-1)*20+16)=0,"",IF(INDEX(Partidas!D8:D507,($B$4-1)*20+16)="","",INDEX(Partidas!D8:D507,($B$4-1)*20+16))),"Revisa página")</f>
        <v/>
      </c>
      <c r="E23" s="23" t="str">
        <f aca="false">IF(AND(ISNUMBER($B$4),$B$4&gt;=1,$B$4&lt;=25,MOD($B$4,1)=0),IF(INDEX(Partidas!P8:P507,($B$4-1)*20+16)=0,"",IF(INDEX(Partidas!E8:E507,($B$4-1)*20+16)="","",INDEX(Partidas!E8:E507,($B$4-1)*20+16))),"Revisa página")</f>
        <v/>
      </c>
      <c r="F23" s="23" t="str">
        <f aca="false">IF(AND(ISNUMBER($B$4),$B$4&gt;=1,$B$4&lt;=25,MOD($B$4,1)=0),IF(INDEX(Partidas!P8:P507,($B$4-1)*20+16)=0,"",IF(INDEX(Partidas!F8:F507,($B$4-1)*20+16)="","",INDEX(Partidas!F8:F507,($B$4-1)*20+16))),"Revisa página")</f>
        <v/>
      </c>
      <c r="G23" s="23" t="str">
        <f aca="false">IF(AND(ISNUMBER($B$4),$B$4&gt;=1,$B$4&lt;=25,MOD($B$4,1)=0),IF(INDEX(Partidas!P8:P507,($B$4-1)*20+16)=0,"",IF(INDEX(Partidas!G8:G507,($B$4-1)*20+16)="","",INDEX(Partidas!G8:G507,($B$4-1)*20+16))),"Revisa página")</f>
        <v/>
      </c>
      <c r="H23" s="23" t="str">
        <f aca="false">IF(AND(ISNUMBER($B$4),$B$4&gt;=1,$B$4&lt;=25,MOD($B$4,1)=0),IF(INDEX(Partidas!P8:P507,($B$4-1)*20+16)=0,"",IF(INDEX(Partidas!H8:H507,($B$4-1)*20+16)="","",INDEX(Partidas!H8:H507,($B$4-1)*20+16))),"Revisa página")</f>
        <v/>
      </c>
      <c r="I23" s="23" t="str">
        <f aca="false">IF(AND(ISNUMBER($B$4),$B$4&gt;=1,$B$4&lt;=25,MOD($B$4,1)=0),IF(INDEX(Partidas!P8:P507,($B$4-1)*20+16)=0,"",IF(INDEX(Partidas!I8:I507,($B$4-1)*20+16)="","",INDEX(Partidas!I8:I507,($B$4-1)*20+16))),"Revisa página")</f>
        <v/>
      </c>
      <c r="J23" s="23" t="str">
        <f aca="false">IF(AND(ISNUMBER($B$4),$B$4&gt;=1,$B$4&lt;=25,MOD($B$4,1)=0),IF(INDEX(Partidas!P8:P507,($B$4-1)*20+16)=0,"",IF(INDEX(Partidas!J8:J507,($B$4-1)*20+16)="","",INDEX(Partidas!J8:J507,($B$4-1)*20+16))),"Revisa página")</f>
        <v/>
      </c>
      <c r="K23" s="23" t="str">
        <f aca="false">IF(AND(ISNUMBER($B$4),$B$4&gt;=1,$B$4&lt;=25,MOD($B$4,1)=0),IF(INDEX(Partidas!P8:P507,($B$4-1)*20+16)=0,"",IF(INDEX(Partidas!K8:K507,($B$4-1)*20+16)="","",INDEX(Partidas!K8:K507,($B$4-1)*20+16))),"Revisa página")</f>
        <v/>
      </c>
      <c r="L23" s="23" t="str">
        <f aca="false">IF(AND(ISNUMBER($B$4),$B$4&gt;=1,$B$4&lt;=25,MOD($B$4,1)=0),IF(INDEX(Partidas!P8:P507,($B$4-1)*20+16)=0,"",IF(INDEX(Partidas!L8:L507,($B$4-1)*20+16)="","",INDEX(Partidas!L8:L507,($B$4-1)*20+16))),"Revisa página")</f>
        <v/>
      </c>
      <c r="M23" s="29" t="str">
        <f aca="false">IF(AND(ISNUMBER($B$4),$B$4&gt;=1,$B$4&lt;=25,MOD($B$4,1)=0),IF(INDEX(Partidas!P8:P507,($B$4-1)*20+16)=0,"",IF(INDEX(Partidas!M8:M507,($B$4-1)*20+16)="","",INDEX(Partidas!M8:M507,($B$4-1)*20+16))),"Revisa página")</f>
        <v/>
      </c>
      <c r="N23" s="23" t="str">
        <f aca="false">IF(AND(ISNUMBER($B$4),$B$4&gt;=1,$B$4&lt;=25,MOD($B$4,1)=0),IF(INDEX(Partidas!P8:P507,($B$4-1)*20+16)=0,"",IF(INDEX(Partidas!N8:N507,($B$4-1)*20+16)="","",INDEX(Partidas!N8:N507,($B$4-1)*20+16))),"Revisa página")</f>
        <v/>
      </c>
      <c r="O23" s="23" t="str">
        <f aca="false">IF(AND(ISNUMBER($B$4),$B$4&gt;=1,$B$4&lt;=25,MOD($B$4,1)=0),IF(INDEX(Partidas!P8:P507,($B$4-1)*20+16)=0,"",IF(INDEX(Partidas!O8:O507,($B$4-1)*20+16)="","",INDEX(Partidas!O8:O507,($B$4-1)*20+16))),"Revisa página")</f>
        <v/>
      </c>
    </row>
    <row r="24" customFormat="false" ht="26" hidden="false" customHeight="true" outlineLevel="0" collapsed="false">
      <c r="A24" s="23" t="str">
        <f aca="false">IF(AND(ISNUMBER($B$4),$B$4&gt;=1,$B$4&lt;=25,MOD($B$4,1)=0),IF(INDEX(Partidas!P8:P507,($B$4-1)*20+17)=0,"",IF(INDEX(Partidas!A8:A507,($B$4-1)*20+17)="","",INDEX(Partidas!A8:A507,($B$4-1)*20+17))),"Revisa página")</f>
        <v/>
      </c>
      <c r="B24" s="23" t="str">
        <f aca="false">IF(AND(ISNUMBER($B$4),$B$4&gt;=1,$B$4&lt;=25,MOD($B$4,1)=0),IF(INDEX(Partidas!P8:P507,($B$4-1)*20+17)=0,"",IF(INDEX(Partidas!B8:B507,($B$4-1)*20+17)="","",INDEX(Partidas!B8:B507,($B$4-1)*20+17))),"Revisa página")</f>
        <v/>
      </c>
      <c r="C24" s="23" t="str">
        <f aca="false">IF(AND(ISNUMBER($B$4),$B$4&gt;=1,$B$4&lt;=25,MOD($B$4,1)=0),IF(INDEX(Partidas!P8:P507,($B$4-1)*20+17)=0,"",IF(INDEX(Partidas!C8:C507,($B$4-1)*20+17)="","",INDEX(Partidas!C8:C507,($B$4-1)*20+17))),"Revisa página")</f>
        <v/>
      </c>
      <c r="D24" s="23" t="str">
        <f aca="false">IF(AND(ISNUMBER($B$4),$B$4&gt;=1,$B$4&lt;=25,MOD($B$4,1)=0),IF(INDEX(Partidas!P8:P507,($B$4-1)*20+17)=0,"",IF(INDEX(Partidas!D8:D507,($B$4-1)*20+17)="","",INDEX(Partidas!D8:D507,($B$4-1)*20+17))),"Revisa página")</f>
        <v/>
      </c>
      <c r="E24" s="23" t="str">
        <f aca="false">IF(AND(ISNUMBER($B$4),$B$4&gt;=1,$B$4&lt;=25,MOD($B$4,1)=0),IF(INDEX(Partidas!P8:P507,($B$4-1)*20+17)=0,"",IF(INDEX(Partidas!E8:E507,($B$4-1)*20+17)="","",INDEX(Partidas!E8:E507,($B$4-1)*20+17))),"Revisa página")</f>
        <v/>
      </c>
      <c r="F24" s="23" t="str">
        <f aca="false">IF(AND(ISNUMBER($B$4),$B$4&gt;=1,$B$4&lt;=25,MOD($B$4,1)=0),IF(INDEX(Partidas!P8:P507,($B$4-1)*20+17)=0,"",IF(INDEX(Partidas!F8:F507,($B$4-1)*20+17)="","",INDEX(Partidas!F8:F507,($B$4-1)*20+17))),"Revisa página")</f>
        <v/>
      </c>
      <c r="G24" s="23" t="str">
        <f aca="false">IF(AND(ISNUMBER($B$4),$B$4&gt;=1,$B$4&lt;=25,MOD($B$4,1)=0),IF(INDEX(Partidas!P8:P507,($B$4-1)*20+17)=0,"",IF(INDEX(Partidas!G8:G507,($B$4-1)*20+17)="","",INDEX(Partidas!G8:G507,($B$4-1)*20+17))),"Revisa página")</f>
        <v/>
      </c>
      <c r="H24" s="23" t="str">
        <f aca="false">IF(AND(ISNUMBER($B$4),$B$4&gt;=1,$B$4&lt;=25,MOD($B$4,1)=0),IF(INDEX(Partidas!P8:P507,($B$4-1)*20+17)=0,"",IF(INDEX(Partidas!H8:H507,($B$4-1)*20+17)="","",INDEX(Partidas!H8:H507,($B$4-1)*20+17))),"Revisa página")</f>
        <v/>
      </c>
      <c r="I24" s="23" t="str">
        <f aca="false">IF(AND(ISNUMBER($B$4),$B$4&gt;=1,$B$4&lt;=25,MOD($B$4,1)=0),IF(INDEX(Partidas!P8:P507,($B$4-1)*20+17)=0,"",IF(INDEX(Partidas!I8:I507,($B$4-1)*20+17)="","",INDEX(Partidas!I8:I507,($B$4-1)*20+17))),"Revisa página")</f>
        <v/>
      </c>
      <c r="J24" s="23" t="str">
        <f aca="false">IF(AND(ISNUMBER($B$4),$B$4&gt;=1,$B$4&lt;=25,MOD($B$4,1)=0),IF(INDEX(Partidas!P8:P507,($B$4-1)*20+17)=0,"",IF(INDEX(Partidas!J8:J507,($B$4-1)*20+17)="","",INDEX(Partidas!J8:J507,($B$4-1)*20+17))),"Revisa página")</f>
        <v/>
      </c>
      <c r="K24" s="23" t="str">
        <f aca="false">IF(AND(ISNUMBER($B$4),$B$4&gt;=1,$B$4&lt;=25,MOD($B$4,1)=0),IF(INDEX(Partidas!P8:P507,($B$4-1)*20+17)=0,"",IF(INDEX(Partidas!K8:K507,($B$4-1)*20+17)="","",INDEX(Partidas!K8:K507,($B$4-1)*20+17))),"Revisa página")</f>
        <v/>
      </c>
      <c r="L24" s="23" t="str">
        <f aca="false">IF(AND(ISNUMBER($B$4),$B$4&gt;=1,$B$4&lt;=25,MOD($B$4,1)=0),IF(INDEX(Partidas!P8:P507,($B$4-1)*20+17)=0,"",IF(INDEX(Partidas!L8:L507,($B$4-1)*20+17)="","",INDEX(Partidas!L8:L507,($B$4-1)*20+17))),"Revisa página")</f>
        <v/>
      </c>
      <c r="M24" s="29" t="str">
        <f aca="false">IF(AND(ISNUMBER($B$4),$B$4&gt;=1,$B$4&lt;=25,MOD($B$4,1)=0),IF(INDEX(Partidas!P8:P507,($B$4-1)*20+17)=0,"",IF(INDEX(Partidas!M8:M507,($B$4-1)*20+17)="","",INDEX(Partidas!M8:M507,($B$4-1)*20+17))),"Revisa página")</f>
        <v/>
      </c>
      <c r="N24" s="23" t="str">
        <f aca="false">IF(AND(ISNUMBER($B$4),$B$4&gt;=1,$B$4&lt;=25,MOD($B$4,1)=0),IF(INDEX(Partidas!P8:P507,($B$4-1)*20+17)=0,"",IF(INDEX(Partidas!N8:N507,($B$4-1)*20+17)="","",INDEX(Partidas!N8:N507,($B$4-1)*20+17))),"Revisa página")</f>
        <v/>
      </c>
      <c r="O24" s="23" t="str">
        <f aca="false">IF(AND(ISNUMBER($B$4),$B$4&gt;=1,$B$4&lt;=25,MOD($B$4,1)=0),IF(INDEX(Partidas!P8:P507,($B$4-1)*20+17)=0,"",IF(INDEX(Partidas!O8:O507,($B$4-1)*20+17)="","",INDEX(Partidas!O8:O507,($B$4-1)*20+17))),"Revisa página")</f>
        <v/>
      </c>
    </row>
    <row r="25" customFormat="false" ht="26" hidden="false" customHeight="true" outlineLevel="0" collapsed="false">
      <c r="A25" s="23" t="str">
        <f aca="false">IF(AND(ISNUMBER($B$4),$B$4&gt;=1,$B$4&lt;=25,MOD($B$4,1)=0),IF(INDEX(Partidas!P8:P507,($B$4-1)*20+18)=0,"",IF(INDEX(Partidas!A8:A507,($B$4-1)*20+18)="","",INDEX(Partidas!A8:A507,($B$4-1)*20+18))),"Revisa página")</f>
        <v/>
      </c>
      <c r="B25" s="23" t="str">
        <f aca="false">IF(AND(ISNUMBER($B$4),$B$4&gt;=1,$B$4&lt;=25,MOD($B$4,1)=0),IF(INDEX(Partidas!P8:P507,($B$4-1)*20+18)=0,"",IF(INDEX(Partidas!B8:B507,($B$4-1)*20+18)="","",INDEX(Partidas!B8:B507,($B$4-1)*20+18))),"Revisa página")</f>
        <v/>
      </c>
      <c r="C25" s="23" t="str">
        <f aca="false">IF(AND(ISNUMBER($B$4),$B$4&gt;=1,$B$4&lt;=25,MOD($B$4,1)=0),IF(INDEX(Partidas!P8:P507,($B$4-1)*20+18)=0,"",IF(INDEX(Partidas!C8:C507,($B$4-1)*20+18)="","",INDEX(Partidas!C8:C507,($B$4-1)*20+18))),"Revisa página")</f>
        <v/>
      </c>
      <c r="D25" s="23" t="str">
        <f aca="false">IF(AND(ISNUMBER($B$4),$B$4&gt;=1,$B$4&lt;=25,MOD($B$4,1)=0),IF(INDEX(Partidas!P8:P507,($B$4-1)*20+18)=0,"",IF(INDEX(Partidas!D8:D507,($B$4-1)*20+18)="","",INDEX(Partidas!D8:D507,($B$4-1)*20+18))),"Revisa página")</f>
        <v/>
      </c>
      <c r="E25" s="23" t="str">
        <f aca="false">IF(AND(ISNUMBER($B$4),$B$4&gt;=1,$B$4&lt;=25,MOD($B$4,1)=0),IF(INDEX(Partidas!P8:P507,($B$4-1)*20+18)=0,"",IF(INDEX(Partidas!E8:E507,($B$4-1)*20+18)="","",INDEX(Partidas!E8:E507,($B$4-1)*20+18))),"Revisa página")</f>
        <v/>
      </c>
      <c r="F25" s="23" t="str">
        <f aca="false">IF(AND(ISNUMBER($B$4),$B$4&gt;=1,$B$4&lt;=25,MOD($B$4,1)=0),IF(INDEX(Partidas!P8:P507,($B$4-1)*20+18)=0,"",IF(INDEX(Partidas!F8:F507,($B$4-1)*20+18)="","",INDEX(Partidas!F8:F507,($B$4-1)*20+18))),"Revisa página")</f>
        <v/>
      </c>
      <c r="G25" s="23" t="str">
        <f aca="false">IF(AND(ISNUMBER($B$4),$B$4&gt;=1,$B$4&lt;=25,MOD($B$4,1)=0),IF(INDEX(Partidas!P8:P507,($B$4-1)*20+18)=0,"",IF(INDEX(Partidas!G8:G507,($B$4-1)*20+18)="","",INDEX(Partidas!G8:G507,($B$4-1)*20+18))),"Revisa página")</f>
        <v/>
      </c>
      <c r="H25" s="23" t="str">
        <f aca="false">IF(AND(ISNUMBER($B$4),$B$4&gt;=1,$B$4&lt;=25,MOD($B$4,1)=0),IF(INDEX(Partidas!P8:P507,($B$4-1)*20+18)=0,"",IF(INDEX(Partidas!H8:H507,($B$4-1)*20+18)="","",INDEX(Partidas!H8:H507,($B$4-1)*20+18))),"Revisa página")</f>
        <v/>
      </c>
      <c r="I25" s="23" t="str">
        <f aca="false">IF(AND(ISNUMBER($B$4),$B$4&gt;=1,$B$4&lt;=25,MOD($B$4,1)=0),IF(INDEX(Partidas!P8:P507,($B$4-1)*20+18)=0,"",IF(INDEX(Partidas!I8:I507,($B$4-1)*20+18)="","",INDEX(Partidas!I8:I507,($B$4-1)*20+18))),"Revisa página")</f>
        <v/>
      </c>
      <c r="J25" s="23" t="str">
        <f aca="false">IF(AND(ISNUMBER($B$4),$B$4&gt;=1,$B$4&lt;=25,MOD($B$4,1)=0),IF(INDEX(Partidas!P8:P507,($B$4-1)*20+18)=0,"",IF(INDEX(Partidas!J8:J507,($B$4-1)*20+18)="","",INDEX(Partidas!J8:J507,($B$4-1)*20+18))),"Revisa página")</f>
        <v/>
      </c>
      <c r="K25" s="23" t="str">
        <f aca="false">IF(AND(ISNUMBER($B$4),$B$4&gt;=1,$B$4&lt;=25,MOD($B$4,1)=0),IF(INDEX(Partidas!P8:P507,($B$4-1)*20+18)=0,"",IF(INDEX(Partidas!K8:K507,($B$4-1)*20+18)="","",INDEX(Partidas!K8:K507,($B$4-1)*20+18))),"Revisa página")</f>
        <v/>
      </c>
      <c r="L25" s="23" t="str">
        <f aca="false">IF(AND(ISNUMBER($B$4),$B$4&gt;=1,$B$4&lt;=25,MOD($B$4,1)=0),IF(INDEX(Partidas!P8:P507,($B$4-1)*20+18)=0,"",IF(INDEX(Partidas!L8:L507,($B$4-1)*20+18)="","",INDEX(Partidas!L8:L507,($B$4-1)*20+18))),"Revisa página")</f>
        <v/>
      </c>
      <c r="M25" s="29" t="str">
        <f aca="false">IF(AND(ISNUMBER($B$4),$B$4&gt;=1,$B$4&lt;=25,MOD($B$4,1)=0),IF(INDEX(Partidas!P8:P507,($B$4-1)*20+18)=0,"",IF(INDEX(Partidas!M8:M507,($B$4-1)*20+18)="","",INDEX(Partidas!M8:M507,($B$4-1)*20+18))),"Revisa página")</f>
        <v/>
      </c>
      <c r="N25" s="23" t="str">
        <f aca="false">IF(AND(ISNUMBER($B$4),$B$4&gt;=1,$B$4&lt;=25,MOD($B$4,1)=0),IF(INDEX(Partidas!P8:P507,($B$4-1)*20+18)=0,"",IF(INDEX(Partidas!N8:N507,($B$4-1)*20+18)="","",INDEX(Partidas!N8:N507,($B$4-1)*20+18))),"Revisa página")</f>
        <v/>
      </c>
      <c r="O25" s="23" t="str">
        <f aca="false">IF(AND(ISNUMBER($B$4),$B$4&gt;=1,$B$4&lt;=25,MOD($B$4,1)=0),IF(INDEX(Partidas!P8:P507,($B$4-1)*20+18)=0,"",IF(INDEX(Partidas!O8:O507,($B$4-1)*20+18)="","",INDEX(Partidas!O8:O507,($B$4-1)*20+18))),"Revisa página")</f>
        <v/>
      </c>
    </row>
    <row r="26" customFormat="false" ht="26" hidden="false" customHeight="true" outlineLevel="0" collapsed="false">
      <c r="A26" s="23" t="str">
        <f aca="false">IF(AND(ISNUMBER($B$4),$B$4&gt;=1,$B$4&lt;=25,MOD($B$4,1)=0),IF(INDEX(Partidas!P8:P507,($B$4-1)*20+19)=0,"",IF(INDEX(Partidas!A8:A507,($B$4-1)*20+19)="","",INDEX(Partidas!A8:A507,($B$4-1)*20+19))),"Revisa página")</f>
        <v/>
      </c>
      <c r="B26" s="23" t="str">
        <f aca="false">IF(AND(ISNUMBER($B$4),$B$4&gt;=1,$B$4&lt;=25,MOD($B$4,1)=0),IF(INDEX(Partidas!P8:P507,($B$4-1)*20+19)=0,"",IF(INDEX(Partidas!B8:B507,($B$4-1)*20+19)="","",INDEX(Partidas!B8:B507,($B$4-1)*20+19))),"Revisa página")</f>
        <v/>
      </c>
      <c r="C26" s="23" t="str">
        <f aca="false">IF(AND(ISNUMBER($B$4),$B$4&gt;=1,$B$4&lt;=25,MOD($B$4,1)=0),IF(INDEX(Partidas!P8:P507,($B$4-1)*20+19)=0,"",IF(INDEX(Partidas!C8:C507,($B$4-1)*20+19)="","",INDEX(Partidas!C8:C507,($B$4-1)*20+19))),"Revisa página")</f>
        <v/>
      </c>
      <c r="D26" s="23" t="str">
        <f aca="false">IF(AND(ISNUMBER($B$4),$B$4&gt;=1,$B$4&lt;=25,MOD($B$4,1)=0),IF(INDEX(Partidas!P8:P507,($B$4-1)*20+19)=0,"",IF(INDEX(Partidas!D8:D507,($B$4-1)*20+19)="","",INDEX(Partidas!D8:D507,($B$4-1)*20+19))),"Revisa página")</f>
        <v/>
      </c>
      <c r="E26" s="23" t="str">
        <f aca="false">IF(AND(ISNUMBER($B$4),$B$4&gt;=1,$B$4&lt;=25,MOD($B$4,1)=0),IF(INDEX(Partidas!P8:P507,($B$4-1)*20+19)=0,"",IF(INDEX(Partidas!E8:E507,($B$4-1)*20+19)="","",INDEX(Partidas!E8:E507,($B$4-1)*20+19))),"Revisa página")</f>
        <v/>
      </c>
      <c r="F26" s="23" t="str">
        <f aca="false">IF(AND(ISNUMBER($B$4),$B$4&gt;=1,$B$4&lt;=25,MOD($B$4,1)=0),IF(INDEX(Partidas!P8:P507,($B$4-1)*20+19)=0,"",IF(INDEX(Partidas!F8:F507,($B$4-1)*20+19)="","",INDEX(Partidas!F8:F507,($B$4-1)*20+19))),"Revisa página")</f>
        <v/>
      </c>
      <c r="G26" s="23" t="str">
        <f aca="false">IF(AND(ISNUMBER($B$4),$B$4&gt;=1,$B$4&lt;=25,MOD($B$4,1)=0),IF(INDEX(Partidas!P8:P507,($B$4-1)*20+19)=0,"",IF(INDEX(Partidas!G8:G507,($B$4-1)*20+19)="","",INDEX(Partidas!G8:G507,($B$4-1)*20+19))),"Revisa página")</f>
        <v/>
      </c>
      <c r="H26" s="23" t="str">
        <f aca="false">IF(AND(ISNUMBER($B$4),$B$4&gt;=1,$B$4&lt;=25,MOD($B$4,1)=0),IF(INDEX(Partidas!P8:P507,($B$4-1)*20+19)=0,"",IF(INDEX(Partidas!H8:H507,($B$4-1)*20+19)="","",INDEX(Partidas!H8:H507,($B$4-1)*20+19))),"Revisa página")</f>
        <v/>
      </c>
      <c r="I26" s="23" t="str">
        <f aca="false">IF(AND(ISNUMBER($B$4),$B$4&gt;=1,$B$4&lt;=25,MOD($B$4,1)=0),IF(INDEX(Partidas!P8:P507,($B$4-1)*20+19)=0,"",IF(INDEX(Partidas!I8:I507,($B$4-1)*20+19)="","",INDEX(Partidas!I8:I507,($B$4-1)*20+19))),"Revisa página")</f>
        <v/>
      </c>
      <c r="J26" s="23" t="str">
        <f aca="false">IF(AND(ISNUMBER($B$4),$B$4&gt;=1,$B$4&lt;=25,MOD($B$4,1)=0),IF(INDEX(Partidas!P8:P507,($B$4-1)*20+19)=0,"",IF(INDEX(Partidas!J8:J507,($B$4-1)*20+19)="","",INDEX(Partidas!J8:J507,($B$4-1)*20+19))),"Revisa página")</f>
        <v/>
      </c>
      <c r="K26" s="23" t="str">
        <f aca="false">IF(AND(ISNUMBER($B$4),$B$4&gt;=1,$B$4&lt;=25,MOD($B$4,1)=0),IF(INDEX(Partidas!P8:P507,($B$4-1)*20+19)=0,"",IF(INDEX(Partidas!K8:K507,($B$4-1)*20+19)="","",INDEX(Partidas!K8:K507,($B$4-1)*20+19))),"Revisa página")</f>
        <v/>
      </c>
      <c r="L26" s="23" t="str">
        <f aca="false">IF(AND(ISNUMBER($B$4),$B$4&gt;=1,$B$4&lt;=25,MOD($B$4,1)=0),IF(INDEX(Partidas!P8:P507,($B$4-1)*20+19)=0,"",IF(INDEX(Partidas!L8:L507,($B$4-1)*20+19)="","",INDEX(Partidas!L8:L507,($B$4-1)*20+19))),"Revisa página")</f>
        <v/>
      </c>
      <c r="M26" s="29" t="str">
        <f aca="false">IF(AND(ISNUMBER($B$4),$B$4&gt;=1,$B$4&lt;=25,MOD($B$4,1)=0),IF(INDEX(Partidas!P8:P507,($B$4-1)*20+19)=0,"",IF(INDEX(Partidas!M8:M507,($B$4-1)*20+19)="","",INDEX(Partidas!M8:M507,($B$4-1)*20+19))),"Revisa página")</f>
        <v/>
      </c>
      <c r="N26" s="23" t="str">
        <f aca="false">IF(AND(ISNUMBER($B$4),$B$4&gt;=1,$B$4&lt;=25,MOD($B$4,1)=0),IF(INDEX(Partidas!P8:P507,($B$4-1)*20+19)=0,"",IF(INDEX(Partidas!N8:N507,($B$4-1)*20+19)="","",INDEX(Partidas!N8:N507,($B$4-1)*20+19))),"Revisa página")</f>
        <v/>
      </c>
      <c r="O26" s="23" t="str">
        <f aca="false">IF(AND(ISNUMBER($B$4),$B$4&gt;=1,$B$4&lt;=25,MOD($B$4,1)=0),IF(INDEX(Partidas!P8:P507,($B$4-1)*20+19)=0,"",IF(INDEX(Partidas!O8:O507,($B$4-1)*20+19)="","",INDEX(Partidas!O8:O507,($B$4-1)*20+19))),"Revisa página")</f>
        <v/>
      </c>
    </row>
    <row r="27" customFormat="false" ht="26" hidden="false" customHeight="true" outlineLevel="0" collapsed="false">
      <c r="A27" s="23" t="str">
        <f aca="false">IF(AND(ISNUMBER($B$4),$B$4&gt;=1,$B$4&lt;=25,MOD($B$4,1)=0),IF(INDEX(Partidas!P8:P507,($B$4-1)*20+20)=0,"",IF(INDEX(Partidas!A8:A507,($B$4-1)*20+20)="","",INDEX(Partidas!A8:A507,($B$4-1)*20+20))),"Revisa página")</f>
        <v/>
      </c>
      <c r="B27" s="23" t="str">
        <f aca="false">IF(AND(ISNUMBER($B$4),$B$4&gt;=1,$B$4&lt;=25,MOD($B$4,1)=0),IF(INDEX(Partidas!P8:P507,($B$4-1)*20+20)=0,"",IF(INDEX(Partidas!B8:B507,($B$4-1)*20+20)="","",INDEX(Partidas!B8:B507,($B$4-1)*20+20))),"Revisa página")</f>
        <v/>
      </c>
      <c r="C27" s="23" t="str">
        <f aca="false">IF(AND(ISNUMBER($B$4),$B$4&gt;=1,$B$4&lt;=25,MOD($B$4,1)=0),IF(INDEX(Partidas!P8:P507,($B$4-1)*20+20)=0,"",IF(INDEX(Partidas!C8:C507,($B$4-1)*20+20)="","",INDEX(Partidas!C8:C507,($B$4-1)*20+20))),"Revisa página")</f>
        <v/>
      </c>
      <c r="D27" s="23" t="str">
        <f aca="false">IF(AND(ISNUMBER($B$4),$B$4&gt;=1,$B$4&lt;=25,MOD($B$4,1)=0),IF(INDEX(Partidas!P8:P507,($B$4-1)*20+20)=0,"",IF(INDEX(Partidas!D8:D507,($B$4-1)*20+20)="","",INDEX(Partidas!D8:D507,($B$4-1)*20+20))),"Revisa página")</f>
        <v/>
      </c>
      <c r="E27" s="23" t="str">
        <f aca="false">IF(AND(ISNUMBER($B$4),$B$4&gt;=1,$B$4&lt;=25,MOD($B$4,1)=0),IF(INDEX(Partidas!P8:P507,($B$4-1)*20+20)=0,"",IF(INDEX(Partidas!E8:E507,($B$4-1)*20+20)="","",INDEX(Partidas!E8:E507,($B$4-1)*20+20))),"Revisa página")</f>
        <v/>
      </c>
      <c r="F27" s="23" t="str">
        <f aca="false">IF(AND(ISNUMBER($B$4),$B$4&gt;=1,$B$4&lt;=25,MOD($B$4,1)=0),IF(INDEX(Partidas!P8:P507,($B$4-1)*20+20)=0,"",IF(INDEX(Partidas!F8:F507,($B$4-1)*20+20)="","",INDEX(Partidas!F8:F507,($B$4-1)*20+20))),"Revisa página")</f>
        <v/>
      </c>
      <c r="G27" s="23" t="str">
        <f aca="false">IF(AND(ISNUMBER($B$4),$B$4&gt;=1,$B$4&lt;=25,MOD($B$4,1)=0),IF(INDEX(Partidas!P8:P507,($B$4-1)*20+20)=0,"",IF(INDEX(Partidas!G8:G507,($B$4-1)*20+20)="","",INDEX(Partidas!G8:G507,($B$4-1)*20+20))),"Revisa página")</f>
        <v/>
      </c>
      <c r="H27" s="23" t="str">
        <f aca="false">IF(AND(ISNUMBER($B$4),$B$4&gt;=1,$B$4&lt;=25,MOD($B$4,1)=0),IF(INDEX(Partidas!P8:P507,($B$4-1)*20+20)=0,"",IF(INDEX(Partidas!H8:H507,($B$4-1)*20+20)="","",INDEX(Partidas!H8:H507,($B$4-1)*20+20))),"Revisa página")</f>
        <v/>
      </c>
      <c r="I27" s="23" t="str">
        <f aca="false">IF(AND(ISNUMBER($B$4),$B$4&gt;=1,$B$4&lt;=25,MOD($B$4,1)=0),IF(INDEX(Partidas!P8:P507,($B$4-1)*20+20)=0,"",IF(INDEX(Partidas!I8:I507,($B$4-1)*20+20)="","",INDEX(Partidas!I8:I507,($B$4-1)*20+20))),"Revisa página")</f>
        <v/>
      </c>
      <c r="J27" s="23" t="str">
        <f aca="false">IF(AND(ISNUMBER($B$4),$B$4&gt;=1,$B$4&lt;=25,MOD($B$4,1)=0),IF(INDEX(Partidas!P8:P507,($B$4-1)*20+20)=0,"",IF(INDEX(Partidas!J8:J507,($B$4-1)*20+20)="","",INDEX(Partidas!J8:J507,($B$4-1)*20+20))),"Revisa página")</f>
        <v/>
      </c>
      <c r="K27" s="23" t="str">
        <f aca="false">IF(AND(ISNUMBER($B$4),$B$4&gt;=1,$B$4&lt;=25,MOD($B$4,1)=0),IF(INDEX(Partidas!P8:P507,($B$4-1)*20+20)=0,"",IF(INDEX(Partidas!K8:K507,($B$4-1)*20+20)="","",INDEX(Partidas!K8:K507,($B$4-1)*20+20))),"Revisa página")</f>
        <v/>
      </c>
      <c r="L27" s="23" t="str">
        <f aca="false">IF(AND(ISNUMBER($B$4),$B$4&gt;=1,$B$4&lt;=25,MOD($B$4,1)=0),IF(INDEX(Partidas!P8:P507,($B$4-1)*20+20)=0,"",IF(INDEX(Partidas!L8:L507,($B$4-1)*20+20)="","",INDEX(Partidas!L8:L507,($B$4-1)*20+20))),"Revisa página")</f>
        <v/>
      </c>
      <c r="M27" s="29" t="str">
        <f aca="false">IF(AND(ISNUMBER($B$4),$B$4&gt;=1,$B$4&lt;=25,MOD($B$4,1)=0),IF(INDEX(Partidas!P8:P507,($B$4-1)*20+20)=0,"",IF(INDEX(Partidas!M8:M507,($B$4-1)*20+20)="","",INDEX(Partidas!M8:M507,($B$4-1)*20+20))),"Revisa página")</f>
        <v/>
      </c>
      <c r="N27" s="23" t="str">
        <f aca="false">IF(AND(ISNUMBER($B$4),$B$4&gt;=1,$B$4&lt;=25,MOD($B$4,1)=0),IF(INDEX(Partidas!P8:P507,($B$4-1)*20+20)=0,"",IF(INDEX(Partidas!N8:N507,($B$4-1)*20+20)="","",INDEX(Partidas!N8:N507,($B$4-1)*20+20))),"Revisa página")</f>
        <v/>
      </c>
      <c r="O27" s="23" t="str">
        <f aca="false">IF(AND(ISNUMBER($B$4),$B$4&gt;=1,$B$4&lt;=25,MOD($B$4,1)=0),IF(INDEX(Partidas!P8:P507,($B$4-1)*20+20)=0,"",IF(INDEX(Partidas!O8:O507,($B$4-1)*20+20)="","",INDEX(Partidas!O8:O507,($B$4-1)*20+20))),"Revisa página")</f>
        <v/>
      </c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Presupuesto de viaje · ejemplo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