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Registro" sheetId="2" state="visible" r:id="rId4"/>
    <sheet name="Ayuda" sheetId="3" state="visible" r:id="rId5"/>
    <sheet name="Semanas" sheetId="4" state="visible" r:id="rId6"/>
    <sheet name="Categorias" sheetId="5" state="visible" r:id="rId7"/>
    <sheet name="Imprimir" sheetId="6" state="visible" r:id="rId8"/>
  </sheets>
  <definedNames>
    <definedName function="false" hidden="true" localSheetId="1" name="_xlnm._FilterDatabase" vbProcedure="false">Registro!$A$7:$F$507</definedName>
    <definedName name="ListaCategorias">'Categorias'!$A$8:$A$15</definedName>
    <definedName name="_xlnm.Print_Area" localSheetId="0">'Resumen'!$A$1:$F$38</definedName>
    <definedName name="_xlnm.Print_Area" localSheetId="1">'Registro'!$A$1:$F$14</definedName>
    <definedName name="_xlnm.Print_Area" localSheetId="2">'Ayuda'!$A$1:$B$18</definedName>
    <definedName name="_xlnm.Print_Area" localSheetId="3">'Semanas'!$A$1:$H$61</definedName>
    <definedName name="_xlnm.Print_Area" localSheetId="4">'Categorias'!$A$1:$C$22</definedName>
    <definedName name="_xlnm.Print_Area" localSheetId="5">'Imprimir'!$A$1:$F$32</definedName>
    <definedName name="_xlnm.Print_Titles" localSheetId="1">'Registro'!$7:$7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<sst xmlns="http://schemas.openxmlformats.org/spreadsheetml/2006/main" count="70" uniqueCount="68">
  <si>
    <t xml:space="preserve">Saldo diario de esta semana</t>
  </si>
  <si>
    <t xml:space="preserve">Moneda</t>
  </si>
  <si>
    <t xml:space="preserve">EUR</t>
  </si>
  <si>
    <t xml:space="preserve">Inicio</t>
  </si>
  <si>
    <t xml:space="preserve">Revisión</t>
  </si>
  <si>
    <t xml:space="preserve">Empieza por las entradas con fondo azul. Importes en la moneda elegida.</t>
  </si>
  <si>
    <t xml:space="preserve">Límite de la semana</t>
  </si>
  <si>
    <t xml:space="preserve">Reservado pendiente</t>
  </si>
  <si>
    <t xml:space="preserve">Saldo que traes</t>
  </si>
  <si>
    <t xml:space="preserve">Gasto registrado</t>
  </si>
  <si>
    <t xml:space="preserve">Libre tras pendientes</t>
  </si>
  <si>
    <t xml:space="preserve">Queda de la asignación</t>
  </si>
  <si>
    <t xml:space="preserve">Filas que revisar</t>
  </si>
  <si>
    <t xml:space="preserve">Referencia por día</t>
  </si>
  <si>
    <t xml:space="preserve">Fuera del periodo</t>
  </si>
  <si>
    <t xml:space="preserve">Datos del gráfico</t>
  </si>
  <si>
    <t xml:space="preserve">Día</t>
  </si>
  <si>
    <t xml:space="preserve">Gasto</t>
  </si>
  <si>
    <t xml:space="preserve">Saldo disponible</t>
  </si>
  <si>
    <t xml:space="preserve">Gastos diarios de la semana</t>
  </si>
  <si>
    <t xml:space="preserve">500 filas editables. Para imprimir los movimientos, usa la hoja Imprimir y su selector de página.</t>
  </si>
  <si>
    <t xml:space="preserve">Fecha</t>
  </si>
  <si>
    <t xml:space="preserve">Categoría</t>
  </si>
  <si>
    <t xml:space="preserve">Concepto</t>
  </si>
  <si>
    <t xml:space="preserve">Importe</t>
  </si>
  <si>
    <t xml:space="preserve">Control</t>
  </si>
  <si>
    <t xml:space="preserve">Clasificación</t>
  </si>
  <si>
    <t xml:space="preserve">Última fila usada</t>
  </si>
  <si>
    <t xml:space="preserve">Cómo usar esta herramienta</t>
  </si>
  <si>
    <t xml:space="preserve">En Semanas fija la fecha inicial y saldo. Cada fila recibe su asignación y compromisos todavía pendientes.</t>
  </si>
  <si>
    <t xml:space="preserve">El saldo tras gastos pasa a la semana siguiente; completa las asignaciones anteriores antes de avanzar.</t>
  </si>
  <si>
    <t xml:space="preserve">Reserva pendiente es dinero aún no gastado. Reduce esa reserva cuando registres el pago para no contarlo dos veces.</t>
  </si>
  <si>
    <t xml:space="preserve">Elige en Resumen la fecha inicial exacta de una semana y una fecha de revisión dentro de ella.</t>
  </si>
  <si>
    <t xml:space="preserve">Referencia por día reparte el saldo libre entre los días restantes, incluido el de revisión. Un déficit se conserva con signo.</t>
  </si>
  <si>
    <t xml:space="preserve">Conserva los movimientos de otras semanas: quedan fuera del resumen activo y alimentan Semanas. Consulta Categorias para el desglose.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</si>
  <si>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</si>
  <si>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</si>
  <si>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</si>
  <si>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</si>
  <si>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</si>
  <si>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52 semanas: asignación, gasto y saldo</t>
  </si>
  <si>
    <t xml:space="preserve">Primera semana</t>
  </si>
  <si>
    <t xml:space="preserve">Saldo al empezar</t>
  </si>
  <si>
    <t xml:space="preserve">Desde</t>
  </si>
  <si>
    <t xml:space="preserve">Asignación</t>
  </si>
  <si>
    <t xml:space="preserve">Saldo anterior</t>
  </si>
  <si>
    <t xml:space="preserve">Gastado</t>
  </si>
  <si>
    <t xml:space="preserve">Pendiente reservado</t>
  </si>
  <si>
    <t xml:space="preserve">Saldo tras gastos</t>
  </si>
  <si>
    <t xml:space="preserve">Libre tras reserva</t>
  </si>
  <si>
    <t xml:space="preserve">Estado</t>
  </si>
  <si>
    <t xml:space="preserve">Gasto semanal por categoría</t>
  </si>
  <si>
    <t xml:space="preserve">Categoría editable</t>
  </si>
  <si>
    <t xml:space="preserve">Gasto semana</t>
  </si>
  <si>
    <t xml:space="preserve">Compras</t>
  </si>
  <si>
    <t xml:space="preserve">Alimentación</t>
  </si>
  <si>
    <t xml:space="preserve">Transporte</t>
  </si>
  <si>
    <t xml:space="preserve">Ocio</t>
  </si>
  <si>
    <t xml:space="preserve">Otros</t>
  </si>
  <si>
    <t xml:space="preserve">Salud</t>
  </si>
  <si>
    <t xml:space="preserve">Ropa</t>
  </si>
  <si>
    <t xml:space="preserve">Casa</t>
  </si>
  <si>
    <t xml:space="preserve">Personal</t>
  </si>
  <si>
    <t xml:space="preserve">Sin clasificar / duplicado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</si>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</sst>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00;[RED]\-#,##0.00;0.00"/>
    <numFmt numFmtId="167" formatCode="0"/>
    <numFmt numFmtId="168" formatCode="ddd\ dd/mm"/>
    <numFmt numFmtId="169" formatCode="#,##0.00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2025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FFFFFF"/>
        <bgColor rgb="FFEAF3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4" fillId="4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Gasto diario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"Gasto"</c:f>
              <c:strCache>
                <c:ptCount val="1"/>
                <c:pt idx="0">
                  <c:v>Gasto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Resumen!$H$17:$H$23</c:f>
              <c:strCache>
                <c:ptCount val="7"/>
                <c:pt idx="0">
                  <c:v>26/10</c:v>
                </c:pt>
                <c:pt idx="1">
                  <c:v>27/10</c:v>
                </c:pt>
                <c:pt idx="2">
                  <c:v>28/10</c:v>
                </c:pt>
                <c:pt idx="3">
                  <c:v>29/10</c:v>
                </c:pt>
                <c:pt idx="4">
                  <c:v>30/10</c:v>
                </c:pt>
                <c:pt idx="5">
                  <c:v>31/10</c:v>
                </c:pt>
                <c:pt idx="6">
                  <c:v>01/11</c:v>
                </c:pt>
              </c:strCache>
            </c:strRef>
          </c:cat>
          <c:val>
            <c:numRef>
              <c:f>Resumen!$I$17:$I$23</c:f>
              <c:numCache>
                <c:formatCode>#,##0.00;[RED]\-#,##0.00;0.00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150"/>
        <c:overlap val="0"/>
        <c:axId val="22812166"/>
        <c:axId val="85435823"/>
      </c:barChart>
      <c:catAx>
        <c:axId val="22812166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85435823"/>
        <c:crosses val="autoZero"/>
        <c:auto val="1"/>
        <c:lblAlgn val="ctr"/>
        <c:lblOffset val="100"/>
        <c:noMultiLvlLbl val="0"/>
      </c:catAx>
      <c:valAx>
        <c:axId val="85435823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2281216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24</xdr:row>
      <xdr:rowOff>0</xdr:rowOff>
    </xdr:from>
    <xdr:to>
      <xdr:col>5</xdr:col>
      <xdr:colOff>280440</xdr:colOff>
      <xdr:row>37</xdr:row>
      <xdr:rowOff>252360</xdr:rowOff>
    </xdr:to>
    <xdr:graphicFrame>
      <xdr:nvGraphicFramePr>
        <xdr:cNvPr id="1" name="Chart"/>
        <xdr:cNvGraphicFramePr/>
      </xdr:nvGraphicFramePr>
      <xdr:xfrm>
        <a:off x="0" y="6273720"/>
        <a:ext cx="6905880" cy="3554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20" hidden="false" customHeight="true" outlineLevel="0" collapsed="false">
      <c r="A1" s="2"/>
      <c r="B1" s="2"/>
      <c r="C1" s="2"/>
      <c r="D1" s="2"/>
      <c r="E1" s="2"/>
      <c r="F1" s="2"/>
    </row>
    <row r="2" customFormat="false" ht="20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20" hidden="false" customHeight="true" outlineLevel="0" collapsed="false">
      <c r="A3" s="5"/>
      <c r="B3" s="5"/>
      <c r="C3" s="5"/>
      <c r="D3" s="5"/>
      <c r="E3" s="5"/>
      <c r="F3" s="5"/>
    </row>
    <row r="4" customFormat="false" ht="20" hidden="false" customHeight="true" outlineLevel="0" collapsed="false">
      <c r="A4" s="2" t="s">
        <v>1</v>
      </c>
      <c r="B4" s="30" t="s">
        <v>2</v>
      </c>
      <c r="C4" s="2"/>
      <c r="D4" s="2" t="s">
        <v>3</v>
      </c>
      <c r="E4" s="31" t="n">
        <v>46321</v>
      </c>
      <c r="F4" s="2"/>
    </row>
    <row r="5" customFormat="false" ht="20" hidden="false" customHeight="true" outlineLevel="0" collapsed="false">
      <c r="A5" s="2"/>
      <c r="B5" s="2"/>
      <c r="C5" s="2"/>
      <c r="D5" s="2" t="s">
        <v>4</v>
      </c>
      <c r="E5" s="31" t="n">
        <v>46325</v>
      </c>
      <c r="F5" s="2"/>
    </row>
    <row r="6" customFormat="false" ht="20" hidden="false" customHeight="true" outlineLevel="0" collapsed="false">
      <c r="A6" s="8" t="s">
        <v>5</v>
      </c>
      <c r="B6" s="8"/>
      <c r="C6" s="8"/>
      <c r="D6" s="8"/>
      <c r="E6" s="8"/>
      <c r="F6" s="8"/>
    </row>
    <row r="7" customFormat="false" ht="20" hidden="false" customHeight="true" outlineLevel="0" collapsed="false">
      <c r="A7" s="2"/>
      <c r="B7" s="2"/>
      <c r="C7" s="2"/>
      <c r="D7" s="2"/>
      <c r="E7" s="2"/>
      <c r="F7" s="2"/>
    </row>
    <row r="8" customFormat="false" ht="20" hidden="false" customHeight="true" outlineLevel="0" collapsed="false">
      <c r="A8" s="2" t="s">
        <v>6</v>
      </c>
      <c r="B8" s="9" t="n">
        <f aca="false">IF(COUNTIFS(Semanas!A8:A59,E4)=1,INDEX(Semanas!B8:B59,MATCH(E4,Semanas!A8:A59,0)),"n.a.")</f>
        <v>0</v>
      </c>
      <c r="C8" s="2"/>
      <c r="D8" s="10" t="s">
        <v>7</v>
      </c>
      <c r="E8" s="11" t="n">
        <f aca="false">IF(COUNTIFS(Semanas!A8:A59,E4)=1,N(INDEX(Semanas!E8:E59,MATCH(E4,Semanas!A8:A59,0))),"n.a.")</f>
        <v>0</v>
      </c>
      <c r="F8" s="2"/>
    </row>
    <row r="9" customFormat="false" ht="20" hidden="false" customHeight="true" outlineLevel="0" collapsed="false">
      <c r="A9" s="2" t="s">
        <v>8</v>
      </c>
      <c r="B9" s="9" t="n">
        <f aca="false">IF(COUNTIFS(Semanas!A8:A59,E4)=1,INDEX(Semanas!C8:C59,MATCH(E4,Semanas!A8:A59,0)),"n.a.")</f>
        <v>0</v>
      </c>
      <c r="C9" s="2"/>
      <c r="D9" s="10"/>
      <c r="E9" s="2"/>
      <c r="F9" s="2"/>
    </row>
    <row r="10" customFormat="false" ht="20" hidden="false" customHeight="true" outlineLevel="0" collapsed="false">
      <c r="A10" s="2" t="s">
        <v>9</v>
      </c>
      <c r="B10" s="11" t="n">
        <f aca="false">SUMIFS(Registro!D8:D507,Registro!E8:E507,"Correcto")</f>
        <v>0</v>
      </c>
      <c r="C10" s="2"/>
      <c r="D10" s="10" t="s">
        <v>10</v>
      </c>
      <c r="E10" s="11" t="str">
        <f aca="false">IF(AND(ISNUMBER(B11),ISNUMBER(E8),E8&gt;=0),B11-E8,"n.a.")</f>
        <v>n.a.</v>
      </c>
      <c r="F10" s="2"/>
    </row>
    <row r="11" customFormat="false" ht="20" hidden="false" customHeight="true" outlineLevel="0" collapsed="false">
      <c r="A11" s="2" t="s">
        <v>11</v>
      </c>
      <c r="B11" s="11" t="str">
        <f aca="false">IF(COUNTIFS(Semanas!A8:A59,E4)=1,INDEX(Semanas!F8:F59,MATCH(E4,Semanas!A8:A59,0)),"n.a.")</f>
        <v>n.a.</v>
      </c>
      <c r="C11" s="2"/>
      <c r="D11" s="10"/>
      <c r="E11" s="2"/>
      <c r="F11" s="2"/>
    </row>
    <row r="12" customFormat="false" ht="20" hidden="false" customHeight="true" outlineLevel="0" collapsed="false">
      <c r="A12" s="2" t="s">
        <v>12</v>
      </c>
      <c r="B12" s="12" t="n">
        <f aca="false">COUNTIFS(Registro!E8:E507,"REVISAR*")+COUNTIFS(Registro!F8:F507,"REVISAR*")</f>
        <v>0</v>
      </c>
      <c r="C12" s="2"/>
      <c r="D12" s="10" t="s">
        <v>13</v>
      </c>
      <c r="E12" s="11" t="str">
        <f aca="false">IF(AND(ISNUMBER(E10),ISNUMBER(E5),E5&gt;=E4,E5&lt;E4+7),E10/(E4+7-INT(E5)),"n.a.")</f>
        <v>n.a.</v>
      </c>
      <c r="F12" s="2"/>
    </row>
    <row r="13" customFormat="false" ht="20" hidden="false" customHeight="true" outlineLevel="0" collapsed="false">
      <c r="A13" s="2"/>
      <c r="B13" s="2"/>
      <c r="C13" s="2"/>
      <c r="D13" s="10"/>
      <c r="E13" s="2"/>
      <c r="F13" s="2"/>
    </row>
    <row r="14" customFormat="false" ht="20" hidden="false" customHeight="true" outlineLevel="0" collapsed="false">
      <c r="A14" s="2"/>
      <c r="B14" s="2"/>
      <c r="C14" s="2"/>
      <c r="D14" s="10" t="s">
        <v>14</v>
      </c>
      <c r="E14" s="12" t="n">
        <f aca="false">COUNTIFS(Registro!E8:E507,"Fuera*")</f>
        <v>0</v>
      </c>
      <c r="F14" s="2"/>
    </row>
    <row r="15" customFormat="false" ht="20" hidden="false" customHeight="true" outlineLevel="0" collapsed="false">
      <c r="A15" s="2"/>
      <c r="B15" s="2"/>
      <c r="C15" s="2"/>
      <c r="D15" s="2"/>
      <c r="E15" s="2"/>
      <c r="F15" s="2"/>
      <c r="H15" s="1" t="s">
        <v>15</v>
      </c>
    </row>
    <row r="16" customFormat="false" ht="34" hidden="false" customHeight="true" outlineLevel="0" collapsed="false">
      <c r="A16" s="13" t="s">
        <v>16</v>
      </c>
      <c r="B16" s="13" t="s">
        <v>17</v>
      </c>
      <c r="C16" s="13" t="s">
        <v>18</v>
      </c>
      <c r="D16" s="2"/>
      <c r="E16" s="2"/>
      <c r="F16" s="2"/>
      <c r="H16" s="1" t="s">
        <v>16</v>
      </c>
      <c r="I16" s="1" t="s">
        <v>17</v>
      </c>
    </row>
    <row r="17" customFormat="false" ht="20" hidden="false" customHeight="true" outlineLevel="0" collapsed="false">
      <c r="A17" s="14" t="n">
        <f aca="false">$E$4+0</f>
        <v>46321</v>
      </c>
      <c r="B17" s="11" t="n">
        <f aca="false">SUMIFS(Registro!D8:D507,Registro!A8:A507,"&gt;="&amp;A17,Registro!A8:A507,"&lt;"&amp;A17+1,Registro!E8:E507,"Correcto")</f>
        <v>0</v>
      </c>
      <c r="C17" s="11" t="str">
        <f aca="false">IF(ISNUMBER($B$11),SUM($B$8:$B$9)-SUM(B$17:B17),"n.a.")</f>
        <v>n.a.</v>
      </c>
      <c r="D17" s="11"/>
      <c r="E17" s="11"/>
      <c r="F17" s="11"/>
      <c r="H17" s="1" t="str">
        <f aca="false">TEXT(A17,"dd/mm")</f>
        <v>26/10</v>
      </c>
      <c r="I17" s="15" t="n">
        <f aca="false">B17</f>
        <v>0</v>
      </c>
    </row>
    <row r="18" customFormat="false" ht="20" hidden="false" customHeight="true" outlineLevel="0" collapsed="false">
      <c r="A18" s="14" t="n">
        <f aca="false">$E$4+1</f>
        <v>46322</v>
      </c>
      <c r="B18" s="11" t="n">
        <f aca="false">SUMIFS(Registro!D8:D507,Registro!A8:A507,"&gt;="&amp;A18,Registro!A8:A507,"&lt;"&amp;A18+1,Registro!E8:E507,"Correcto")</f>
        <v>0</v>
      </c>
      <c r="C18" s="11" t="str">
        <f aca="false">IF(ISNUMBER($B$11),SUM($B$8:$B$9)-SUM(B$17:B18),"n.a.")</f>
        <v>n.a.</v>
      </c>
      <c r="D18" s="11"/>
      <c r="E18" s="11"/>
      <c r="F18" s="11"/>
      <c r="H18" s="1" t="str">
        <f aca="false">TEXT(A18,"dd/mm")</f>
        <v>27/10</v>
      </c>
      <c r="I18" s="15" t="n">
        <f aca="false">B18</f>
        <v>0</v>
      </c>
    </row>
    <row r="19" customFormat="false" ht="20" hidden="false" customHeight="true" outlineLevel="0" collapsed="false">
      <c r="A19" s="14" t="n">
        <f aca="false">$E$4+2</f>
        <v>46323</v>
      </c>
      <c r="B19" s="11" t="n">
        <f aca="false">SUMIFS(Registro!D8:D507,Registro!A8:A507,"&gt;="&amp;A19,Registro!A8:A507,"&lt;"&amp;A19+1,Registro!E8:E507,"Correcto")</f>
        <v>0</v>
      </c>
      <c r="C19" s="11" t="str">
        <f aca="false">IF(ISNUMBER($B$11),SUM($B$8:$B$9)-SUM(B$17:B19),"n.a.")</f>
        <v>n.a.</v>
      </c>
      <c r="D19" s="11"/>
      <c r="E19" s="11"/>
      <c r="F19" s="11"/>
      <c r="H19" s="1" t="str">
        <f aca="false">TEXT(A19,"dd/mm")</f>
        <v>28/10</v>
      </c>
      <c r="I19" s="15" t="n">
        <f aca="false">B19</f>
        <v>0</v>
      </c>
    </row>
    <row r="20" customFormat="false" ht="20" hidden="false" customHeight="true" outlineLevel="0" collapsed="false">
      <c r="A20" s="14" t="n">
        <f aca="false">$E$4+3</f>
        <v>46324</v>
      </c>
      <c r="B20" s="11" t="n">
        <f aca="false">SUMIFS(Registro!D8:D507,Registro!A8:A507,"&gt;="&amp;A20,Registro!A8:A507,"&lt;"&amp;A20+1,Registro!E8:E507,"Correcto")</f>
        <v>0</v>
      </c>
      <c r="C20" s="11" t="str">
        <f aca="false">IF(ISNUMBER($B$11),SUM($B$8:$B$9)-SUM(B$17:B20),"n.a.")</f>
        <v>n.a.</v>
      </c>
      <c r="D20" s="11"/>
      <c r="E20" s="11"/>
      <c r="F20" s="11"/>
      <c r="H20" s="1" t="str">
        <f aca="false">TEXT(A20,"dd/mm")</f>
        <v>29/10</v>
      </c>
      <c r="I20" s="15" t="n">
        <f aca="false">B20</f>
        <v>0</v>
      </c>
    </row>
    <row r="21" customFormat="false" ht="20" hidden="false" customHeight="true" outlineLevel="0" collapsed="false">
      <c r="A21" s="14" t="n">
        <f aca="false">$E$4+4</f>
        <v>46325</v>
      </c>
      <c r="B21" s="11" t="n">
        <f aca="false">SUMIFS(Registro!D8:D507,Registro!A8:A507,"&gt;="&amp;A21,Registro!A8:A507,"&lt;"&amp;A21+1,Registro!E8:E507,"Correcto")</f>
        <v>0</v>
      </c>
      <c r="C21" s="11" t="str">
        <f aca="false">IF(ISNUMBER($B$11),SUM($B$8:$B$9)-SUM(B$17:B21),"n.a.")</f>
        <v>n.a.</v>
      </c>
      <c r="D21" s="11"/>
      <c r="E21" s="11"/>
      <c r="F21" s="11"/>
      <c r="H21" s="1" t="str">
        <f aca="false">TEXT(A21,"dd/mm")</f>
        <v>30/10</v>
      </c>
      <c r="I21" s="15" t="n">
        <f aca="false">B21</f>
        <v>0</v>
      </c>
    </row>
    <row r="22" customFormat="false" ht="20" hidden="false" customHeight="true" outlineLevel="0" collapsed="false">
      <c r="A22" s="14" t="n">
        <f aca="false">$E$4+5</f>
        <v>46326</v>
      </c>
      <c r="B22" s="11" t="n">
        <f aca="false">SUMIFS(Registro!D8:D507,Registro!A8:A507,"&gt;="&amp;A22,Registro!A8:A507,"&lt;"&amp;A22+1,Registro!E8:E507,"Correcto")</f>
        <v>0</v>
      </c>
      <c r="C22" s="11" t="str">
        <f aca="false">IF(ISNUMBER($B$11),SUM($B$8:$B$9)-SUM(B$17:B22),"n.a.")</f>
        <v>n.a.</v>
      </c>
      <c r="D22" s="11"/>
      <c r="E22" s="11"/>
      <c r="F22" s="11"/>
      <c r="H22" s="1" t="str">
        <f aca="false">TEXT(A22,"dd/mm")</f>
        <v>31/10</v>
      </c>
      <c r="I22" s="15" t="n">
        <f aca="false">B22</f>
        <v>0</v>
      </c>
    </row>
    <row r="23" customFormat="false" ht="20" hidden="false" customHeight="true" outlineLevel="0" collapsed="false">
      <c r="A23" s="14" t="n">
        <f aca="false">$E$4+6</f>
        <v>46327</v>
      </c>
      <c r="B23" s="11" t="n">
        <f aca="false">SUMIFS(Registro!D8:D507,Registro!A8:A507,"&gt;="&amp;A23,Registro!A8:A507,"&lt;"&amp;A23+1,Registro!E8:E507,"Correcto")</f>
        <v>0</v>
      </c>
      <c r="C23" s="11" t="str">
        <f aca="false">IF(ISNUMBER($B$11),SUM($B$8:$B$9)-SUM(B$17:B23),"n.a.")</f>
        <v>n.a.</v>
      </c>
      <c r="D23" s="11"/>
      <c r="E23" s="11"/>
      <c r="F23" s="11"/>
      <c r="H23" s="1" t="str">
        <f aca="false">TEXT(A23,"dd/mm")</f>
        <v>01/11</v>
      </c>
      <c r="I23" s="15" t="n">
        <f aca="false">B23</f>
        <v>0</v>
      </c>
    </row>
    <row r="24" customFormat="false" ht="20" hidden="false" customHeight="true" outlineLevel="0" collapsed="false">
      <c r="A24" s="2"/>
      <c r="B24" s="2"/>
      <c r="C24" s="2"/>
      <c r="D24" s="2"/>
      <c r="E24" s="2"/>
      <c r="F24" s="2"/>
    </row>
    <row r="25" customFormat="false" ht="20" hidden="false" customHeight="true" outlineLevel="0" collapsed="false">
      <c r="A25" s="2"/>
      <c r="B25" s="2"/>
      <c r="C25" s="2"/>
      <c r="D25" s="2"/>
      <c r="E25" s="2"/>
      <c r="F25" s="2"/>
    </row>
    <row r="26" customFormat="false" ht="20" hidden="false" customHeight="true" outlineLevel="0" collapsed="false">
      <c r="A26" s="2"/>
      <c r="B26" s="2"/>
      <c r="C26" s="2"/>
      <c r="D26" s="2"/>
      <c r="E26" s="2"/>
      <c r="F26" s="2"/>
    </row>
    <row r="27" customFormat="false" ht="20" hidden="false" customHeight="true" outlineLevel="0" collapsed="false">
      <c r="A27" s="2"/>
      <c r="B27" s="2"/>
      <c r="C27" s="2"/>
      <c r="D27" s="2"/>
      <c r="E27" s="2"/>
      <c r="F27" s="2"/>
    </row>
    <row r="28" customFormat="false" ht="20" hidden="false" customHeight="true" outlineLevel="0" collapsed="false">
      <c r="A28" s="2"/>
      <c r="B28" s="2"/>
      <c r="C28" s="2"/>
      <c r="D28" s="2"/>
      <c r="E28" s="2"/>
      <c r="F28" s="2"/>
    </row>
    <row r="29" customFormat="false" ht="20" hidden="false" customHeight="true" outlineLevel="0" collapsed="false">
      <c r="A29" s="2"/>
      <c r="B29" s="2"/>
      <c r="C29" s="2"/>
      <c r="D29" s="2"/>
      <c r="E29" s="2"/>
      <c r="F29" s="2"/>
    </row>
    <row r="30" customFormat="false" ht="20" hidden="false" customHeight="true" outlineLevel="0" collapsed="false">
      <c r="A30" s="2"/>
      <c r="B30" s="2"/>
      <c r="C30" s="2"/>
      <c r="D30" s="2"/>
      <c r="E30" s="2"/>
      <c r="F30" s="2"/>
    </row>
    <row r="31" customFormat="false" ht="20" hidden="false" customHeight="true" outlineLevel="0" collapsed="false">
      <c r="A31" s="2"/>
      <c r="B31" s="2"/>
      <c r="C31" s="2"/>
      <c r="D31" s="2"/>
      <c r="E31" s="2"/>
      <c r="F31" s="2"/>
    </row>
    <row r="32" customFormat="false" ht="20" hidden="false" customHeight="true" outlineLevel="0" collapsed="false">
      <c r="A32" s="2"/>
      <c r="B32" s="2"/>
      <c r="C32" s="2"/>
      <c r="D32" s="2"/>
      <c r="E32" s="2"/>
      <c r="F32" s="2"/>
    </row>
    <row r="33" customFormat="false" ht="20" hidden="false" customHeight="true" outlineLevel="0" collapsed="false">
      <c r="A33" s="2"/>
      <c r="B33" s="2"/>
      <c r="C33" s="2"/>
      <c r="D33" s="2"/>
      <c r="E33" s="2"/>
      <c r="F33" s="2"/>
    </row>
    <row r="34" customFormat="false" ht="20" hidden="false" customHeight="true" outlineLevel="0" collapsed="false">
      <c r="A34" s="2"/>
      <c r="B34" s="2"/>
      <c r="C34" s="2"/>
      <c r="D34" s="2"/>
      <c r="E34" s="2"/>
      <c r="F34" s="2"/>
    </row>
    <row r="35" customFormat="false" ht="20" hidden="false" customHeight="true" outlineLevel="0" collapsed="false">
      <c r="A35" s="2"/>
      <c r="B35" s="2"/>
      <c r="C35" s="2"/>
      <c r="D35" s="2"/>
      <c r="E35" s="2"/>
      <c r="F35" s="2"/>
    </row>
    <row r="36" customFormat="false" ht="20" hidden="false" customHeight="true" outlineLevel="0" collapsed="false">
      <c r="A36" s="2"/>
      <c r="B36" s="2"/>
      <c r="C36" s="2"/>
      <c r="D36" s="2"/>
      <c r="E36" s="2"/>
      <c r="F36" s="2"/>
    </row>
    <row r="37" customFormat="false" ht="20" hidden="false" customHeight="true" outlineLevel="0" collapsed="false">
      <c r="A37" s="2"/>
      <c r="B37" s="2"/>
      <c r="C37" s="2"/>
      <c r="D37" s="2"/>
      <c r="E37" s="2"/>
      <c r="F37" s="2"/>
    </row>
    <row r="38" customFormat="false" ht="20" hidden="false" customHeight="true" outlineLevel="0" collapsed="false">
      <c r="A38" s="2"/>
      <c r="B38" s="2"/>
      <c r="C38" s="2"/>
      <c r="D38" s="2"/>
      <c r="E38" s="2"/>
      <c r="F38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G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4" min="2" style="1" width="13"/>
    <col collapsed="false" customWidth="true" hidden="false" outlineLevel="0" max="5" min="5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</row>
    <row r="2" customFormat="false" ht="24" hidden="false" customHeight="true" outlineLevel="0" collapsed="false">
      <c r="A2" s="3" t="s">
        <v>19</v>
      </c>
      <c r="B2" s="2"/>
      <c r="C2" s="2"/>
      <c r="D2" s="2"/>
      <c r="E2" s="2"/>
    </row>
    <row r="3" customFormat="false" ht="24" hidden="false" customHeight="true" outlineLevel="0" collapsed="false">
      <c r="A3" s="5"/>
      <c r="B3" s="5"/>
      <c r="C3" s="5"/>
      <c r="D3" s="5"/>
      <c r="E3" s="5"/>
    </row>
    <row r="4" customFormat="false" ht="24" hidden="false" customHeight="true" outlineLevel="0" collapsed="false">
      <c r="A4" s="2"/>
      <c r="B4" s="2"/>
      <c r="C4" s="2"/>
      <c r="D4" s="2"/>
      <c r="E4" s="2"/>
    </row>
    <row r="5" customFormat="false" ht="24" hidden="false" customHeight="true" outlineLevel="0" collapsed="false">
      <c r="A5" s="8" t="s">
        <v>20</v>
      </c>
      <c r="B5" s="8"/>
      <c r="C5" s="8"/>
      <c r="D5" s="8"/>
      <c r="E5" s="8"/>
      <c r="F5" s="16"/>
    </row>
    <row r="6" customFormat="false" ht="24" hidden="false" customHeight="true" outlineLevel="0" collapsed="false">
      <c r="A6" s="2"/>
      <c r="B6" s="2"/>
      <c r="C6" s="2"/>
      <c r="D6" s="2"/>
      <c r="E6" s="2"/>
    </row>
    <row r="7" customFormat="false" ht="42" hidden="false" customHeight="true" outlineLevel="0" collapsed="false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8" t="s">
        <v>26</v>
      </c>
      <c r="G7" s="1" t="s">
        <v>27</v>
      </c>
    </row>
    <row r="8" customFormat="false" ht="30" hidden="false" customHeight="true" outlineLevel="0" collapsed="false">
      <c r="A8" s="32"/>
      <c r="B8" s="33"/>
      <c r="C8" s="33"/>
      <c r="D8" s="34"/>
      <c r="E8" s="10" t="str">
        <f aca="false">IF(COUNTA(A8:D8)=0,"",IF(OR(NOT(ISNUMBER(A8)),B8="",C8="",NOT(ISNUMBER(D8))),"REVISAR datos",IF(OR(A8&lt;Resumen!E4,A8&gt;=Resumen!E4+7),"Fuera de semana","Correcto")))</f>
        <v/>
      </c>
      <c r="F8" s="22" t="str">
        <f aca="false">IF(COUNTA(A8:D8)=0,"",IF(COUNTIFS(Categorias!A8:A15,B8)=1,"Clasificado","REVISAR categoría"))</f>
        <v/>
      </c>
      <c r="G8" s="1" t="n">
        <f aca="false">IF(COUNTA(A8:D8)&gt;0,ROW(),0)</f>
        <v>0</v>
      </c>
    </row>
    <row r="9" customFormat="false" ht="30" hidden="false" customHeight="true" outlineLevel="0" collapsed="false">
      <c r="A9" s="32"/>
      <c r="B9" s="33"/>
      <c r="C9" s="33"/>
      <c r="D9" s="34"/>
      <c r="E9" s="10" t="str">
        <f aca="false">IF(COUNTA(A9:D9)=0,"",IF(OR(NOT(ISNUMBER(A9)),B9="",C9="",NOT(ISNUMBER(D9))),"REVISAR datos",IF(OR(A9&lt;Resumen!E4,A9&gt;=Resumen!E4+7),"Fuera de semana","Correcto")))</f>
        <v/>
      </c>
      <c r="F9" s="22" t="str">
        <f aca="false">IF(COUNTA(A9:D9)=0,"",IF(COUNTIFS(Categorias!A8:A15,B9)=1,"Clasificado","REVISAR categoría"))</f>
        <v/>
      </c>
      <c r="G9" s="1" t="n">
        <f aca="false">IF(COUNTA(A9:D9)&gt;0,ROW(),0)</f>
        <v>0</v>
      </c>
    </row>
    <row r="10" customFormat="false" ht="30" hidden="false" customHeight="true" outlineLevel="0" collapsed="false">
      <c r="A10" s="32"/>
      <c r="B10" s="33"/>
      <c r="C10" s="33"/>
      <c r="D10" s="34"/>
      <c r="E10" s="10" t="str">
        <f aca="false">IF(COUNTA(A10:D10)=0,"",IF(OR(NOT(ISNUMBER(A10)),B10="",C10="",NOT(ISNUMBER(D10))),"REVISAR datos",IF(OR(A10&lt;Resumen!E4,A10&gt;=Resumen!E4+7),"Fuera de semana","Correcto")))</f>
        <v/>
      </c>
      <c r="F10" s="22" t="str">
        <f aca="false">IF(COUNTA(A10:D10)=0,"",IF(COUNTIFS(Categorias!A8:A15,B10)=1,"Clasificado","REVISAR categoría"))</f>
        <v/>
      </c>
      <c r="G10" s="1" t="n">
        <f aca="false">IF(COUNTA(A10:D10)&gt;0,ROW(),0)</f>
        <v>0</v>
      </c>
    </row>
    <row r="11" customFormat="false" ht="30" hidden="false" customHeight="true" outlineLevel="0" collapsed="false">
      <c r="A11" s="32"/>
      <c r="B11" s="33"/>
      <c r="C11" s="33"/>
      <c r="D11" s="34"/>
      <c r="E11" s="10" t="str">
        <f aca="false">IF(COUNTA(A11:D11)=0,"",IF(OR(NOT(ISNUMBER(A11)),B11="",C11="",NOT(ISNUMBER(D11))),"REVISAR datos",IF(OR(A11&lt;Resumen!E4,A11&gt;=Resumen!E4+7),"Fuera de semana","Correcto")))</f>
        <v/>
      </c>
      <c r="F11" s="22" t="str">
        <f aca="false">IF(COUNTA(A11:D11)=0,"",IF(COUNTIFS(Categorias!A8:A15,B11)=1,"Clasificado","REVISAR categoría"))</f>
        <v/>
      </c>
      <c r="G11" s="1" t="n">
        <f aca="false">IF(COUNTA(A11:D11)&gt;0,ROW(),0)</f>
        <v>0</v>
      </c>
    </row>
    <row r="12" customFormat="false" ht="30" hidden="false" customHeight="true" outlineLevel="0" collapsed="false">
      <c r="A12" s="32"/>
      <c r="B12" s="33"/>
      <c r="C12" s="33"/>
      <c r="D12" s="34"/>
      <c r="E12" s="10" t="str">
        <f aca="false">IF(COUNTA(A12:D12)=0,"",IF(OR(NOT(ISNUMBER(A12)),B12="",C12="",NOT(ISNUMBER(D12))),"REVISAR datos",IF(OR(A12&lt;Resumen!E4,A12&gt;=Resumen!E4+7),"Fuera de semana","Correcto")))</f>
        <v/>
      </c>
      <c r="F12" s="22" t="str">
        <f aca="false">IF(COUNTA(A12:D12)=0,"",IF(COUNTIFS(Categorias!A8:A15,B12)=1,"Clasificado","REVISAR categoría"))</f>
        <v/>
      </c>
      <c r="G12" s="1" t="n">
        <f aca="false">IF(COUNTA(A12:D12)&gt;0,ROW(),0)</f>
        <v>0</v>
      </c>
    </row>
    <row r="13" customFormat="false" ht="30" hidden="false" customHeight="true" outlineLevel="0" collapsed="false">
      <c r="A13" s="32"/>
      <c r="B13" s="33"/>
      <c r="C13" s="33"/>
      <c r="D13" s="34"/>
      <c r="E13" s="10" t="str">
        <f aca="false">IF(COUNTA(A13:D13)=0,"",IF(OR(NOT(ISNUMBER(A13)),B13="",C13="",NOT(ISNUMBER(D13))),"REVISAR datos",IF(OR(A13&lt;Resumen!E4,A13&gt;=Resumen!E4+7),"Fuera de semana","Correcto")))</f>
        <v/>
      </c>
      <c r="F13" s="22" t="str">
        <f aca="false">IF(COUNTA(A13:D13)=0,"",IF(COUNTIFS(Categorias!A8:A15,B13)=1,"Clasificado","REVISAR categoría"))</f>
        <v/>
      </c>
      <c r="G13" s="1" t="n">
        <f aca="false">IF(COUNTA(A13:D13)&gt;0,ROW(),0)</f>
        <v>0</v>
      </c>
    </row>
    <row r="14" customFormat="false" ht="30" hidden="false" customHeight="true" outlineLevel="0" collapsed="false">
      <c r="A14" s="32"/>
      <c r="B14" s="33"/>
      <c r="C14" s="33"/>
      <c r="D14" s="34"/>
      <c r="E14" s="10" t="str">
        <f aca="false">IF(COUNTA(A14:D14)=0,"",IF(OR(NOT(ISNUMBER(A14)),B14="",C14="",NOT(ISNUMBER(D14))),"REVISAR datos",IF(OR(A14&lt;Resumen!E4,A14&gt;=Resumen!E4+7),"Fuera de semana","Correcto")))</f>
        <v/>
      </c>
      <c r="F14" s="22" t="str">
        <f aca="false">IF(COUNTA(A14:D14)=0,"",IF(COUNTIFS(Categorias!A8:A15,B14)=1,"Clasificado","REVISAR categoría"))</f>
        <v/>
      </c>
      <c r="G14" s="1" t="n">
        <f aca="false">IF(COUNTA(A14:D14)&gt;0,ROW(),0)</f>
        <v>0</v>
      </c>
    </row>
    <row r="15" customFormat="false" ht="30" hidden="false" customHeight="true" outlineLevel="0" collapsed="false">
      <c r="A15" s="32"/>
      <c r="B15" s="33"/>
      <c r="C15" s="33"/>
      <c r="D15" s="34"/>
      <c r="E15" s="10" t="str">
        <f aca="false">IF(COUNTA(A15:D15)=0,"",IF(OR(NOT(ISNUMBER(A15)),B15="",C15="",NOT(ISNUMBER(D15))),"REVISAR datos",IF(OR(A15&lt;Resumen!E4,A15&gt;=Resumen!E4+7),"Fuera de semana","Correcto")))</f>
        <v/>
      </c>
      <c r="F15" s="22" t="str">
        <f aca="false">IF(COUNTA(A15:D15)=0,"",IF(COUNTIFS(Categorias!A8:A15,B15)=1,"Clasificado","REVISAR categoría"))</f>
        <v/>
      </c>
      <c r="G15" s="1" t="n">
        <f aca="false">IF(COUNTA(A15:D15)&gt;0,ROW(),0)</f>
        <v>0</v>
      </c>
    </row>
    <row r="16" customFormat="false" ht="30" hidden="false" customHeight="true" outlineLevel="0" collapsed="false">
      <c r="A16" s="32"/>
      <c r="B16" s="33"/>
      <c r="C16" s="33"/>
      <c r="D16" s="34"/>
      <c r="E16" s="10" t="str">
        <f aca="false">IF(COUNTA(A16:D16)=0,"",IF(OR(NOT(ISNUMBER(A16)),B16="",C16="",NOT(ISNUMBER(D16))),"REVISAR datos",IF(OR(A16&lt;Resumen!E4,A16&gt;=Resumen!E4+7),"Fuera de semana","Correcto")))</f>
        <v/>
      </c>
      <c r="F16" s="22" t="str">
        <f aca="false">IF(COUNTA(A16:D16)=0,"",IF(COUNTIFS(Categorias!A8:A15,B16)=1,"Clasificado","REVISAR categoría"))</f>
        <v/>
      </c>
      <c r="G16" s="1" t="n">
        <f aca="false">IF(COUNTA(A16:D16)&gt;0,ROW(),0)</f>
        <v>0</v>
      </c>
    </row>
    <row r="17" customFormat="false" ht="30" hidden="false" customHeight="true" outlineLevel="0" collapsed="false">
      <c r="A17" s="32"/>
      <c r="B17" s="33"/>
      <c r="C17" s="33"/>
      <c r="D17" s="34"/>
      <c r="E17" s="10" t="str">
        <f aca="false">IF(COUNTA(A17:D17)=0,"",IF(OR(NOT(ISNUMBER(A17)),B17="",C17="",NOT(ISNUMBER(D17))),"REVISAR datos",IF(OR(A17&lt;Resumen!E4,A17&gt;=Resumen!E4+7),"Fuera de semana","Correcto")))</f>
        <v/>
      </c>
      <c r="F17" s="22" t="str">
        <f aca="false">IF(COUNTA(A17:D17)=0,"",IF(COUNTIFS(Categorias!A8:A15,B17)=1,"Clasificado","REVISAR categoría"))</f>
        <v/>
      </c>
      <c r="G17" s="1" t="n">
        <f aca="false">IF(COUNTA(A17:D17)&gt;0,ROW(),0)</f>
        <v>0</v>
      </c>
    </row>
    <row r="18" customFormat="false" ht="30" hidden="false" customHeight="true" outlineLevel="0" collapsed="false">
      <c r="A18" s="32"/>
      <c r="B18" s="33"/>
      <c r="C18" s="33"/>
      <c r="D18" s="34"/>
      <c r="E18" s="10" t="str">
        <f aca="false">IF(COUNTA(A18:D18)=0,"",IF(OR(NOT(ISNUMBER(A18)),B18="",C18="",NOT(ISNUMBER(D18))),"REVISAR datos",IF(OR(A18&lt;Resumen!E4,A18&gt;=Resumen!E4+7),"Fuera de semana","Correcto")))</f>
        <v/>
      </c>
      <c r="F18" s="22" t="str">
        <f aca="false">IF(COUNTA(A18:D18)=0,"",IF(COUNTIFS(Categorias!A8:A15,B18)=1,"Clasificado","REVISAR categoría"))</f>
        <v/>
      </c>
      <c r="G18" s="1" t="n">
        <f aca="false">IF(COUNTA(A18:D18)&gt;0,ROW(),0)</f>
        <v>0</v>
      </c>
    </row>
    <row r="19" customFormat="false" ht="30" hidden="false" customHeight="true" outlineLevel="0" collapsed="false">
      <c r="A19" s="32"/>
      <c r="B19" s="33"/>
      <c r="C19" s="33"/>
      <c r="D19" s="34"/>
      <c r="E19" s="10" t="str">
        <f aca="false">IF(COUNTA(A19:D19)=0,"",IF(OR(NOT(ISNUMBER(A19)),B19="",C19="",NOT(ISNUMBER(D19))),"REVISAR datos",IF(OR(A19&lt;Resumen!E4,A19&gt;=Resumen!E4+7),"Fuera de semana","Correcto")))</f>
        <v/>
      </c>
      <c r="F19" s="22" t="str">
        <f aca="false">IF(COUNTA(A19:D19)=0,"",IF(COUNTIFS(Categorias!A8:A15,B19)=1,"Clasificado","REVISAR categoría"))</f>
        <v/>
      </c>
      <c r="G19" s="1" t="n">
        <f aca="false">IF(COUNTA(A19:D19)&gt;0,ROW(),0)</f>
        <v>0</v>
      </c>
    </row>
    <row r="20" customFormat="false" ht="30" hidden="false" customHeight="true" outlineLevel="0" collapsed="false">
      <c r="A20" s="32"/>
      <c r="B20" s="33"/>
      <c r="C20" s="33"/>
      <c r="D20" s="34"/>
      <c r="E20" s="10" t="str">
        <f aca="false">IF(COUNTA(A20:D20)=0,"",IF(OR(NOT(ISNUMBER(A20)),B20="",C20="",NOT(ISNUMBER(D20))),"REVISAR datos",IF(OR(A20&lt;Resumen!E4,A20&gt;=Resumen!E4+7),"Fuera de semana","Correcto")))</f>
        <v/>
      </c>
      <c r="F20" s="22" t="str">
        <f aca="false">IF(COUNTA(A20:D20)=0,"",IF(COUNTIFS(Categorias!A8:A15,B20)=1,"Clasificado","REVISAR categoría"))</f>
        <v/>
      </c>
      <c r="G20" s="1" t="n">
        <f aca="false">IF(COUNTA(A20:D20)&gt;0,ROW(),0)</f>
        <v>0</v>
      </c>
    </row>
    <row r="21" customFormat="false" ht="30" hidden="false" customHeight="true" outlineLevel="0" collapsed="false">
      <c r="A21" s="32"/>
      <c r="B21" s="33"/>
      <c r="C21" s="33"/>
      <c r="D21" s="34"/>
      <c r="E21" s="10" t="str">
        <f aca="false">IF(COUNTA(A21:D21)=0,"",IF(OR(NOT(ISNUMBER(A21)),B21="",C21="",NOT(ISNUMBER(D21))),"REVISAR datos",IF(OR(A21&lt;Resumen!E4,A21&gt;=Resumen!E4+7),"Fuera de semana","Correcto")))</f>
        <v/>
      </c>
      <c r="F21" s="22" t="str">
        <f aca="false">IF(COUNTA(A21:D21)=0,"",IF(COUNTIFS(Categorias!A8:A15,B21)=1,"Clasificado","REVISAR categoría"))</f>
        <v/>
      </c>
      <c r="G21" s="1" t="n">
        <f aca="false">IF(COUNTA(A21:D21)&gt;0,ROW(),0)</f>
        <v>0</v>
      </c>
    </row>
    <row r="22" customFormat="false" ht="30" hidden="false" customHeight="true" outlineLevel="0" collapsed="false">
      <c r="A22" s="32"/>
      <c r="B22" s="33"/>
      <c r="C22" s="33"/>
      <c r="D22" s="34"/>
      <c r="E22" s="10" t="str">
        <f aca="false">IF(COUNTA(A22:D22)=0,"",IF(OR(NOT(ISNUMBER(A22)),B22="",C22="",NOT(ISNUMBER(D22))),"REVISAR datos",IF(OR(A22&lt;Resumen!E4,A22&gt;=Resumen!E4+7),"Fuera de semana","Correcto")))</f>
        <v/>
      </c>
      <c r="F22" s="22" t="str">
        <f aca="false">IF(COUNTA(A22:D22)=0,"",IF(COUNTIFS(Categorias!A8:A15,B22)=1,"Clasificado","REVISAR categoría"))</f>
        <v/>
      </c>
      <c r="G22" s="1" t="n">
        <f aca="false">IF(COUNTA(A22:D22)&gt;0,ROW(),0)</f>
        <v>0</v>
      </c>
    </row>
    <row r="23" customFormat="false" ht="30" hidden="false" customHeight="true" outlineLevel="0" collapsed="false">
      <c r="A23" s="32"/>
      <c r="B23" s="33"/>
      <c r="C23" s="33"/>
      <c r="D23" s="34"/>
      <c r="E23" s="10" t="str">
        <f aca="false">IF(COUNTA(A23:D23)=0,"",IF(OR(NOT(ISNUMBER(A23)),B23="",C23="",NOT(ISNUMBER(D23))),"REVISAR datos",IF(OR(A23&lt;Resumen!E4,A23&gt;=Resumen!E4+7),"Fuera de semana","Correcto")))</f>
        <v/>
      </c>
      <c r="F23" s="22" t="str">
        <f aca="false">IF(COUNTA(A23:D23)=0,"",IF(COUNTIFS(Categorias!A8:A15,B23)=1,"Clasificado","REVISAR categoría"))</f>
        <v/>
      </c>
      <c r="G23" s="1" t="n">
        <f aca="false">IF(COUNTA(A23:D23)&gt;0,ROW(),0)</f>
        <v>0</v>
      </c>
    </row>
    <row r="24" customFormat="false" ht="30" hidden="false" customHeight="true" outlineLevel="0" collapsed="false">
      <c r="A24" s="32"/>
      <c r="B24" s="33"/>
      <c r="C24" s="33"/>
      <c r="D24" s="34"/>
      <c r="E24" s="10" t="str">
        <f aca="false">IF(COUNTA(A24:D24)=0,"",IF(OR(NOT(ISNUMBER(A24)),B24="",C24="",NOT(ISNUMBER(D24))),"REVISAR datos",IF(OR(A24&lt;Resumen!E4,A24&gt;=Resumen!E4+7),"Fuera de semana","Correcto")))</f>
        <v/>
      </c>
      <c r="F24" s="22" t="str">
        <f aca="false">IF(COUNTA(A24:D24)=0,"",IF(COUNTIFS(Categorias!A8:A15,B24)=1,"Clasificado","REVISAR categoría"))</f>
        <v/>
      </c>
      <c r="G24" s="1" t="n">
        <f aca="false">IF(COUNTA(A24:D24)&gt;0,ROW(),0)</f>
        <v>0</v>
      </c>
    </row>
    <row r="25" customFormat="false" ht="30" hidden="false" customHeight="true" outlineLevel="0" collapsed="false">
      <c r="A25" s="32"/>
      <c r="B25" s="33"/>
      <c r="C25" s="33"/>
      <c r="D25" s="34"/>
      <c r="E25" s="10" t="str">
        <f aca="false">IF(COUNTA(A25:D25)=0,"",IF(OR(NOT(ISNUMBER(A25)),B25="",C25="",NOT(ISNUMBER(D25))),"REVISAR datos",IF(OR(A25&lt;Resumen!E4,A25&gt;=Resumen!E4+7),"Fuera de semana","Correcto")))</f>
        <v/>
      </c>
      <c r="F25" s="22" t="str">
        <f aca="false">IF(COUNTA(A25:D25)=0,"",IF(COUNTIFS(Categorias!A8:A15,B25)=1,"Clasificado","REVISAR categoría"))</f>
        <v/>
      </c>
      <c r="G25" s="1" t="n">
        <f aca="false">IF(COUNTA(A25:D25)&gt;0,ROW(),0)</f>
        <v>0</v>
      </c>
    </row>
    <row r="26" customFormat="false" ht="30" hidden="false" customHeight="true" outlineLevel="0" collapsed="false">
      <c r="A26" s="32"/>
      <c r="B26" s="33"/>
      <c r="C26" s="33"/>
      <c r="D26" s="34"/>
      <c r="E26" s="10" t="str">
        <f aca="false">IF(COUNTA(A26:D26)=0,"",IF(OR(NOT(ISNUMBER(A26)),B26="",C26="",NOT(ISNUMBER(D26))),"REVISAR datos",IF(OR(A26&lt;Resumen!E4,A26&gt;=Resumen!E4+7),"Fuera de semana","Correcto")))</f>
        <v/>
      </c>
      <c r="F26" s="22" t="str">
        <f aca="false">IF(COUNTA(A26:D26)=0,"",IF(COUNTIFS(Categorias!A8:A15,B26)=1,"Clasificado","REVISAR categoría"))</f>
        <v/>
      </c>
      <c r="G26" s="1" t="n">
        <f aca="false">IF(COUNTA(A26:D26)&gt;0,ROW(),0)</f>
        <v>0</v>
      </c>
    </row>
    <row r="27" customFormat="false" ht="30" hidden="false" customHeight="true" outlineLevel="0" collapsed="false">
      <c r="A27" s="32"/>
      <c r="B27" s="33"/>
      <c r="C27" s="33"/>
      <c r="D27" s="34"/>
      <c r="E27" s="10" t="str">
        <f aca="false">IF(COUNTA(A27:D27)=0,"",IF(OR(NOT(ISNUMBER(A27)),B27="",C27="",NOT(ISNUMBER(D27))),"REVISAR datos",IF(OR(A27&lt;Resumen!E4,A27&gt;=Resumen!E4+7),"Fuera de semana","Correcto")))</f>
        <v/>
      </c>
      <c r="F27" s="22" t="str">
        <f aca="false">IF(COUNTA(A27:D27)=0,"",IF(COUNTIFS(Categorias!A8:A15,B27)=1,"Clasificado","REVISAR categoría"))</f>
        <v/>
      </c>
      <c r="G27" s="1" t="n">
        <f aca="false">IF(COUNTA(A27:D27)&gt;0,ROW(),0)</f>
        <v>0</v>
      </c>
    </row>
    <row r="28" customFormat="false" ht="30" hidden="false" customHeight="true" outlineLevel="0" collapsed="false">
      <c r="A28" s="32"/>
      <c r="B28" s="33"/>
      <c r="C28" s="33"/>
      <c r="D28" s="34"/>
      <c r="E28" s="10" t="str">
        <f aca="false">IF(COUNTA(A28:D28)=0,"",IF(OR(NOT(ISNUMBER(A28)),B28="",C28="",NOT(ISNUMBER(D28))),"REVISAR datos",IF(OR(A28&lt;Resumen!E4,A28&gt;=Resumen!E4+7),"Fuera de semana","Correcto")))</f>
        <v/>
      </c>
      <c r="F28" s="22" t="str">
        <f aca="false">IF(COUNTA(A28:D28)=0,"",IF(COUNTIFS(Categorias!A8:A15,B28)=1,"Clasificado","REVISAR categoría"))</f>
        <v/>
      </c>
      <c r="G28" s="1" t="n">
        <f aca="false">IF(COUNTA(A28:D28)&gt;0,ROW(),0)</f>
        <v>0</v>
      </c>
    </row>
    <row r="29" customFormat="false" ht="30" hidden="false" customHeight="true" outlineLevel="0" collapsed="false">
      <c r="A29" s="32"/>
      <c r="B29" s="33"/>
      <c r="C29" s="33"/>
      <c r="D29" s="34"/>
      <c r="E29" s="10" t="str">
        <f aca="false">IF(COUNTA(A29:D29)=0,"",IF(OR(NOT(ISNUMBER(A29)),B29="",C29="",NOT(ISNUMBER(D29))),"REVISAR datos",IF(OR(A29&lt;Resumen!E4,A29&gt;=Resumen!E4+7),"Fuera de semana","Correcto")))</f>
        <v/>
      </c>
      <c r="F29" s="22" t="str">
        <f aca="false">IF(COUNTA(A29:D29)=0,"",IF(COUNTIFS(Categorias!A8:A15,B29)=1,"Clasificado","REVISAR categoría"))</f>
        <v/>
      </c>
      <c r="G29" s="1" t="n">
        <f aca="false">IF(COUNTA(A29:D29)&gt;0,ROW(),0)</f>
        <v>0</v>
      </c>
    </row>
    <row r="30" customFormat="false" ht="30" hidden="false" customHeight="true" outlineLevel="0" collapsed="false">
      <c r="A30" s="32"/>
      <c r="B30" s="33"/>
      <c r="C30" s="33"/>
      <c r="D30" s="34"/>
      <c r="E30" s="10" t="str">
        <f aca="false">IF(COUNTA(A30:D30)=0,"",IF(OR(NOT(ISNUMBER(A30)),B30="",C30="",NOT(ISNUMBER(D30))),"REVISAR datos",IF(OR(A30&lt;Resumen!E4,A30&gt;=Resumen!E4+7),"Fuera de semana","Correcto")))</f>
        <v/>
      </c>
      <c r="F30" s="22" t="str">
        <f aca="false">IF(COUNTA(A30:D30)=0,"",IF(COUNTIFS(Categorias!A8:A15,B30)=1,"Clasificado","REVISAR categoría"))</f>
        <v/>
      </c>
      <c r="G30" s="1" t="n">
        <f aca="false">IF(COUNTA(A30:D30)&gt;0,ROW(),0)</f>
        <v>0</v>
      </c>
    </row>
    <row r="31" customFormat="false" ht="30" hidden="false" customHeight="true" outlineLevel="0" collapsed="false">
      <c r="A31" s="32"/>
      <c r="B31" s="33"/>
      <c r="C31" s="33"/>
      <c r="D31" s="34"/>
      <c r="E31" s="10" t="str">
        <f aca="false">IF(COUNTA(A31:D31)=0,"",IF(OR(NOT(ISNUMBER(A31)),B31="",C31="",NOT(ISNUMBER(D31))),"REVISAR datos",IF(OR(A31&lt;Resumen!E4,A31&gt;=Resumen!E4+7),"Fuera de semana","Correcto")))</f>
        <v/>
      </c>
      <c r="F31" s="22" t="str">
        <f aca="false">IF(COUNTA(A31:D31)=0,"",IF(COUNTIFS(Categorias!A8:A15,B31)=1,"Clasificado","REVISAR categoría"))</f>
        <v/>
      </c>
      <c r="G31" s="1" t="n">
        <f aca="false">IF(COUNTA(A31:D31)&gt;0,ROW(),0)</f>
        <v>0</v>
      </c>
    </row>
    <row r="32" customFormat="false" ht="30" hidden="false" customHeight="true" outlineLevel="0" collapsed="false">
      <c r="A32" s="32"/>
      <c r="B32" s="33"/>
      <c r="C32" s="33"/>
      <c r="D32" s="34"/>
      <c r="E32" s="10" t="str">
        <f aca="false">IF(COUNTA(A32:D32)=0,"",IF(OR(NOT(ISNUMBER(A32)),B32="",C32="",NOT(ISNUMBER(D32))),"REVISAR datos",IF(OR(A32&lt;Resumen!E4,A32&gt;=Resumen!E4+7),"Fuera de semana","Correcto")))</f>
        <v/>
      </c>
      <c r="F32" s="22" t="str">
        <f aca="false">IF(COUNTA(A32:D32)=0,"",IF(COUNTIFS(Categorias!A8:A15,B32)=1,"Clasificado","REVISAR categoría"))</f>
        <v/>
      </c>
      <c r="G32" s="1" t="n">
        <f aca="false">IF(COUNTA(A32:D32)&gt;0,ROW(),0)</f>
        <v>0</v>
      </c>
    </row>
    <row r="33" customFormat="false" ht="30" hidden="false" customHeight="true" outlineLevel="0" collapsed="false">
      <c r="A33" s="32"/>
      <c r="B33" s="33"/>
      <c r="C33" s="33"/>
      <c r="D33" s="34"/>
      <c r="E33" s="10" t="str">
        <f aca="false">IF(COUNTA(A33:D33)=0,"",IF(OR(NOT(ISNUMBER(A33)),B33="",C33="",NOT(ISNUMBER(D33))),"REVISAR datos",IF(OR(A33&lt;Resumen!E4,A33&gt;=Resumen!E4+7),"Fuera de semana","Correcto")))</f>
        <v/>
      </c>
      <c r="F33" s="22" t="str">
        <f aca="false">IF(COUNTA(A33:D33)=0,"",IF(COUNTIFS(Categorias!A8:A15,B33)=1,"Clasificado","REVISAR categoría"))</f>
        <v/>
      </c>
      <c r="G33" s="1" t="n">
        <f aca="false">IF(COUNTA(A33:D33)&gt;0,ROW(),0)</f>
        <v>0</v>
      </c>
    </row>
    <row r="34" customFormat="false" ht="30" hidden="false" customHeight="true" outlineLevel="0" collapsed="false">
      <c r="A34" s="32"/>
      <c r="B34" s="33"/>
      <c r="C34" s="33"/>
      <c r="D34" s="34"/>
      <c r="E34" s="10" t="str">
        <f aca="false">IF(COUNTA(A34:D34)=0,"",IF(OR(NOT(ISNUMBER(A34)),B34="",C34="",NOT(ISNUMBER(D34))),"REVISAR datos",IF(OR(A34&lt;Resumen!E4,A34&gt;=Resumen!E4+7),"Fuera de semana","Correcto")))</f>
        <v/>
      </c>
      <c r="F34" s="22" t="str">
        <f aca="false">IF(COUNTA(A34:D34)=0,"",IF(COUNTIFS(Categorias!A8:A15,B34)=1,"Clasificado","REVISAR categoría"))</f>
        <v/>
      </c>
      <c r="G34" s="1" t="n">
        <f aca="false">IF(COUNTA(A34:D34)&gt;0,ROW(),0)</f>
        <v>0</v>
      </c>
    </row>
    <row r="35" customFormat="false" ht="30" hidden="false" customHeight="true" outlineLevel="0" collapsed="false">
      <c r="A35" s="32"/>
      <c r="B35" s="33"/>
      <c r="C35" s="33"/>
      <c r="D35" s="34"/>
      <c r="E35" s="10" t="str">
        <f aca="false">IF(COUNTA(A35:D35)=0,"",IF(OR(NOT(ISNUMBER(A35)),B35="",C35="",NOT(ISNUMBER(D35))),"REVISAR datos",IF(OR(A35&lt;Resumen!E4,A35&gt;=Resumen!E4+7),"Fuera de semana","Correcto")))</f>
        <v/>
      </c>
      <c r="F35" s="22" t="str">
        <f aca="false">IF(COUNTA(A35:D35)=0,"",IF(COUNTIFS(Categorias!A8:A15,B35)=1,"Clasificado","REVISAR categoría"))</f>
        <v/>
      </c>
      <c r="G35" s="1" t="n">
        <f aca="false">IF(COUNTA(A35:D35)&gt;0,ROW(),0)</f>
        <v>0</v>
      </c>
    </row>
    <row r="36" customFormat="false" ht="30" hidden="false" customHeight="true" outlineLevel="0" collapsed="false">
      <c r="A36" s="32"/>
      <c r="B36" s="33"/>
      <c r="C36" s="33"/>
      <c r="D36" s="34"/>
      <c r="E36" s="10" t="str">
        <f aca="false">IF(COUNTA(A36:D36)=0,"",IF(OR(NOT(ISNUMBER(A36)),B36="",C36="",NOT(ISNUMBER(D36))),"REVISAR datos",IF(OR(A36&lt;Resumen!E4,A36&gt;=Resumen!E4+7),"Fuera de semana","Correcto")))</f>
        <v/>
      </c>
      <c r="F36" s="22" t="str">
        <f aca="false">IF(COUNTA(A36:D36)=0,"",IF(COUNTIFS(Categorias!A8:A15,B36)=1,"Clasificado","REVISAR categoría"))</f>
        <v/>
      </c>
      <c r="G36" s="1" t="n">
        <f aca="false">IF(COUNTA(A36:D36)&gt;0,ROW(),0)</f>
        <v>0</v>
      </c>
    </row>
    <row r="37" customFormat="false" ht="30" hidden="false" customHeight="true" outlineLevel="0" collapsed="false">
      <c r="A37" s="32"/>
      <c r="B37" s="33"/>
      <c r="C37" s="33"/>
      <c r="D37" s="34"/>
      <c r="E37" s="10" t="str">
        <f aca="false">IF(COUNTA(A37:D37)=0,"",IF(OR(NOT(ISNUMBER(A37)),B37="",C37="",NOT(ISNUMBER(D37))),"REVISAR datos",IF(OR(A37&lt;Resumen!E4,A37&gt;=Resumen!E4+7),"Fuera de semana","Correcto")))</f>
        <v/>
      </c>
      <c r="F37" s="22" t="str">
        <f aca="false">IF(COUNTA(A37:D37)=0,"",IF(COUNTIFS(Categorias!A8:A15,B37)=1,"Clasificado","REVISAR categoría"))</f>
        <v/>
      </c>
      <c r="G37" s="1" t="n">
        <f aca="false">IF(COUNTA(A37:D37)&gt;0,ROW(),0)</f>
        <v>0</v>
      </c>
    </row>
    <row r="38" customFormat="false" ht="30" hidden="false" customHeight="true" outlineLevel="0" collapsed="false">
      <c r="A38" s="32"/>
      <c r="B38" s="33"/>
      <c r="C38" s="33"/>
      <c r="D38" s="34"/>
      <c r="E38" s="10" t="str">
        <f aca="false">IF(COUNTA(A38:D38)=0,"",IF(OR(NOT(ISNUMBER(A38)),B38="",C38="",NOT(ISNUMBER(D38))),"REVISAR datos",IF(OR(A38&lt;Resumen!E4,A38&gt;=Resumen!E4+7),"Fuera de semana","Correcto")))</f>
        <v/>
      </c>
      <c r="F38" s="22" t="str">
        <f aca="false">IF(COUNTA(A38:D38)=0,"",IF(COUNTIFS(Categorias!A8:A15,B38)=1,"Clasificado","REVISAR categoría"))</f>
        <v/>
      </c>
      <c r="G38" s="1" t="n">
        <f aca="false">IF(COUNTA(A38:D38)&gt;0,ROW(),0)</f>
        <v>0</v>
      </c>
    </row>
    <row r="39" customFormat="false" ht="30" hidden="false" customHeight="true" outlineLevel="0" collapsed="false">
      <c r="A39" s="32"/>
      <c r="B39" s="33"/>
      <c r="C39" s="33"/>
      <c r="D39" s="34"/>
      <c r="E39" s="10" t="str">
        <f aca="false">IF(COUNTA(A39:D39)=0,"",IF(OR(NOT(ISNUMBER(A39)),B39="",C39="",NOT(ISNUMBER(D39))),"REVISAR datos",IF(OR(A39&lt;Resumen!E4,A39&gt;=Resumen!E4+7),"Fuera de semana","Correcto")))</f>
        <v/>
      </c>
      <c r="F39" s="22" t="str">
        <f aca="false">IF(COUNTA(A39:D39)=0,"",IF(COUNTIFS(Categorias!A8:A15,B39)=1,"Clasificado","REVISAR categoría"))</f>
        <v/>
      </c>
      <c r="G39" s="1" t="n">
        <f aca="false">IF(COUNTA(A39:D39)&gt;0,ROW(),0)</f>
        <v>0</v>
      </c>
    </row>
    <row r="40" customFormat="false" ht="30" hidden="false" customHeight="true" outlineLevel="0" collapsed="false">
      <c r="A40" s="32"/>
      <c r="B40" s="33"/>
      <c r="C40" s="33"/>
      <c r="D40" s="34"/>
      <c r="E40" s="10" t="str">
        <f aca="false">IF(COUNTA(A40:D40)=0,"",IF(OR(NOT(ISNUMBER(A40)),B40="",C40="",NOT(ISNUMBER(D40))),"REVISAR datos",IF(OR(A40&lt;Resumen!E4,A40&gt;=Resumen!E4+7),"Fuera de semana","Correcto")))</f>
        <v/>
      </c>
      <c r="F40" s="22" t="str">
        <f aca="false">IF(COUNTA(A40:D40)=0,"",IF(COUNTIFS(Categorias!A8:A15,B40)=1,"Clasificado","REVISAR categoría"))</f>
        <v/>
      </c>
      <c r="G40" s="1" t="n">
        <f aca="false">IF(COUNTA(A40:D40)&gt;0,ROW(),0)</f>
        <v>0</v>
      </c>
    </row>
    <row r="41" customFormat="false" ht="30" hidden="false" customHeight="true" outlineLevel="0" collapsed="false">
      <c r="A41" s="32"/>
      <c r="B41" s="33"/>
      <c r="C41" s="33"/>
      <c r="D41" s="34"/>
      <c r="E41" s="10" t="str">
        <f aca="false">IF(COUNTA(A41:D41)=0,"",IF(OR(NOT(ISNUMBER(A41)),B41="",C41="",NOT(ISNUMBER(D41))),"REVISAR datos",IF(OR(A41&lt;Resumen!E4,A41&gt;=Resumen!E4+7),"Fuera de semana","Correcto")))</f>
        <v/>
      </c>
      <c r="F41" s="22" t="str">
        <f aca="false">IF(COUNTA(A41:D41)=0,"",IF(COUNTIFS(Categorias!A8:A15,B41)=1,"Clasificado","REVISAR categoría"))</f>
        <v/>
      </c>
      <c r="G41" s="1" t="n">
        <f aca="false">IF(COUNTA(A41:D41)&gt;0,ROW(),0)</f>
        <v>0</v>
      </c>
    </row>
    <row r="42" customFormat="false" ht="30" hidden="false" customHeight="true" outlineLevel="0" collapsed="false">
      <c r="A42" s="32"/>
      <c r="B42" s="33"/>
      <c r="C42" s="33"/>
      <c r="D42" s="34"/>
      <c r="E42" s="10" t="str">
        <f aca="false">IF(COUNTA(A42:D42)=0,"",IF(OR(NOT(ISNUMBER(A42)),B42="",C42="",NOT(ISNUMBER(D42))),"REVISAR datos",IF(OR(A42&lt;Resumen!E4,A42&gt;=Resumen!E4+7),"Fuera de semana","Correcto")))</f>
        <v/>
      </c>
      <c r="F42" s="22" t="str">
        <f aca="false">IF(COUNTA(A42:D42)=0,"",IF(COUNTIFS(Categorias!A8:A15,B42)=1,"Clasificado","REVISAR categoría"))</f>
        <v/>
      </c>
      <c r="G42" s="1" t="n">
        <f aca="false">IF(COUNTA(A42:D42)&gt;0,ROW(),0)</f>
        <v>0</v>
      </c>
    </row>
    <row r="43" customFormat="false" ht="30" hidden="false" customHeight="true" outlineLevel="0" collapsed="false">
      <c r="A43" s="32"/>
      <c r="B43" s="33"/>
      <c r="C43" s="33"/>
      <c r="D43" s="34"/>
      <c r="E43" s="10" t="str">
        <f aca="false">IF(COUNTA(A43:D43)=0,"",IF(OR(NOT(ISNUMBER(A43)),B43="",C43="",NOT(ISNUMBER(D43))),"REVISAR datos",IF(OR(A43&lt;Resumen!E4,A43&gt;=Resumen!E4+7),"Fuera de semana","Correcto")))</f>
        <v/>
      </c>
      <c r="F43" s="22" t="str">
        <f aca="false">IF(COUNTA(A43:D43)=0,"",IF(COUNTIFS(Categorias!A8:A15,B43)=1,"Clasificado","REVISAR categoría"))</f>
        <v/>
      </c>
      <c r="G43" s="1" t="n">
        <f aca="false">IF(COUNTA(A43:D43)&gt;0,ROW(),0)</f>
        <v>0</v>
      </c>
    </row>
    <row r="44" customFormat="false" ht="30" hidden="false" customHeight="true" outlineLevel="0" collapsed="false">
      <c r="A44" s="32"/>
      <c r="B44" s="33"/>
      <c r="C44" s="33"/>
      <c r="D44" s="34"/>
      <c r="E44" s="10" t="str">
        <f aca="false">IF(COUNTA(A44:D44)=0,"",IF(OR(NOT(ISNUMBER(A44)),B44="",C44="",NOT(ISNUMBER(D44))),"REVISAR datos",IF(OR(A44&lt;Resumen!E4,A44&gt;=Resumen!E4+7),"Fuera de semana","Correcto")))</f>
        <v/>
      </c>
      <c r="F44" s="22" t="str">
        <f aca="false">IF(COUNTA(A44:D44)=0,"",IF(COUNTIFS(Categorias!A8:A15,B44)=1,"Clasificado","REVISAR categoría"))</f>
        <v/>
      </c>
      <c r="G44" s="1" t="n">
        <f aca="false">IF(COUNTA(A44:D44)&gt;0,ROW(),0)</f>
        <v>0</v>
      </c>
    </row>
    <row r="45" customFormat="false" ht="30" hidden="false" customHeight="true" outlineLevel="0" collapsed="false">
      <c r="A45" s="32"/>
      <c r="B45" s="33"/>
      <c r="C45" s="33"/>
      <c r="D45" s="34"/>
      <c r="E45" s="10" t="str">
        <f aca="false">IF(COUNTA(A45:D45)=0,"",IF(OR(NOT(ISNUMBER(A45)),B45="",C45="",NOT(ISNUMBER(D45))),"REVISAR datos",IF(OR(A45&lt;Resumen!E4,A45&gt;=Resumen!E4+7),"Fuera de semana","Correcto")))</f>
        <v/>
      </c>
      <c r="F45" s="22" t="str">
        <f aca="false">IF(COUNTA(A45:D45)=0,"",IF(COUNTIFS(Categorias!A8:A15,B45)=1,"Clasificado","REVISAR categoría"))</f>
        <v/>
      </c>
      <c r="G45" s="1" t="n">
        <f aca="false">IF(COUNTA(A45:D45)&gt;0,ROW(),0)</f>
        <v>0</v>
      </c>
    </row>
    <row r="46" customFormat="false" ht="30" hidden="false" customHeight="true" outlineLevel="0" collapsed="false">
      <c r="A46" s="32"/>
      <c r="B46" s="33"/>
      <c r="C46" s="33"/>
      <c r="D46" s="34"/>
      <c r="E46" s="10" t="str">
        <f aca="false">IF(COUNTA(A46:D46)=0,"",IF(OR(NOT(ISNUMBER(A46)),B46="",C46="",NOT(ISNUMBER(D46))),"REVISAR datos",IF(OR(A46&lt;Resumen!E4,A46&gt;=Resumen!E4+7),"Fuera de semana","Correcto")))</f>
        <v/>
      </c>
      <c r="F46" s="22" t="str">
        <f aca="false">IF(COUNTA(A46:D46)=0,"",IF(COUNTIFS(Categorias!A8:A15,B46)=1,"Clasificado","REVISAR categoría"))</f>
        <v/>
      </c>
      <c r="G46" s="1" t="n">
        <f aca="false">IF(COUNTA(A46:D46)&gt;0,ROW(),0)</f>
        <v>0</v>
      </c>
    </row>
    <row r="47" customFormat="false" ht="30" hidden="false" customHeight="true" outlineLevel="0" collapsed="false">
      <c r="A47" s="32"/>
      <c r="B47" s="33"/>
      <c r="C47" s="33"/>
      <c r="D47" s="34"/>
      <c r="E47" s="10" t="str">
        <f aca="false">IF(COUNTA(A47:D47)=0,"",IF(OR(NOT(ISNUMBER(A47)),B47="",C47="",NOT(ISNUMBER(D47))),"REVISAR datos",IF(OR(A47&lt;Resumen!E4,A47&gt;=Resumen!E4+7),"Fuera de semana","Correcto")))</f>
        <v/>
      </c>
      <c r="F47" s="22" t="str">
        <f aca="false">IF(COUNTA(A47:D47)=0,"",IF(COUNTIFS(Categorias!A8:A15,B47)=1,"Clasificado","REVISAR categoría"))</f>
        <v/>
      </c>
      <c r="G47" s="1" t="n">
        <f aca="false">IF(COUNTA(A47:D47)&gt;0,ROW(),0)</f>
        <v>0</v>
      </c>
    </row>
    <row r="48" customFormat="false" ht="30" hidden="false" customHeight="true" outlineLevel="0" collapsed="false">
      <c r="A48" s="32"/>
      <c r="B48" s="33"/>
      <c r="C48" s="33"/>
      <c r="D48" s="34"/>
      <c r="E48" s="10" t="str">
        <f aca="false">IF(COUNTA(A48:D48)=0,"",IF(OR(NOT(ISNUMBER(A48)),B48="",C48="",NOT(ISNUMBER(D48))),"REVISAR datos",IF(OR(A48&lt;Resumen!E4,A48&gt;=Resumen!E4+7),"Fuera de semana","Correcto")))</f>
        <v/>
      </c>
      <c r="F48" s="22" t="str">
        <f aca="false">IF(COUNTA(A48:D48)=0,"",IF(COUNTIFS(Categorias!A8:A15,B48)=1,"Clasificado","REVISAR categoría"))</f>
        <v/>
      </c>
      <c r="G48" s="1" t="n">
        <f aca="false">IF(COUNTA(A48:D48)&gt;0,ROW(),0)</f>
        <v>0</v>
      </c>
    </row>
    <row r="49" customFormat="false" ht="30" hidden="false" customHeight="true" outlineLevel="0" collapsed="false">
      <c r="A49" s="32"/>
      <c r="B49" s="33"/>
      <c r="C49" s="33"/>
      <c r="D49" s="34"/>
      <c r="E49" s="10" t="str">
        <f aca="false">IF(COUNTA(A49:D49)=0,"",IF(OR(NOT(ISNUMBER(A49)),B49="",C49="",NOT(ISNUMBER(D49))),"REVISAR datos",IF(OR(A49&lt;Resumen!E4,A49&gt;=Resumen!E4+7),"Fuera de semana","Correcto")))</f>
        <v/>
      </c>
      <c r="F49" s="22" t="str">
        <f aca="false">IF(COUNTA(A49:D49)=0,"",IF(COUNTIFS(Categorias!A8:A15,B49)=1,"Clasificado","REVISAR categoría"))</f>
        <v/>
      </c>
      <c r="G49" s="1" t="n">
        <f aca="false">IF(COUNTA(A49:D49)&gt;0,ROW(),0)</f>
        <v>0</v>
      </c>
    </row>
    <row r="50" customFormat="false" ht="30" hidden="false" customHeight="true" outlineLevel="0" collapsed="false">
      <c r="A50" s="32"/>
      <c r="B50" s="33"/>
      <c r="C50" s="33"/>
      <c r="D50" s="34"/>
      <c r="E50" s="10" t="str">
        <f aca="false">IF(COUNTA(A50:D50)=0,"",IF(OR(NOT(ISNUMBER(A50)),B50="",C50="",NOT(ISNUMBER(D50))),"REVISAR datos",IF(OR(A50&lt;Resumen!E4,A50&gt;=Resumen!E4+7),"Fuera de semana","Correcto")))</f>
        <v/>
      </c>
      <c r="F50" s="22" t="str">
        <f aca="false">IF(COUNTA(A50:D50)=0,"",IF(COUNTIFS(Categorias!A8:A15,B50)=1,"Clasificado","REVISAR categoría"))</f>
        <v/>
      </c>
      <c r="G50" s="1" t="n">
        <f aca="false">IF(COUNTA(A50:D50)&gt;0,ROW(),0)</f>
        <v>0</v>
      </c>
    </row>
    <row r="51" customFormat="false" ht="30" hidden="false" customHeight="true" outlineLevel="0" collapsed="false">
      <c r="A51" s="32"/>
      <c r="B51" s="33"/>
      <c r="C51" s="33"/>
      <c r="D51" s="34"/>
      <c r="E51" s="10" t="str">
        <f aca="false">IF(COUNTA(A51:D51)=0,"",IF(OR(NOT(ISNUMBER(A51)),B51="",C51="",NOT(ISNUMBER(D51))),"REVISAR datos",IF(OR(A51&lt;Resumen!E4,A51&gt;=Resumen!E4+7),"Fuera de semana","Correcto")))</f>
        <v/>
      </c>
      <c r="F51" s="22" t="str">
        <f aca="false">IF(COUNTA(A51:D51)=0,"",IF(COUNTIFS(Categorias!A8:A15,B51)=1,"Clasificado","REVISAR categoría"))</f>
        <v/>
      </c>
      <c r="G51" s="1" t="n">
        <f aca="false">IF(COUNTA(A51:D51)&gt;0,ROW(),0)</f>
        <v>0</v>
      </c>
    </row>
    <row r="52" customFormat="false" ht="30" hidden="false" customHeight="true" outlineLevel="0" collapsed="false">
      <c r="A52" s="32"/>
      <c r="B52" s="33"/>
      <c r="C52" s="33"/>
      <c r="D52" s="34"/>
      <c r="E52" s="10" t="str">
        <f aca="false">IF(COUNTA(A52:D52)=0,"",IF(OR(NOT(ISNUMBER(A52)),B52="",C52="",NOT(ISNUMBER(D52))),"REVISAR datos",IF(OR(A52&lt;Resumen!E4,A52&gt;=Resumen!E4+7),"Fuera de semana","Correcto")))</f>
        <v/>
      </c>
      <c r="F52" s="22" t="str">
        <f aca="false">IF(COUNTA(A52:D52)=0,"",IF(COUNTIFS(Categorias!A8:A15,B52)=1,"Clasificado","REVISAR categoría"))</f>
        <v/>
      </c>
      <c r="G52" s="1" t="n">
        <f aca="false">IF(COUNTA(A52:D52)&gt;0,ROW(),0)</f>
        <v>0</v>
      </c>
    </row>
    <row r="53" customFormat="false" ht="30" hidden="false" customHeight="true" outlineLevel="0" collapsed="false">
      <c r="A53" s="32"/>
      <c r="B53" s="33"/>
      <c r="C53" s="33"/>
      <c r="D53" s="34"/>
      <c r="E53" s="10" t="str">
        <f aca="false">IF(COUNTA(A53:D53)=0,"",IF(OR(NOT(ISNUMBER(A53)),B53="",C53="",NOT(ISNUMBER(D53))),"REVISAR datos",IF(OR(A53&lt;Resumen!E4,A53&gt;=Resumen!E4+7),"Fuera de semana","Correcto")))</f>
        <v/>
      </c>
      <c r="F53" s="22" t="str">
        <f aca="false">IF(COUNTA(A53:D53)=0,"",IF(COUNTIFS(Categorias!A8:A15,B53)=1,"Clasificado","REVISAR categoría"))</f>
        <v/>
      </c>
      <c r="G53" s="1" t="n">
        <f aca="false">IF(COUNTA(A53:D53)&gt;0,ROW(),0)</f>
        <v>0</v>
      </c>
    </row>
    <row r="54" customFormat="false" ht="30" hidden="false" customHeight="true" outlineLevel="0" collapsed="false">
      <c r="A54" s="32"/>
      <c r="B54" s="33"/>
      <c r="C54" s="33"/>
      <c r="D54" s="34"/>
      <c r="E54" s="10" t="str">
        <f aca="false">IF(COUNTA(A54:D54)=0,"",IF(OR(NOT(ISNUMBER(A54)),B54="",C54="",NOT(ISNUMBER(D54))),"REVISAR datos",IF(OR(A54&lt;Resumen!E4,A54&gt;=Resumen!E4+7),"Fuera de semana","Correcto")))</f>
        <v/>
      </c>
      <c r="F54" s="22" t="str">
        <f aca="false">IF(COUNTA(A54:D54)=0,"",IF(COUNTIFS(Categorias!A8:A15,B54)=1,"Clasificado","REVISAR categoría"))</f>
        <v/>
      </c>
      <c r="G54" s="1" t="n">
        <f aca="false">IF(COUNTA(A54:D54)&gt;0,ROW(),0)</f>
        <v>0</v>
      </c>
    </row>
    <row r="55" customFormat="false" ht="30" hidden="false" customHeight="true" outlineLevel="0" collapsed="false">
      <c r="A55" s="32"/>
      <c r="B55" s="33"/>
      <c r="C55" s="33"/>
      <c r="D55" s="34"/>
      <c r="E55" s="10" t="str">
        <f aca="false">IF(COUNTA(A55:D55)=0,"",IF(OR(NOT(ISNUMBER(A55)),B55="",C55="",NOT(ISNUMBER(D55))),"REVISAR datos",IF(OR(A55&lt;Resumen!E4,A55&gt;=Resumen!E4+7),"Fuera de semana","Correcto")))</f>
        <v/>
      </c>
      <c r="F55" s="22" t="str">
        <f aca="false">IF(COUNTA(A55:D55)=0,"",IF(COUNTIFS(Categorias!A8:A15,B55)=1,"Clasificado","REVISAR categoría"))</f>
        <v/>
      </c>
      <c r="G55" s="1" t="n">
        <f aca="false">IF(COUNTA(A55:D55)&gt;0,ROW(),0)</f>
        <v>0</v>
      </c>
    </row>
    <row r="56" customFormat="false" ht="30" hidden="false" customHeight="true" outlineLevel="0" collapsed="false">
      <c r="A56" s="32"/>
      <c r="B56" s="33"/>
      <c r="C56" s="33"/>
      <c r="D56" s="34"/>
      <c r="E56" s="10" t="str">
        <f aca="false">IF(COUNTA(A56:D56)=0,"",IF(OR(NOT(ISNUMBER(A56)),B56="",C56="",NOT(ISNUMBER(D56))),"REVISAR datos",IF(OR(A56&lt;Resumen!E4,A56&gt;=Resumen!E4+7),"Fuera de semana","Correcto")))</f>
        <v/>
      </c>
      <c r="F56" s="22" t="str">
        <f aca="false">IF(COUNTA(A56:D56)=0,"",IF(COUNTIFS(Categorias!A8:A15,B56)=1,"Clasificado","REVISAR categoría"))</f>
        <v/>
      </c>
      <c r="G56" s="1" t="n">
        <f aca="false">IF(COUNTA(A56:D56)&gt;0,ROW(),0)</f>
        <v>0</v>
      </c>
    </row>
    <row r="57" customFormat="false" ht="30" hidden="false" customHeight="true" outlineLevel="0" collapsed="false">
      <c r="A57" s="32"/>
      <c r="B57" s="33"/>
      <c r="C57" s="33"/>
      <c r="D57" s="34"/>
      <c r="E57" s="10" t="str">
        <f aca="false">IF(COUNTA(A57:D57)=0,"",IF(OR(NOT(ISNUMBER(A57)),B57="",C57="",NOT(ISNUMBER(D57))),"REVISAR datos",IF(OR(A57&lt;Resumen!E4,A57&gt;=Resumen!E4+7),"Fuera de semana","Correcto")))</f>
        <v/>
      </c>
      <c r="F57" s="22" t="str">
        <f aca="false">IF(COUNTA(A57:D57)=0,"",IF(COUNTIFS(Categorias!A8:A15,B57)=1,"Clasificado","REVISAR categoría"))</f>
        <v/>
      </c>
      <c r="G57" s="1" t="n">
        <f aca="false">IF(COUNTA(A57:D57)&gt;0,ROW(),0)</f>
        <v>0</v>
      </c>
    </row>
    <row r="58" customFormat="false" ht="30" hidden="false" customHeight="true" outlineLevel="0" collapsed="false">
      <c r="A58" s="32"/>
      <c r="B58" s="33"/>
      <c r="C58" s="33"/>
      <c r="D58" s="34"/>
      <c r="E58" s="10" t="str">
        <f aca="false">IF(COUNTA(A58:D58)=0,"",IF(OR(NOT(ISNUMBER(A58)),B58="",C58="",NOT(ISNUMBER(D58))),"REVISAR datos",IF(OR(A58&lt;Resumen!E4,A58&gt;=Resumen!E4+7),"Fuera de semana","Correcto")))</f>
        <v/>
      </c>
      <c r="F58" s="22" t="str">
        <f aca="false">IF(COUNTA(A58:D58)=0,"",IF(COUNTIFS(Categorias!A8:A15,B58)=1,"Clasificado","REVISAR categoría"))</f>
        <v/>
      </c>
      <c r="G58" s="1" t="n">
        <f aca="false">IF(COUNTA(A58:D58)&gt;0,ROW(),0)</f>
        <v>0</v>
      </c>
    </row>
    <row r="59" customFormat="false" ht="30" hidden="false" customHeight="true" outlineLevel="0" collapsed="false">
      <c r="A59" s="32"/>
      <c r="B59" s="33"/>
      <c r="C59" s="33"/>
      <c r="D59" s="34"/>
      <c r="E59" s="10" t="str">
        <f aca="false">IF(COUNTA(A59:D59)=0,"",IF(OR(NOT(ISNUMBER(A59)),B59="",C59="",NOT(ISNUMBER(D59))),"REVISAR datos",IF(OR(A59&lt;Resumen!E4,A59&gt;=Resumen!E4+7),"Fuera de semana","Correcto")))</f>
        <v/>
      </c>
      <c r="F59" s="22" t="str">
        <f aca="false">IF(COUNTA(A59:D59)=0,"",IF(COUNTIFS(Categorias!A8:A15,B59)=1,"Clasificado","REVISAR categoría"))</f>
        <v/>
      </c>
      <c r="G59" s="1" t="n">
        <f aca="false">IF(COUNTA(A59:D59)&gt;0,ROW(),0)</f>
        <v>0</v>
      </c>
    </row>
    <row r="60" customFormat="false" ht="30" hidden="false" customHeight="true" outlineLevel="0" collapsed="false">
      <c r="A60" s="32"/>
      <c r="B60" s="33"/>
      <c r="C60" s="33"/>
      <c r="D60" s="34"/>
      <c r="E60" s="10" t="str">
        <f aca="false">IF(COUNTA(A60:D60)=0,"",IF(OR(NOT(ISNUMBER(A60)),B60="",C60="",NOT(ISNUMBER(D60))),"REVISAR datos",IF(OR(A60&lt;Resumen!E4,A60&gt;=Resumen!E4+7),"Fuera de semana","Correcto")))</f>
        <v/>
      </c>
      <c r="F60" s="22" t="str">
        <f aca="false">IF(COUNTA(A60:D60)=0,"",IF(COUNTIFS(Categorias!A8:A15,B60)=1,"Clasificado","REVISAR categoría"))</f>
        <v/>
      </c>
      <c r="G60" s="1" t="n">
        <f aca="false">IF(COUNTA(A60:D60)&gt;0,ROW(),0)</f>
        <v>0</v>
      </c>
    </row>
    <row r="61" customFormat="false" ht="30" hidden="false" customHeight="true" outlineLevel="0" collapsed="false">
      <c r="A61" s="32"/>
      <c r="B61" s="33"/>
      <c r="C61" s="33"/>
      <c r="D61" s="34"/>
      <c r="E61" s="10" t="str">
        <f aca="false">IF(COUNTA(A61:D61)=0,"",IF(OR(NOT(ISNUMBER(A61)),B61="",C61="",NOT(ISNUMBER(D61))),"REVISAR datos",IF(OR(A61&lt;Resumen!E4,A61&gt;=Resumen!E4+7),"Fuera de semana","Correcto")))</f>
        <v/>
      </c>
      <c r="F61" s="22" t="str">
        <f aca="false">IF(COUNTA(A61:D61)=0,"",IF(COUNTIFS(Categorias!A8:A15,B61)=1,"Clasificado","REVISAR categoría"))</f>
        <v/>
      </c>
      <c r="G61" s="1" t="n">
        <f aca="false">IF(COUNTA(A61:D61)&gt;0,ROW(),0)</f>
        <v>0</v>
      </c>
    </row>
    <row r="62" customFormat="false" ht="30" hidden="false" customHeight="true" outlineLevel="0" collapsed="false">
      <c r="A62" s="32"/>
      <c r="B62" s="33"/>
      <c r="C62" s="33"/>
      <c r="D62" s="34"/>
      <c r="E62" s="10" t="str">
        <f aca="false">IF(COUNTA(A62:D62)=0,"",IF(OR(NOT(ISNUMBER(A62)),B62="",C62="",NOT(ISNUMBER(D62))),"REVISAR datos",IF(OR(A62&lt;Resumen!E4,A62&gt;=Resumen!E4+7),"Fuera de semana","Correcto")))</f>
        <v/>
      </c>
      <c r="F62" s="22" t="str">
        <f aca="false">IF(COUNTA(A62:D62)=0,"",IF(COUNTIFS(Categorias!A8:A15,B62)=1,"Clasificado","REVISAR categoría"))</f>
        <v/>
      </c>
      <c r="G62" s="1" t="n">
        <f aca="false">IF(COUNTA(A62:D62)&gt;0,ROW(),0)</f>
        <v>0</v>
      </c>
    </row>
    <row r="63" customFormat="false" ht="30" hidden="false" customHeight="true" outlineLevel="0" collapsed="false">
      <c r="A63" s="32"/>
      <c r="B63" s="33"/>
      <c r="C63" s="33"/>
      <c r="D63" s="34"/>
      <c r="E63" s="10" t="str">
        <f aca="false">IF(COUNTA(A63:D63)=0,"",IF(OR(NOT(ISNUMBER(A63)),B63="",C63="",NOT(ISNUMBER(D63))),"REVISAR datos",IF(OR(A63&lt;Resumen!E4,A63&gt;=Resumen!E4+7),"Fuera de semana","Correcto")))</f>
        <v/>
      </c>
      <c r="F63" s="22" t="str">
        <f aca="false">IF(COUNTA(A63:D63)=0,"",IF(COUNTIFS(Categorias!A8:A15,B63)=1,"Clasificado","REVISAR categoría"))</f>
        <v/>
      </c>
      <c r="G63" s="1" t="n">
        <f aca="false">IF(COUNTA(A63:D63)&gt;0,ROW(),0)</f>
        <v>0</v>
      </c>
    </row>
    <row r="64" customFormat="false" ht="30" hidden="false" customHeight="true" outlineLevel="0" collapsed="false">
      <c r="A64" s="32"/>
      <c r="B64" s="33"/>
      <c r="C64" s="33"/>
      <c r="D64" s="34"/>
      <c r="E64" s="10" t="str">
        <f aca="false">IF(COUNTA(A64:D64)=0,"",IF(OR(NOT(ISNUMBER(A64)),B64="",C64="",NOT(ISNUMBER(D64))),"REVISAR datos",IF(OR(A64&lt;Resumen!E4,A64&gt;=Resumen!E4+7),"Fuera de semana","Correcto")))</f>
        <v/>
      </c>
      <c r="F64" s="22" t="str">
        <f aca="false">IF(COUNTA(A64:D64)=0,"",IF(COUNTIFS(Categorias!A8:A15,B64)=1,"Clasificado","REVISAR categoría"))</f>
        <v/>
      </c>
      <c r="G64" s="1" t="n">
        <f aca="false">IF(COUNTA(A64:D64)&gt;0,ROW(),0)</f>
        <v>0</v>
      </c>
    </row>
    <row r="65" customFormat="false" ht="30" hidden="false" customHeight="true" outlineLevel="0" collapsed="false">
      <c r="A65" s="32"/>
      <c r="B65" s="33"/>
      <c r="C65" s="33"/>
      <c r="D65" s="34"/>
      <c r="E65" s="10" t="str">
        <f aca="false">IF(COUNTA(A65:D65)=0,"",IF(OR(NOT(ISNUMBER(A65)),B65="",C65="",NOT(ISNUMBER(D65))),"REVISAR datos",IF(OR(A65&lt;Resumen!E4,A65&gt;=Resumen!E4+7),"Fuera de semana","Correcto")))</f>
        <v/>
      </c>
      <c r="F65" s="22" t="str">
        <f aca="false">IF(COUNTA(A65:D65)=0,"",IF(COUNTIFS(Categorias!A8:A15,B65)=1,"Clasificado","REVISAR categoría"))</f>
        <v/>
      </c>
      <c r="G65" s="1" t="n">
        <f aca="false">IF(COUNTA(A65:D65)&gt;0,ROW(),0)</f>
        <v>0</v>
      </c>
    </row>
    <row r="66" customFormat="false" ht="30" hidden="false" customHeight="true" outlineLevel="0" collapsed="false">
      <c r="A66" s="32"/>
      <c r="B66" s="33"/>
      <c r="C66" s="33"/>
      <c r="D66" s="34"/>
      <c r="E66" s="10" t="str">
        <f aca="false">IF(COUNTA(A66:D66)=0,"",IF(OR(NOT(ISNUMBER(A66)),B66="",C66="",NOT(ISNUMBER(D66))),"REVISAR datos",IF(OR(A66&lt;Resumen!E4,A66&gt;=Resumen!E4+7),"Fuera de semana","Correcto")))</f>
        <v/>
      </c>
      <c r="F66" s="22" t="str">
        <f aca="false">IF(COUNTA(A66:D66)=0,"",IF(COUNTIFS(Categorias!A8:A15,B66)=1,"Clasificado","REVISAR categoría"))</f>
        <v/>
      </c>
      <c r="G66" s="1" t="n">
        <f aca="false">IF(COUNTA(A66:D66)&gt;0,ROW(),0)</f>
        <v>0</v>
      </c>
    </row>
    <row r="67" customFormat="false" ht="30" hidden="false" customHeight="true" outlineLevel="0" collapsed="false">
      <c r="A67" s="32"/>
      <c r="B67" s="33"/>
      <c r="C67" s="33"/>
      <c r="D67" s="34"/>
      <c r="E67" s="10" t="str">
        <f aca="false">IF(COUNTA(A67:D67)=0,"",IF(OR(NOT(ISNUMBER(A67)),B67="",C67="",NOT(ISNUMBER(D67))),"REVISAR datos",IF(OR(A67&lt;Resumen!E4,A67&gt;=Resumen!E4+7),"Fuera de semana","Correcto")))</f>
        <v/>
      </c>
      <c r="F67" s="22" t="str">
        <f aca="false">IF(COUNTA(A67:D67)=0,"",IF(COUNTIFS(Categorias!A8:A15,B67)=1,"Clasificado","REVISAR categoría"))</f>
        <v/>
      </c>
      <c r="G67" s="1" t="n">
        <f aca="false">IF(COUNTA(A67:D67)&gt;0,ROW(),0)</f>
        <v>0</v>
      </c>
    </row>
    <row r="68" customFormat="false" ht="30" hidden="false" customHeight="true" outlineLevel="0" collapsed="false">
      <c r="A68" s="32"/>
      <c r="B68" s="33"/>
      <c r="C68" s="33"/>
      <c r="D68" s="34"/>
      <c r="E68" s="10" t="str">
        <f aca="false">IF(COUNTA(A68:D68)=0,"",IF(OR(NOT(ISNUMBER(A68)),B68="",C68="",NOT(ISNUMBER(D68))),"REVISAR datos",IF(OR(A68&lt;Resumen!E4,A68&gt;=Resumen!E4+7),"Fuera de semana","Correcto")))</f>
        <v/>
      </c>
      <c r="F68" s="22" t="str">
        <f aca="false">IF(COUNTA(A68:D68)=0,"",IF(COUNTIFS(Categorias!A8:A15,B68)=1,"Clasificado","REVISAR categoría"))</f>
        <v/>
      </c>
      <c r="G68" s="1" t="n">
        <f aca="false">IF(COUNTA(A68:D68)&gt;0,ROW(),0)</f>
        <v>0</v>
      </c>
    </row>
    <row r="69" customFormat="false" ht="30" hidden="false" customHeight="true" outlineLevel="0" collapsed="false">
      <c r="A69" s="32"/>
      <c r="B69" s="33"/>
      <c r="C69" s="33"/>
      <c r="D69" s="34"/>
      <c r="E69" s="10" t="str">
        <f aca="false">IF(COUNTA(A69:D69)=0,"",IF(OR(NOT(ISNUMBER(A69)),B69="",C69="",NOT(ISNUMBER(D69))),"REVISAR datos",IF(OR(A69&lt;Resumen!E4,A69&gt;=Resumen!E4+7),"Fuera de semana","Correcto")))</f>
        <v/>
      </c>
      <c r="F69" s="22" t="str">
        <f aca="false">IF(COUNTA(A69:D69)=0,"",IF(COUNTIFS(Categorias!A8:A15,B69)=1,"Clasificado","REVISAR categoría"))</f>
        <v/>
      </c>
      <c r="G69" s="1" t="n">
        <f aca="false">IF(COUNTA(A69:D69)&gt;0,ROW(),0)</f>
        <v>0</v>
      </c>
    </row>
    <row r="70" customFormat="false" ht="30" hidden="false" customHeight="true" outlineLevel="0" collapsed="false">
      <c r="A70" s="32"/>
      <c r="B70" s="33"/>
      <c r="C70" s="33"/>
      <c r="D70" s="34"/>
      <c r="E70" s="10" t="str">
        <f aca="false">IF(COUNTA(A70:D70)=0,"",IF(OR(NOT(ISNUMBER(A70)),B70="",C70="",NOT(ISNUMBER(D70))),"REVISAR datos",IF(OR(A70&lt;Resumen!E4,A70&gt;=Resumen!E4+7),"Fuera de semana","Correcto")))</f>
        <v/>
      </c>
      <c r="F70" s="22" t="str">
        <f aca="false">IF(COUNTA(A70:D70)=0,"",IF(COUNTIFS(Categorias!A8:A15,B70)=1,"Clasificado","REVISAR categoría"))</f>
        <v/>
      </c>
      <c r="G70" s="1" t="n">
        <f aca="false">IF(COUNTA(A70:D70)&gt;0,ROW(),0)</f>
        <v>0</v>
      </c>
    </row>
    <row r="71" customFormat="false" ht="30" hidden="false" customHeight="true" outlineLevel="0" collapsed="false">
      <c r="A71" s="32"/>
      <c r="B71" s="33"/>
      <c r="C71" s="33"/>
      <c r="D71" s="34"/>
      <c r="E71" s="10" t="str">
        <f aca="false">IF(COUNTA(A71:D71)=0,"",IF(OR(NOT(ISNUMBER(A71)),B71="",C71="",NOT(ISNUMBER(D71))),"REVISAR datos",IF(OR(A71&lt;Resumen!E4,A71&gt;=Resumen!E4+7),"Fuera de semana","Correcto")))</f>
        <v/>
      </c>
      <c r="F71" s="22" t="str">
        <f aca="false">IF(COUNTA(A71:D71)=0,"",IF(COUNTIFS(Categorias!A8:A15,B71)=1,"Clasificado","REVISAR categoría"))</f>
        <v/>
      </c>
      <c r="G71" s="1" t="n">
        <f aca="false">IF(COUNTA(A71:D71)&gt;0,ROW(),0)</f>
        <v>0</v>
      </c>
    </row>
    <row r="72" customFormat="false" ht="30" hidden="false" customHeight="true" outlineLevel="0" collapsed="false">
      <c r="A72" s="32"/>
      <c r="B72" s="33"/>
      <c r="C72" s="33"/>
      <c r="D72" s="34"/>
      <c r="E72" s="10" t="str">
        <f aca="false">IF(COUNTA(A72:D72)=0,"",IF(OR(NOT(ISNUMBER(A72)),B72="",C72="",NOT(ISNUMBER(D72))),"REVISAR datos",IF(OR(A72&lt;Resumen!E4,A72&gt;=Resumen!E4+7),"Fuera de semana","Correcto")))</f>
        <v/>
      </c>
      <c r="F72" s="22" t="str">
        <f aca="false">IF(COUNTA(A72:D72)=0,"",IF(COUNTIFS(Categorias!A8:A15,B72)=1,"Clasificado","REVISAR categoría"))</f>
        <v/>
      </c>
      <c r="G72" s="1" t="n">
        <f aca="false">IF(COUNTA(A72:D72)&gt;0,ROW(),0)</f>
        <v>0</v>
      </c>
    </row>
    <row r="73" customFormat="false" ht="30" hidden="false" customHeight="true" outlineLevel="0" collapsed="false">
      <c r="A73" s="32"/>
      <c r="B73" s="33"/>
      <c r="C73" s="33"/>
      <c r="D73" s="34"/>
      <c r="E73" s="10" t="str">
        <f aca="false">IF(COUNTA(A73:D73)=0,"",IF(OR(NOT(ISNUMBER(A73)),B73="",C73="",NOT(ISNUMBER(D73))),"REVISAR datos",IF(OR(A73&lt;Resumen!E4,A73&gt;=Resumen!E4+7),"Fuera de semana","Correcto")))</f>
        <v/>
      </c>
      <c r="F73" s="22" t="str">
        <f aca="false">IF(COUNTA(A73:D73)=0,"",IF(COUNTIFS(Categorias!A8:A15,B73)=1,"Clasificado","REVISAR categoría"))</f>
        <v/>
      </c>
      <c r="G73" s="1" t="n">
        <f aca="false">IF(COUNTA(A73:D73)&gt;0,ROW(),0)</f>
        <v>0</v>
      </c>
    </row>
    <row r="74" customFormat="false" ht="30" hidden="false" customHeight="true" outlineLevel="0" collapsed="false">
      <c r="A74" s="32"/>
      <c r="B74" s="33"/>
      <c r="C74" s="33"/>
      <c r="D74" s="34"/>
      <c r="E74" s="10" t="str">
        <f aca="false">IF(COUNTA(A74:D74)=0,"",IF(OR(NOT(ISNUMBER(A74)),B74="",C74="",NOT(ISNUMBER(D74))),"REVISAR datos",IF(OR(A74&lt;Resumen!E4,A74&gt;=Resumen!E4+7),"Fuera de semana","Correcto")))</f>
        <v/>
      </c>
      <c r="F74" s="22" t="str">
        <f aca="false">IF(COUNTA(A74:D74)=0,"",IF(COUNTIFS(Categorias!A8:A15,B74)=1,"Clasificado","REVISAR categoría"))</f>
        <v/>
      </c>
      <c r="G74" s="1" t="n">
        <f aca="false">IF(COUNTA(A74:D74)&gt;0,ROW(),0)</f>
        <v>0</v>
      </c>
    </row>
    <row r="75" customFormat="false" ht="30" hidden="false" customHeight="true" outlineLevel="0" collapsed="false">
      <c r="A75" s="32"/>
      <c r="B75" s="33"/>
      <c r="C75" s="33"/>
      <c r="D75" s="34"/>
      <c r="E75" s="10" t="str">
        <f aca="false">IF(COUNTA(A75:D75)=0,"",IF(OR(NOT(ISNUMBER(A75)),B75="",C75="",NOT(ISNUMBER(D75))),"REVISAR datos",IF(OR(A75&lt;Resumen!E4,A75&gt;=Resumen!E4+7),"Fuera de semana","Correcto")))</f>
        <v/>
      </c>
      <c r="F75" s="22" t="str">
        <f aca="false">IF(COUNTA(A75:D75)=0,"",IF(COUNTIFS(Categorias!A8:A15,B75)=1,"Clasificado","REVISAR categoría"))</f>
        <v/>
      </c>
      <c r="G75" s="1" t="n">
        <f aca="false">IF(COUNTA(A75:D75)&gt;0,ROW(),0)</f>
        <v>0</v>
      </c>
    </row>
    <row r="76" customFormat="false" ht="30" hidden="false" customHeight="true" outlineLevel="0" collapsed="false">
      <c r="A76" s="32"/>
      <c r="B76" s="33"/>
      <c r="C76" s="33"/>
      <c r="D76" s="34"/>
      <c r="E76" s="10" t="str">
        <f aca="false">IF(COUNTA(A76:D76)=0,"",IF(OR(NOT(ISNUMBER(A76)),B76="",C76="",NOT(ISNUMBER(D76))),"REVISAR datos",IF(OR(A76&lt;Resumen!E4,A76&gt;=Resumen!E4+7),"Fuera de semana","Correcto")))</f>
        <v/>
      </c>
      <c r="F76" s="22" t="str">
        <f aca="false">IF(COUNTA(A76:D76)=0,"",IF(COUNTIFS(Categorias!A8:A15,B76)=1,"Clasificado","REVISAR categoría"))</f>
        <v/>
      </c>
      <c r="G76" s="1" t="n">
        <f aca="false">IF(COUNTA(A76:D76)&gt;0,ROW(),0)</f>
        <v>0</v>
      </c>
    </row>
    <row r="77" customFormat="false" ht="30" hidden="false" customHeight="true" outlineLevel="0" collapsed="false">
      <c r="A77" s="32"/>
      <c r="B77" s="33"/>
      <c r="C77" s="33"/>
      <c r="D77" s="34"/>
      <c r="E77" s="10" t="str">
        <f aca="false">IF(COUNTA(A77:D77)=0,"",IF(OR(NOT(ISNUMBER(A77)),B77="",C77="",NOT(ISNUMBER(D77))),"REVISAR datos",IF(OR(A77&lt;Resumen!E4,A77&gt;=Resumen!E4+7),"Fuera de semana","Correcto")))</f>
        <v/>
      </c>
      <c r="F77" s="22" t="str">
        <f aca="false">IF(COUNTA(A77:D77)=0,"",IF(COUNTIFS(Categorias!A8:A15,B77)=1,"Clasificado","REVISAR categoría"))</f>
        <v/>
      </c>
      <c r="G77" s="1" t="n">
        <f aca="false">IF(COUNTA(A77:D77)&gt;0,ROW(),0)</f>
        <v>0</v>
      </c>
    </row>
    <row r="78" customFormat="false" ht="30" hidden="false" customHeight="true" outlineLevel="0" collapsed="false">
      <c r="A78" s="32"/>
      <c r="B78" s="33"/>
      <c r="C78" s="33"/>
      <c r="D78" s="34"/>
      <c r="E78" s="10" t="str">
        <f aca="false">IF(COUNTA(A78:D78)=0,"",IF(OR(NOT(ISNUMBER(A78)),B78="",C78="",NOT(ISNUMBER(D78))),"REVISAR datos",IF(OR(A78&lt;Resumen!E4,A78&gt;=Resumen!E4+7),"Fuera de semana","Correcto")))</f>
        <v/>
      </c>
      <c r="F78" s="22" t="str">
        <f aca="false">IF(COUNTA(A78:D78)=0,"",IF(COUNTIFS(Categorias!A8:A15,B78)=1,"Clasificado","REVISAR categoría"))</f>
        <v/>
      </c>
      <c r="G78" s="1" t="n">
        <f aca="false">IF(COUNTA(A78:D78)&gt;0,ROW(),0)</f>
        <v>0</v>
      </c>
    </row>
    <row r="79" customFormat="false" ht="30" hidden="false" customHeight="true" outlineLevel="0" collapsed="false">
      <c r="A79" s="32"/>
      <c r="B79" s="33"/>
      <c r="C79" s="33"/>
      <c r="D79" s="34"/>
      <c r="E79" s="10" t="str">
        <f aca="false">IF(COUNTA(A79:D79)=0,"",IF(OR(NOT(ISNUMBER(A79)),B79="",C79="",NOT(ISNUMBER(D79))),"REVISAR datos",IF(OR(A79&lt;Resumen!E4,A79&gt;=Resumen!E4+7),"Fuera de semana","Correcto")))</f>
        <v/>
      </c>
      <c r="F79" s="22" t="str">
        <f aca="false">IF(COUNTA(A79:D79)=0,"",IF(COUNTIFS(Categorias!A8:A15,B79)=1,"Clasificado","REVISAR categoría"))</f>
        <v/>
      </c>
      <c r="G79" s="1" t="n">
        <f aca="false">IF(COUNTA(A79:D79)&gt;0,ROW(),0)</f>
        <v>0</v>
      </c>
    </row>
    <row r="80" customFormat="false" ht="30" hidden="false" customHeight="true" outlineLevel="0" collapsed="false">
      <c r="A80" s="32"/>
      <c r="B80" s="33"/>
      <c r="C80" s="33"/>
      <c r="D80" s="34"/>
      <c r="E80" s="10" t="str">
        <f aca="false">IF(COUNTA(A80:D80)=0,"",IF(OR(NOT(ISNUMBER(A80)),B80="",C80="",NOT(ISNUMBER(D80))),"REVISAR datos",IF(OR(A80&lt;Resumen!E4,A80&gt;=Resumen!E4+7),"Fuera de semana","Correcto")))</f>
        <v/>
      </c>
      <c r="F80" s="22" t="str">
        <f aca="false">IF(COUNTA(A80:D80)=0,"",IF(COUNTIFS(Categorias!A8:A15,B80)=1,"Clasificado","REVISAR categoría"))</f>
        <v/>
      </c>
      <c r="G80" s="1" t="n">
        <f aca="false">IF(COUNTA(A80:D80)&gt;0,ROW(),0)</f>
        <v>0</v>
      </c>
    </row>
    <row r="81" customFormat="false" ht="30" hidden="false" customHeight="true" outlineLevel="0" collapsed="false">
      <c r="A81" s="32"/>
      <c r="B81" s="33"/>
      <c r="C81" s="33"/>
      <c r="D81" s="34"/>
      <c r="E81" s="10" t="str">
        <f aca="false">IF(COUNTA(A81:D81)=0,"",IF(OR(NOT(ISNUMBER(A81)),B81="",C81="",NOT(ISNUMBER(D81))),"REVISAR datos",IF(OR(A81&lt;Resumen!E4,A81&gt;=Resumen!E4+7),"Fuera de semana","Correcto")))</f>
        <v/>
      </c>
      <c r="F81" s="22" t="str">
        <f aca="false">IF(COUNTA(A81:D81)=0,"",IF(COUNTIFS(Categorias!A8:A15,B81)=1,"Clasificado","REVISAR categoría"))</f>
        <v/>
      </c>
      <c r="G81" s="1" t="n">
        <f aca="false">IF(COUNTA(A81:D81)&gt;0,ROW(),0)</f>
        <v>0</v>
      </c>
    </row>
    <row r="82" customFormat="false" ht="30" hidden="false" customHeight="true" outlineLevel="0" collapsed="false">
      <c r="A82" s="32"/>
      <c r="B82" s="33"/>
      <c r="C82" s="33"/>
      <c r="D82" s="34"/>
      <c r="E82" s="10" t="str">
        <f aca="false">IF(COUNTA(A82:D82)=0,"",IF(OR(NOT(ISNUMBER(A82)),B82="",C82="",NOT(ISNUMBER(D82))),"REVISAR datos",IF(OR(A82&lt;Resumen!E4,A82&gt;=Resumen!E4+7),"Fuera de semana","Correcto")))</f>
        <v/>
      </c>
      <c r="F82" s="22" t="str">
        <f aca="false">IF(COUNTA(A82:D82)=0,"",IF(COUNTIFS(Categorias!A8:A15,B82)=1,"Clasificado","REVISAR categoría"))</f>
        <v/>
      </c>
      <c r="G82" s="1" t="n">
        <f aca="false">IF(COUNTA(A82:D82)&gt;0,ROW(),0)</f>
        <v>0</v>
      </c>
    </row>
    <row r="83" customFormat="false" ht="30" hidden="false" customHeight="true" outlineLevel="0" collapsed="false">
      <c r="A83" s="32"/>
      <c r="B83" s="33"/>
      <c r="C83" s="33"/>
      <c r="D83" s="34"/>
      <c r="E83" s="10" t="str">
        <f aca="false">IF(COUNTA(A83:D83)=0,"",IF(OR(NOT(ISNUMBER(A83)),B83="",C83="",NOT(ISNUMBER(D83))),"REVISAR datos",IF(OR(A83&lt;Resumen!E4,A83&gt;=Resumen!E4+7),"Fuera de semana","Correcto")))</f>
        <v/>
      </c>
      <c r="F83" s="22" t="str">
        <f aca="false">IF(COUNTA(A83:D83)=0,"",IF(COUNTIFS(Categorias!A8:A15,B83)=1,"Clasificado","REVISAR categoría"))</f>
        <v/>
      </c>
      <c r="G83" s="1" t="n">
        <f aca="false">IF(COUNTA(A83:D83)&gt;0,ROW(),0)</f>
        <v>0</v>
      </c>
    </row>
    <row r="84" customFormat="false" ht="30" hidden="false" customHeight="true" outlineLevel="0" collapsed="false">
      <c r="A84" s="32"/>
      <c r="B84" s="33"/>
      <c r="C84" s="33"/>
      <c r="D84" s="34"/>
      <c r="E84" s="10" t="str">
        <f aca="false">IF(COUNTA(A84:D84)=0,"",IF(OR(NOT(ISNUMBER(A84)),B84="",C84="",NOT(ISNUMBER(D84))),"REVISAR datos",IF(OR(A84&lt;Resumen!E4,A84&gt;=Resumen!E4+7),"Fuera de semana","Correcto")))</f>
        <v/>
      </c>
      <c r="F84" s="22" t="str">
        <f aca="false">IF(COUNTA(A84:D84)=0,"",IF(COUNTIFS(Categorias!A8:A15,B84)=1,"Clasificado","REVISAR categoría"))</f>
        <v/>
      </c>
      <c r="G84" s="1" t="n">
        <f aca="false">IF(COUNTA(A84:D84)&gt;0,ROW(),0)</f>
        <v>0</v>
      </c>
    </row>
    <row r="85" customFormat="false" ht="30" hidden="false" customHeight="true" outlineLevel="0" collapsed="false">
      <c r="A85" s="32"/>
      <c r="B85" s="33"/>
      <c r="C85" s="33"/>
      <c r="D85" s="34"/>
      <c r="E85" s="10" t="str">
        <f aca="false">IF(COUNTA(A85:D85)=0,"",IF(OR(NOT(ISNUMBER(A85)),B85="",C85="",NOT(ISNUMBER(D85))),"REVISAR datos",IF(OR(A85&lt;Resumen!E4,A85&gt;=Resumen!E4+7),"Fuera de semana","Correcto")))</f>
        <v/>
      </c>
      <c r="F85" s="22" t="str">
        <f aca="false">IF(COUNTA(A85:D85)=0,"",IF(COUNTIFS(Categorias!A8:A15,B85)=1,"Clasificado","REVISAR categoría"))</f>
        <v/>
      </c>
      <c r="G85" s="1" t="n">
        <f aca="false">IF(COUNTA(A85:D85)&gt;0,ROW(),0)</f>
        <v>0</v>
      </c>
    </row>
    <row r="86" customFormat="false" ht="30" hidden="false" customHeight="true" outlineLevel="0" collapsed="false">
      <c r="A86" s="32"/>
      <c r="B86" s="33"/>
      <c r="C86" s="33"/>
      <c r="D86" s="34"/>
      <c r="E86" s="10" t="str">
        <f aca="false">IF(COUNTA(A86:D86)=0,"",IF(OR(NOT(ISNUMBER(A86)),B86="",C86="",NOT(ISNUMBER(D86))),"REVISAR datos",IF(OR(A86&lt;Resumen!E4,A86&gt;=Resumen!E4+7),"Fuera de semana","Correcto")))</f>
        <v/>
      </c>
      <c r="F86" s="22" t="str">
        <f aca="false">IF(COUNTA(A86:D86)=0,"",IF(COUNTIFS(Categorias!A8:A15,B86)=1,"Clasificado","REVISAR categoría"))</f>
        <v/>
      </c>
      <c r="G86" s="1" t="n">
        <f aca="false">IF(COUNTA(A86:D86)&gt;0,ROW(),0)</f>
        <v>0</v>
      </c>
    </row>
    <row r="87" customFormat="false" ht="30" hidden="false" customHeight="true" outlineLevel="0" collapsed="false">
      <c r="A87" s="32"/>
      <c r="B87" s="33"/>
      <c r="C87" s="33"/>
      <c r="D87" s="34"/>
      <c r="E87" s="10" t="str">
        <f aca="false">IF(COUNTA(A87:D87)=0,"",IF(OR(NOT(ISNUMBER(A87)),B87="",C87="",NOT(ISNUMBER(D87))),"REVISAR datos",IF(OR(A87&lt;Resumen!E4,A87&gt;=Resumen!E4+7),"Fuera de semana","Correcto")))</f>
        <v/>
      </c>
      <c r="F87" s="22" t="str">
        <f aca="false">IF(COUNTA(A87:D87)=0,"",IF(COUNTIFS(Categorias!A8:A15,B87)=1,"Clasificado","REVISAR categoría"))</f>
        <v/>
      </c>
      <c r="G87" s="1" t="n">
        <f aca="false">IF(COUNTA(A87:D87)&gt;0,ROW(),0)</f>
        <v>0</v>
      </c>
    </row>
    <row r="88" customFormat="false" ht="30" hidden="false" customHeight="true" outlineLevel="0" collapsed="false">
      <c r="A88" s="32"/>
      <c r="B88" s="33"/>
      <c r="C88" s="33"/>
      <c r="D88" s="34"/>
      <c r="E88" s="10" t="str">
        <f aca="false">IF(COUNTA(A88:D88)=0,"",IF(OR(NOT(ISNUMBER(A88)),B88="",C88="",NOT(ISNUMBER(D88))),"REVISAR datos",IF(OR(A88&lt;Resumen!E4,A88&gt;=Resumen!E4+7),"Fuera de semana","Correcto")))</f>
        <v/>
      </c>
      <c r="F88" s="22" t="str">
        <f aca="false">IF(COUNTA(A88:D88)=0,"",IF(COUNTIFS(Categorias!A8:A15,B88)=1,"Clasificado","REVISAR categoría"))</f>
        <v/>
      </c>
      <c r="G88" s="1" t="n">
        <f aca="false">IF(COUNTA(A88:D88)&gt;0,ROW(),0)</f>
        <v>0</v>
      </c>
    </row>
    <row r="89" customFormat="false" ht="30" hidden="false" customHeight="true" outlineLevel="0" collapsed="false">
      <c r="A89" s="32"/>
      <c r="B89" s="33"/>
      <c r="C89" s="33"/>
      <c r="D89" s="34"/>
      <c r="E89" s="10" t="str">
        <f aca="false">IF(COUNTA(A89:D89)=0,"",IF(OR(NOT(ISNUMBER(A89)),B89="",C89="",NOT(ISNUMBER(D89))),"REVISAR datos",IF(OR(A89&lt;Resumen!E4,A89&gt;=Resumen!E4+7),"Fuera de semana","Correcto")))</f>
        <v/>
      </c>
      <c r="F89" s="22" t="str">
        <f aca="false">IF(COUNTA(A89:D89)=0,"",IF(COUNTIFS(Categorias!A8:A15,B89)=1,"Clasificado","REVISAR categoría"))</f>
        <v/>
      </c>
      <c r="G89" s="1" t="n">
        <f aca="false">IF(COUNTA(A89:D89)&gt;0,ROW(),0)</f>
        <v>0</v>
      </c>
    </row>
    <row r="90" customFormat="false" ht="30" hidden="false" customHeight="true" outlineLevel="0" collapsed="false">
      <c r="A90" s="32"/>
      <c r="B90" s="33"/>
      <c r="C90" s="33"/>
      <c r="D90" s="34"/>
      <c r="E90" s="10" t="str">
        <f aca="false">IF(COUNTA(A90:D90)=0,"",IF(OR(NOT(ISNUMBER(A90)),B90="",C90="",NOT(ISNUMBER(D90))),"REVISAR datos",IF(OR(A90&lt;Resumen!E4,A90&gt;=Resumen!E4+7),"Fuera de semana","Correcto")))</f>
        <v/>
      </c>
      <c r="F90" s="22" t="str">
        <f aca="false">IF(COUNTA(A90:D90)=0,"",IF(COUNTIFS(Categorias!A8:A15,B90)=1,"Clasificado","REVISAR categoría"))</f>
        <v/>
      </c>
      <c r="G90" s="1" t="n">
        <f aca="false">IF(COUNTA(A90:D90)&gt;0,ROW(),0)</f>
        <v>0</v>
      </c>
    </row>
    <row r="91" customFormat="false" ht="30" hidden="false" customHeight="true" outlineLevel="0" collapsed="false">
      <c r="A91" s="32"/>
      <c r="B91" s="33"/>
      <c r="C91" s="33"/>
      <c r="D91" s="34"/>
      <c r="E91" s="10" t="str">
        <f aca="false">IF(COUNTA(A91:D91)=0,"",IF(OR(NOT(ISNUMBER(A91)),B91="",C91="",NOT(ISNUMBER(D91))),"REVISAR datos",IF(OR(A91&lt;Resumen!E4,A91&gt;=Resumen!E4+7),"Fuera de semana","Correcto")))</f>
        <v/>
      </c>
      <c r="F91" s="22" t="str">
        <f aca="false">IF(COUNTA(A91:D91)=0,"",IF(COUNTIFS(Categorias!A8:A15,B91)=1,"Clasificado","REVISAR categoría"))</f>
        <v/>
      </c>
      <c r="G91" s="1" t="n">
        <f aca="false">IF(COUNTA(A91:D91)&gt;0,ROW(),0)</f>
        <v>0</v>
      </c>
    </row>
    <row r="92" customFormat="false" ht="30" hidden="false" customHeight="true" outlineLevel="0" collapsed="false">
      <c r="A92" s="32"/>
      <c r="B92" s="33"/>
      <c r="C92" s="33"/>
      <c r="D92" s="34"/>
      <c r="E92" s="10" t="str">
        <f aca="false">IF(COUNTA(A92:D92)=0,"",IF(OR(NOT(ISNUMBER(A92)),B92="",C92="",NOT(ISNUMBER(D92))),"REVISAR datos",IF(OR(A92&lt;Resumen!E4,A92&gt;=Resumen!E4+7),"Fuera de semana","Correcto")))</f>
        <v/>
      </c>
      <c r="F92" s="22" t="str">
        <f aca="false">IF(COUNTA(A92:D92)=0,"",IF(COUNTIFS(Categorias!A8:A15,B92)=1,"Clasificado","REVISAR categoría"))</f>
        <v/>
      </c>
      <c r="G92" s="1" t="n">
        <f aca="false">IF(COUNTA(A92:D92)&gt;0,ROW(),0)</f>
        <v>0</v>
      </c>
    </row>
    <row r="93" customFormat="false" ht="30" hidden="false" customHeight="true" outlineLevel="0" collapsed="false">
      <c r="A93" s="32"/>
      <c r="B93" s="33"/>
      <c r="C93" s="33"/>
      <c r="D93" s="34"/>
      <c r="E93" s="10" t="str">
        <f aca="false">IF(COUNTA(A93:D93)=0,"",IF(OR(NOT(ISNUMBER(A93)),B93="",C93="",NOT(ISNUMBER(D93))),"REVISAR datos",IF(OR(A93&lt;Resumen!E4,A93&gt;=Resumen!E4+7),"Fuera de semana","Correcto")))</f>
        <v/>
      </c>
      <c r="F93" s="22" t="str">
        <f aca="false">IF(COUNTA(A93:D93)=0,"",IF(COUNTIFS(Categorias!A8:A15,B93)=1,"Clasificado","REVISAR categoría"))</f>
        <v/>
      </c>
      <c r="G93" s="1" t="n">
        <f aca="false">IF(COUNTA(A93:D93)&gt;0,ROW(),0)</f>
        <v>0</v>
      </c>
    </row>
    <row r="94" customFormat="false" ht="30" hidden="false" customHeight="true" outlineLevel="0" collapsed="false">
      <c r="A94" s="32"/>
      <c r="B94" s="33"/>
      <c r="C94" s="33"/>
      <c r="D94" s="34"/>
      <c r="E94" s="10" t="str">
        <f aca="false">IF(COUNTA(A94:D94)=0,"",IF(OR(NOT(ISNUMBER(A94)),B94="",C94="",NOT(ISNUMBER(D94))),"REVISAR datos",IF(OR(A94&lt;Resumen!E4,A94&gt;=Resumen!E4+7),"Fuera de semana","Correcto")))</f>
        <v/>
      </c>
      <c r="F94" s="22" t="str">
        <f aca="false">IF(COUNTA(A94:D94)=0,"",IF(COUNTIFS(Categorias!A8:A15,B94)=1,"Clasificado","REVISAR categoría"))</f>
        <v/>
      </c>
      <c r="G94" s="1" t="n">
        <f aca="false">IF(COUNTA(A94:D94)&gt;0,ROW(),0)</f>
        <v>0</v>
      </c>
    </row>
    <row r="95" customFormat="false" ht="30" hidden="false" customHeight="true" outlineLevel="0" collapsed="false">
      <c r="A95" s="32"/>
      <c r="B95" s="33"/>
      <c r="C95" s="33"/>
      <c r="D95" s="34"/>
      <c r="E95" s="10" t="str">
        <f aca="false">IF(COUNTA(A95:D95)=0,"",IF(OR(NOT(ISNUMBER(A95)),B95="",C95="",NOT(ISNUMBER(D95))),"REVISAR datos",IF(OR(A95&lt;Resumen!E4,A95&gt;=Resumen!E4+7),"Fuera de semana","Correcto")))</f>
        <v/>
      </c>
      <c r="F95" s="22" t="str">
        <f aca="false">IF(COUNTA(A95:D95)=0,"",IF(COUNTIFS(Categorias!A8:A15,B95)=1,"Clasificado","REVISAR categoría"))</f>
        <v/>
      </c>
      <c r="G95" s="1" t="n">
        <f aca="false">IF(COUNTA(A95:D95)&gt;0,ROW(),0)</f>
        <v>0</v>
      </c>
    </row>
    <row r="96" customFormat="false" ht="30" hidden="false" customHeight="true" outlineLevel="0" collapsed="false">
      <c r="A96" s="32"/>
      <c r="B96" s="33"/>
      <c r="C96" s="33"/>
      <c r="D96" s="34"/>
      <c r="E96" s="10" t="str">
        <f aca="false">IF(COUNTA(A96:D96)=0,"",IF(OR(NOT(ISNUMBER(A96)),B96="",C96="",NOT(ISNUMBER(D96))),"REVISAR datos",IF(OR(A96&lt;Resumen!E4,A96&gt;=Resumen!E4+7),"Fuera de semana","Correcto")))</f>
        <v/>
      </c>
      <c r="F96" s="22" t="str">
        <f aca="false">IF(COUNTA(A96:D96)=0,"",IF(COUNTIFS(Categorias!A8:A15,B96)=1,"Clasificado","REVISAR categoría"))</f>
        <v/>
      </c>
      <c r="G96" s="1" t="n">
        <f aca="false">IF(COUNTA(A96:D96)&gt;0,ROW(),0)</f>
        <v>0</v>
      </c>
    </row>
    <row r="97" customFormat="false" ht="30" hidden="false" customHeight="true" outlineLevel="0" collapsed="false">
      <c r="A97" s="32"/>
      <c r="B97" s="33"/>
      <c r="C97" s="33"/>
      <c r="D97" s="34"/>
      <c r="E97" s="10" t="str">
        <f aca="false">IF(COUNTA(A97:D97)=0,"",IF(OR(NOT(ISNUMBER(A97)),B97="",C97="",NOT(ISNUMBER(D97))),"REVISAR datos",IF(OR(A97&lt;Resumen!E4,A97&gt;=Resumen!E4+7),"Fuera de semana","Correcto")))</f>
        <v/>
      </c>
      <c r="F97" s="22" t="str">
        <f aca="false">IF(COUNTA(A97:D97)=0,"",IF(COUNTIFS(Categorias!A8:A15,B97)=1,"Clasificado","REVISAR categoría"))</f>
        <v/>
      </c>
      <c r="G97" s="1" t="n">
        <f aca="false">IF(COUNTA(A97:D97)&gt;0,ROW(),0)</f>
        <v>0</v>
      </c>
    </row>
    <row r="98" customFormat="false" ht="30" hidden="false" customHeight="true" outlineLevel="0" collapsed="false">
      <c r="A98" s="32"/>
      <c r="B98" s="33"/>
      <c r="C98" s="33"/>
      <c r="D98" s="34"/>
      <c r="E98" s="10" t="str">
        <f aca="false">IF(COUNTA(A98:D98)=0,"",IF(OR(NOT(ISNUMBER(A98)),B98="",C98="",NOT(ISNUMBER(D98))),"REVISAR datos",IF(OR(A98&lt;Resumen!E4,A98&gt;=Resumen!E4+7),"Fuera de semana","Correcto")))</f>
        <v/>
      </c>
      <c r="F98" s="22" t="str">
        <f aca="false">IF(COUNTA(A98:D98)=0,"",IF(COUNTIFS(Categorias!A8:A15,B98)=1,"Clasificado","REVISAR categoría"))</f>
        <v/>
      </c>
      <c r="G98" s="1" t="n">
        <f aca="false">IF(COUNTA(A98:D98)&gt;0,ROW(),0)</f>
        <v>0</v>
      </c>
    </row>
    <row r="99" customFormat="false" ht="30" hidden="false" customHeight="true" outlineLevel="0" collapsed="false">
      <c r="A99" s="32"/>
      <c r="B99" s="33"/>
      <c r="C99" s="33"/>
      <c r="D99" s="34"/>
      <c r="E99" s="10" t="str">
        <f aca="false">IF(COUNTA(A99:D99)=0,"",IF(OR(NOT(ISNUMBER(A99)),B99="",C99="",NOT(ISNUMBER(D99))),"REVISAR datos",IF(OR(A99&lt;Resumen!E4,A99&gt;=Resumen!E4+7),"Fuera de semana","Correcto")))</f>
        <v/>
      </c>
      <c r="F99" s="22" t="str">
        <f aca="false">IF(COUNTA(A99:D99)=0,"",IF(COUNTIFS(Categorias!A8:A15,B99)=1,"Clasificado","REVISAR categoría"))</f>
        <v/>
      </c>
      <c r="G99" s="1" t="n">
        <f aca="false">IF(COUNTA(A99:D99)&gt;0,ROW(),0)</f>
        <v>0</v>
      </c>
    </row>
    <row r="100" customFormat="false" ht="30" hidden="false" customHeight="true" outlineLevel="0" collapsed="false">
      <c r="A100" s="32"/>
      <c r="B100" s="33"/>
      <c r="C100" s="33"/>
      <c r="D100" s="34"/>
      <c r="E100" s="10" t="str">
        <f aca="false">IF(COUNTA(A100:D100)=0,"",IF(OR(NOT(ISNUMBER(A100)),B100="",C100="",NOT(ISNUMBER(D100))),"REVISAR datos",IF(OR(A100&lt;Resumen!E4,A100&gt;=Resumen!E4+7),"Fuera de semana","Correcto")))</f>
        <v/>
      </c>
      <c r="F100" s="22" t="str">
        <f aca="false">IF(COUNTA(A100:D100)=0,"",IF(COUNTIFS(Categorias!A8:A15,B100)=1,"Clasificado","REVISAR categoría"))</f>
        <v/>
      </c>
      <c r="G100" s="1" t="n">
        <f aca="false">IF(COUNTA(A100:D100)&gt;0,ROW(),0)</f>
        <v>0</v>
      </c>
    </row>
    <row r="101" customFormat="false" ht="30" hidden="false" customHeight="true" outlineLevel="0" collapsed="false">
      <c r="A101" s="32"/>
      <c r="B101" s="33"/>
      <c r="C101" s="33"/>
      <c r="D101" s="34"/>
      <c r="E101" s="10" t="str">
        <f aca="false">IF(COUNTA(A101:D101)=0,"",IF(OR(NOT(ISNUMBER(A101)),B101="",C101="",NOT(ISNUMBER(D101))),"REVISAR datos",IF(OR(A101&lt;Resumen!E4,A101&gt;=Resumen!E4+7),"Fuera de semana","Correcto")))</f>
        <v/>
      </c>
      <c r="F101" s="22" t="str">
        <f aca="false">IF(COUNTA(A101:D101)=0,"",IF(COUNTIFS(Categorias!A8:A15,B101)=1,"Clasificado","REVISAR categoría"))</f>
        <v/>
      </c>
      <c r="G101" s="1" t="n">
        <f aca="false">IF(COUNTA(A101:D101)&gt;0,ROW(),0)</f>
        <v>0</v>
      </c>
    </row>
    <row r="102" customFormat="false" ht="30" hidden="false" customHeight="true" outlineLevel="0" collapsed="false">
      <c r="A102" s="32"/>
      <c r="B102" s="33"/>
      <c r="C102" s="33"/>
      <c r="D102" s="34"/>
      <c r="E102" s="10" t="str">
        <f aca="false">IF(COUNTA(A102:D102)=0,"",IF(OR(NOT(ISNUMBER(A102)),B102="",C102="",NOT(ISNUMBER(D102))),"REVISAR datos",IF(OR(A102&lt;Resumen!E4,A102&gt;=Resumen!E4+7),"Fuera de semana","Correcto")))</f>
        <v/>
      </c>
      <c r="F102" s="22" t="str">
        <f aca="false">IF(COUNTA(A102:D102)=0,"",IF(COUNTIFS(Categorias!A8:A15,B102)=1,"Clasificado","REVISAR categoría"))</f>
        <v/>
      </c>
      <c r="G102" s="1" t="n">
        <f aca="false">IF(COUNTA(A102:D102)&gt;0,ROW(),0)</f>
        <v>0</v>
      </c>
    </row>
    <row r="103" customFormat="false" ht="30" hidden="false" customHeight="true" outlineLevel="0" collapsed="false">
      <c r="A103" s="32"/>
      <c r="B103" s="33"/>
      <c r="C103" s="33"/>
      <c r="D103" s="34"/>
      <c r="E103" s="10" t="str">
        <f aca="false">IF(COUNTA(A103:D103)=0,"",IF(OR(NOT(ISNUMBER(A103)),B103="",C103="",NOT(ISNUMBER(D103))),"REVISAR datos",IF(OR(A103&lt;Resumen!E4,A103&gt;=Resumen!E4+7),"Fuera de semana","Correcto")))</f>
        <v/>
      </c>
      <c r="F103" s="22" t="str">
        <f aca="false">IF(COUNTA(A103:D103)=0,"",IF(COUNTIFS(Categorias!A8:A15,B103)=1,"Clasificado","REVISAR categoría"))</f>
        <v/>
      </c>
      <c r="G103" s="1" t="n">
        <f aca="false">IF(COUNTA(A103:D103)&gt;0,ROW(),0)</f>
        <v>0</v>
      </c>
    </row>
    <row r="104" customFormat="false" ht="30" hidden="false" customHeight="true" outlineLevel="0" collapsed="false">
      <c r="A104" s="32"/>
      <c r="B104" s="33"/>
      <c r="C104" s="33"/>
      <c r="D104" s="34"/>
      <c r="E104" s="10" t="str">
        <f aca="false">IF(COUNTA(A104:D104)=0,"",IF(OR(NOT(ISNUMBER(A104)),B104="",C104="",NOT(ISNUMBER(D104))),"REVISAR datos",IF(OR(A104&lt;Resumen!E4,A104&gt;=Resumen!E4+7),"Fuera de semana","Correcto")))</f>
        <v/>
      </c>
      <c r="F104" s="22" t="str">
        <f aca="false">IF(COUNTA(A104:D104)=0,"",IF(COUNTIFS(Categorias!A8:A15,B104)=1,"Clasificado","REVISAR categoría"))</f>
        <v/>
      </c>
      <c r="G104" s="1" t="n">
        <f aca="false">IF(COUNTA(A104:D104)&gt;0,ROW(),0)</f>
        <v>0</v>
      </c>
    </row>
    <row r="105" customFormat="false" ht="30" hidden="false" customHeight="true" outlineLevel="0" collapsed="false">
      <c r="A105" s="32"/>
      <c r="B105" s="33"/>
      <c r="C105" s="33"/>
      <c r="D105" s="34"/>
      <c r="E105" s="10" t="str">
        <f aca="false">IF(COUNTA(A105:D105)=0,"",IF(OR(NOT(ISNUMBER(A105)),B105="",C105="",NOT(ISNUMBER(D105))),"REVISAR datos",IF(OR(A105&lt;Resumen!E4,A105&gt;=Resumen!E4+7),"Fuera de semana","Correcto")))</f>
        <v/>
      </c>
      <c r="F105" s="22" t="str">
        <f aca="false">IF(COUNTA(A105:D105)=0,"",IF(COUNTIFS(Categorias!A8:A15,B105)=1,"Clasificado","REVISAR categoría"))</f>
        <v/>
      </c>
      <c r="G105" s="1" t="n">
        <f aca="false">IF(COUNTA(A105:D105)&gt;0,ROW(),0)</f>
        <v>0</v>
      </c>
    </row>
    <row r="106" customFormat="false" ht="30" hidden="false" customHeight="true" outlineLevel="0" collapsed="false">
      <c r="A106" s="32"/>
      <c r="B106" s="33"/>
      <c r="C106" s="33"/>
      <c r="D106" s="34"/>
      <c r="E106" s="10" t="str">
        <f aca="false">IF(COUNTA(A106:D106)=0,"",IF(OR(NOT(ISNUMBER(A106)),B106="",C106="",NOT(ISNUMBER(D106))),"REVISAR datos",IF(OR(A106&lt;Resumen!E4,A106&gt;=Resumen!E4+7),"Fuera de semana","Correcto")))</f>
        <v/>
      </c>
      <c r="F106" s="22" t="str">
        <f aca="false">IF(COUNTA(A106:D106)=0,"",IF(COUNTIFS(Categorias!A8:A15,B106)=1,"Clasificado","REVISAR categoría"))</f>
        <v/>
      </c>
      <c r="G106" s="1" t="n">
        <f aca="false">IF(COUNTA(A106:D106)&gt;0,ROW(),0)</f>
        <v>0</v>
      </c>
    </row>
    <row r="107" customFormat="false" ht="30" hidden="false" customHeight="true" outlineLevel="0" collapsed="false">
      <c r="A107" s="32"/>
      <c r="B107" s="33"/>
      <c r="C107" s="33"/>
      <c r="D107" s="34"/>
      <c r="E107" s="10" t="str">
        <f aca="false">IF(COUNTA(A107:D107)=0,"",IF(OR(NOT(ISNUMBER(A107)),B107="",C107="",NOT(ISNUMBER(D107))),"REVISAR datos",IF(OR(A107&lt;Resumen!E4,A107&gt;=Resumen!E4+7),"Fuera de semana","Correcto")))</f>
        <v/>
      </c>
      <c r="F107" s="22" t="str">
        <f aca="false">IF(COUNTA(A107:D107)=0,"",IF(COUNTIFS(Categorias!A8:A15,B107)=1,"Clasificado","REVISAR categoría"))</f>
        <v/>
      </c>
      <c r="G107" s="1" t="n">
        <f aca="false">IF(COUNTA(A107:D107)&gt;0,ROW(),0)</f>
        <v>0</v>
      </c>
    </row>
    <row r="108" customFormat="false" ht="30" hidden="false" customHeight="true" outlineLevel="0" collapsed="false">
      <c r="A108" s="32"/>
      <c r="B108" s="33"/>
      <c r="C108" s="33"/>
      <c r="D108" s="34"/>
      <c r="E108" s="10" t="str">
        <f aca="false">IF(COUNTA(A108:D108)=0,"",IF(OR(NOT(ISNUMBER(A108)),B108="",C108="",NOT(ISNUMBER(D108))),"REVISAR datos",IF(OR(A108&lt;Resumen!E4,A108&gt;=Resumen!E4+7),"Fuera de semana","Correcto")))</f>
        <v/>
      </c>
      <c r="F108" s="22" t="str">
        <f aca="false">IF(COUNTA(A108:D108)=0,"",IF(COUNTIFS(Categorias!A8:A15,B108)=1,"Clasificado","REVISAR categoría"))</f>
        <v/>
      </c>
      <c r="G108" s="1" t="n">
        <f aca="false">IF(COUNTA(A108:D108)&gt;0,ROW(),0)</f>
        <v>0</v>
      </c>
    </row>
    <row r="109" customFormat="false" ht="30" hidden="false" customHeight="true" outlineLevel="0" collapsed="false">
      <c r="A109" s="32"/>
      <c r="B109" s="33"/>
      <c r="C109" s="33"/>
      <c r="D109" s="34"/>
      <c r="E109" s="10" t="str">
        <f aca="false">IF(COUNTA(A109:D109)=0,"",IF(OR(NOT(ISNUMBER(A109)),B109="",C109="",NOT(ISNUMBER(D109))),"REVISAR datos",IF(OR(A109&lt;Resumen!E4,A109&gt;=Resumen!E4+7),"Fuera de semana","Correcto")))</f>
        <v/>
      </c>
      <c r="F109" s="22" t="str">
        <f aca="false">IF(COUNTA(A109:D109)=0,"",IF(COUNTIFS(Categorias!A8:A15,B109)=1,"Clasificado","REVISAR categoría"))</f>
        <v/>
      </c>
      <c r="G109" s="1" t="n">
        <f aca="false">IF(COUNTA(A109:D109)&gt;0,ROW(),0)</f>
        <v>0</v>
      </c>
    </row>
    <row r="110" customFormat="false" ht="30" hidden="false" customHeight="true" outlineLevel="0" collapsed="false">
      <c r="A110" s="32"/>
      <c r="B110" s="33"/>
      <c r="C110" s="33"/>
      <c r="D110" s="34"/>
      <c r="E110" s="10" t="str">
        <f aca="false">IF(COUNTA(A110:D110)=0,"",IF(OR(NOT(ISNUMBER(A110)),B110="",C110="",NOT(ISNUMBER(D110))),"REVISAR datos",IF(OR(A110&lt;Resumen!E4,A110&gt;=Resumen!E4+7),"Fuera de semana","Correcto")))</f>
        <v/>
      </c>
      <c r="F110" s="22" t="str">
        <f aca="false">IF(COUNTA(A110:D110)=0,"",IF(COUNTIFS(Categorias!A8:A15,B110)=1,"Clasificado","REVISAR categoría"))</f>
        <v/>
      </c>
      <c r="G110" s="1" t="n">
        <f aca="false">IF(COUNTA(A110:D110)&gt;0,ROW(),0)</f>
        <v>0</v>
      </c>
    </row>
    <row r="111" customFormat="false" ht="30" hidden="false" customHeight="true" outlineLevel="0" collapsed="false">
      <c r="A111" s="32"/>
      <c r="B111" s="33"/>
      <c r="C111" s="33"/>
      <c r="D111" s="34"/>
      <c r="E111" s="10" t="str">
        <f aca="false">IF(COUNTA(A111:D111)=0,"",IF(OR(NOT(ISNUMBER(A111)),B111="",C111="",NOT(ISNUMBER(D111))),"REVISAR datos",IF(OR(A111&lt;Resumen!E4,A111&gt;=Resumen!E4+7),"Fuera de semana","Correcto")))</f>
        <v/>
      </c>
      <c r="F111" s="22" t="str">
        <f aca="false">IF(COUNTA(A111:D111)=0,"",IF(COUNTIFS(Categorias!A8:A15,B111)=1,"Clasificado","REVISAR categoría"))</f>
        <v/>
      </c>
      <c r="G111" s="1" t="n">
        <f aca="false">IF(COUNTA(A111:D111)&gt;0,ROW(),0)</f>
        <v>0</v>
      </c>
    </row>
    <row r="112" customFormat="false" ht="30" hidden="false" customHeight="true" outlineLevel="0" collapsed="false">
      <c r="A112" s="32"/>
      <c r="B112" s="33"/>
      <c r="C112" s="33"/>
      <c r="D112" s="34"/>
      <c r="E112" s="10" t="str">
        <f aca="false">IF(COUNTA(A112:D112)=0,"",IF(OR(NOT(ISNUMBER(A112)),B112="",C112="",NOT(ISNUMBER(D112))),"REVISAR datos",IF(OR(A112&lt;Resumen!E4,A112&gt;=Resumen!E4+7),"Fuera de semana","Correcto")))</f>
        <v/>
      </c>
      <c r="F112" s="22" t="str">
        <f aca="false">IF(COUNTA(A112:D112)=0,"",IF(COUNTIFS(Categorias!A8:A15,B112)=1,"Clasificado","REVISAR categoría"))</f>
        <v/>
      </c>
      <c r="G112" s="1" t="n">
        <f aca="false">IF(COUNTA(A112:D112)&gt;0,ROW(),0)</f>
        <v>0</v>
      </c>
    </row>
    <row r="113" customFormat="false" ht="30" hidden="false" customHeight="true" outlineLevel="0" collapsed="false">
      <c r="A113" s="32"/>
      <c r="B113" s="33"/>
      <c r="C113" s="33"/>
      <c r="D113" s="34"/>
      <c r="E113" s="10" t="str">
        <f aca="false">IF(COUNTA(A113:D113)=0,"",IF(OR(NOT(ISNUMBER(A113)),B113="",C113="",NOT(ISNUMBER(D113))),"REVISAR datos",IF(OR(A113&lt;Resumen!E4,A113&gt;=Resumen!E4+7),"Fuera de semana","Correcto")))</f>
        <v/>
      </c>
      <c r="F113" s="22" t="str">
        <f aca="false">IF(COUNTA(A113:D113)=0,"",IF(COUNTIFS(Categorias!A8:A15,B113)=1,"Clasificado","REVISAR categoría"))</f>
        <v/>
      </c>
      <c r="G113" s="1" t="n">
        <f aca="false">IF(COUNTA(A113:D113)&gt;0,ROW(),0)</f>
        <v>0</v>
      </c>
    </row>
    <row r="114" customFormat="false" ht="30" hidden="false" customHeight="true" outlineLevel="0" collapsed="false">
      <c r="A114" s="32"/>
      <c r="B114" s="33"/>
      <c r="C114" s="33"/>
      <c r="D114" s="34"/>
      <c r="E114" s="10" t="str">
        <f aca="false">IF(COUNTA(A114:D114)=0,"",IF(OR(NOT(ISNUMBER(A114)),B114="",C114="",NOT(ISNUMBER(D114))),"REVISAR datos",IF(OR(A114&lt;Resumen!E4,A114&gt;=Resumen!E4+7),"Fuera de semana","Correcto")))</f>
        <v/>
      </c>
      <c r="F114" s="22" t="str">
        <f aca="false">IF(COUNTA(A114:D114)=0,"",IF(COUNTIFS(Categorias!A8:A15,B114)=1,"Clasificado","REVISAR categoría"))</f>
        <v/>
      </c>
      <c r="G114" s="1" t="n">
        <f aca="false">IF(COUNTA(A114:D114)&gt;0,ROW(),0)</f>
        <v>0</v>
      </c>
    </row>
    <row r="115" customFormat="false" ht="30" hidden="false" customHeight="true" outlineLevel="0" collapsed="false">
      <c r="A115" s="32"/>
      <c r="B115" s="33"/>
      <c r="C115" s="33"/>
      <c r="D115" s="34"/>
      <c r="E115" s="10" t="str">
        <f aca="false">IF(COUNTA(A115:D115)=0,"",IF(OR(NOT(ISNUMBER(A115)),B115="",C115="",NOT(ISNUMBER(D115))),"REVISAR datos",IF(OR(A115&lt;Resumen!E4,A115&gt;=Resumen!E4+7),"Fuera de semana","Correcto")))</f>
        <v/>
      </c>
      <c r="F115" s="22" t="str">
        <f aca="false">IF(COUNTA(A115:D115)=0,"",IF(COUNTIFS(Categorias!A8:A15,B115)=1,"Clasificado","REVISAR categoría"))</f>
        <v/>
      </c>
      <c r="G115" s="1" t="n">
        <f aca="false">IF(COUNTA(A115:D115)&gt;0,ROW(),0)</f>
        <v>0</v>
      </c>
    </row>
    <row r="116" customFormat="false" ht="30" hidden="false" customHeight="true" outlineLevel="0" collapsed="false">
      <c r="A116" s="32"/>
      <c r="B116" s="33"/>
      <c r="C116" s="33"/>
      <c r="D116" s="34"/>
      <c r="E116" s="10" t="str">
        <f aca="false">IF(COUNTA(A116:D116)=0,"",IF(OR(NOT(ISNUMBER(A116)),B116="",C116="",NOT(ISNUMBER(D116))),"REVISAR datos",IF(OR(A116&lt;Resumen!E4,A116&gt;=Resumen!E4+7),"Fuera de semana","Correcto")))</f>
        <v/>
      </c>
      <c r="F116" s="22" t="str">
        <f aca="false">IF(COUNTA(A116:D116)=0,"",IF(COUNTIFS(Categorias!A8:A15,B116)=1,"Clasificado","REVISAR categoría"))</f>
        <v/>
      </c>
      <c r="G116" s="1" t="n">
        <f aca="false">IF(COUNTA(A116:D116)&gt;0,ROW(),0)</f>
        <v>0</v>
      </c>
    </row>
    <row r="117" customFormat="false" ht="30" hidden="false" customHeight="true" outlineLevel="0" collapsed="false">
      <c r="A117" s="32"/>
      <c r="B117" s="33"/>
      <c r="C117" s="33"/>
      <c r="D117" s="34"/>
      <c r="E117" s="10" t="str">
        <f aca="false">IF(COUNTA(A117:D117)=0,"",IF(OR(NOT(ISNUMBER(A117)),B117="",C117="",NOT(ISNUMBER(D117))),"REVISAR datos",IF(OR(A117&lt;Resumen!E4,A117&gt;=Resumen!E4+7),"Fuera de semana","Correcto")))</f>
        <v/>
      </c>
      <c r="F117" s="22" t="str">
        <f aca="false">IF(COUNTA(A117:D117)=0,"",IF(COUNTIFS(Categorias!A8:A15,B117)=1,"Clasificado","REVISAR categoría"))</f>
        <v/>
      </c>
      <c r="G117" s="1" t="n">
        <f aca="false">IF(COUNTA(A117:D117)&gt;0,ROW(),0)</f>
        <v>0</v>
      </c>
    </row>
    <row r="118" customFormat="false" ht="30" hidden="false" customHeight="true" outlineLevel="0" collapsed="false">
      <c r="A118" s="32"/>
      <c r="B118" s="33"/>
      <c r="C118" s="33"/>
      <c r="D118" s="34"/>
      <c r="E118" s="10" t="str">
        <f aca="false">IF(COUNTA(A118:D118)=0,"",IF(OR(NOT(ISNUMBER(A118)),B118="",C118="",NOT(ISNUMBER(D118))),"REVISAR datos",IF(OR(A118&lt;Resumen!E4,A118&gt;=Resumen!E4+7),"Fuera de semana","Correcto")))</f>
        <v/>
      </c>
      <c r="F118" s="22" t="str">
        <f aca="false">IF(COUNTA(A118:D118)=0,"",IF(COUNTIFS(Categorias!A8:A15,B118)=1,"Clasificado","REVISAR categoría"))</f>
        <v/>
      </c>
      <c r="G118" s="1" t="n">
        <f aca="false">IF(COUNTA(A118:D118)&gt;0,ROW(),0)</f>
        <v>0</v>
      </c>
    </row>
    <row r="119" customFormat="false" ht="30" hidden="false" customHeight="true" outlineLevel="0" collapsed="false">
      <c r="A119" s="32"/>
      <c r="B119" s="33"/>
      <c r="C119" s="33"/>
      <c r="D119" s="34"/>
      <c r="E119" s="10" t="str">
        <f aca="false">IF(COUNTA(A119:D119)=0,"",IF(OR(NOT(ISNUMBER(A119)),B119="",C119="",NOT(ISNUMBER(D119))),"REVISAR datos",IF(OR(A119&lt;Resumen!E4,A119&gt;=Resumen!E4+7),"Fuera de semana","Correcto")))</f>
        <v/>
      </c>
      <c r="F119" s="22" t="str">
        <f aca="false">IF(COUNTA(A119:D119)=0,"",IF(COUNTIFS(Categorias!A8:A15,B119)=1,"Clasificado","REVISAR categoría"))</f>
        <v/>
      </c>
      <c r="G119" s="1" t="n">
        <f aca="false">IF(COUNTA(A119:D119)&gt;0,ROW(),0)</f>
        <v>0</v>
      </c>
    </row>
    <row r="120" customFormat="false" ht="30" hidden="false" customHeight="true" outlineLevel="0" collapsed="false">
      <c r="A120" s="32"/>
      <c r="B120" s="33"/>
      <c r="C120" s="33"/>
      <c r="D120" s="34"/>
      <c r="E120" s="10" t="str">
        <f aca="false">IF(COUNTA(A120:D120)=0,"",IF(OR(NOT(ISNUMBER(A120)),B120="",C120="",NOT(ISNUMBER(D120))),"REVISAR datos",IF(OR(A120&lt;Resumen!E4,A120&gt;=Resumen!E4+7),"Fuera de semana","Correcto")))</f>
        <v/>
      </c>
      <c r="F120" s="22" t="str">
        <f aca="false">IF(COUNTA(A120:D120)=0,"",IF(COUNTIFS(Categorias!A8:A15,B120)=1,"Clasificado","REVISAR categoría"))</f>
        <v/>
      </c>
      <c r="G120" s="1" t="n">
        <f aca="false">IF(COUNTA(A120:D120)&gt;0,ROW(),0)</f>
        <v>0</v>
      </c>
    </row>
    <row r="121" customFormat="false" ht="30" hidden="false" customHeight="true" outlineLevel="0" collapsed="false">
      <c r="A121" s="32"/>
      <c r="B121" s="33"/>
      <c r="C121" s="33"/>
      <c r="D121" s="34"/>
      <c r="E121" s="10" t="str">
        <f aca="false">IF(COUNTA(A121:D121)=0,"",IF(OR(NOT(ISNUMBER(A121)),B121="",C121="",NOT(ISNUMBER(D121))),"REVISAR datos",IF(OR(A121&lt;Resumen!E4,A121&gt;=Resumen!E4+7),"Fuera de semana","Correcto")))</f>
        <v/>
      </c>
      <c r="F121" s="22" t="str">
        <f aca="false">IF(COUNTA(A121:D121)=0,"",IF(COUNTIFS(Categorias!A8:A15,B121)=1,"Clasificado","REVISAR categoría"))</f>
        <v/>
      </c>
      <c r="G121" s="1" t="n">
        <f aca="false">IF(COUNTA(A121:D121)&gt;0,ROW(),0)</f>
        <v>0</v>
      </c>
    </row>
    <row r="122" customFormat="false" ht="30" hidden="false" customHeight="true" outlineLevel="0" collapsed="false">
      <c r="A122" s="32"/>
      <c r="B122" s="33"/>
      <c r="C122" s="33"/>
      <c r="D122" s="34"/>
      <c r="E122" s="10" t="str">
        <f aca="false">IF(COUNTA(A122:D122)=0,"",IF(OR(NOT(ISNUMBER(A122)),B122="",C122="",NOT(ISNUMBER(D122))),"REVISAR datos",IF(OR(A122&lt;Resumen!E4,A122&gt;=Resumen!E4+7),"Fuera de semana","Correcto")))</f>
        <v/>
      </c>
      <c r="F122" s="22" t="str">
        <f aca="false">IF(COUNTA(A122:D122)=0,"",IF(COUNTIFS(Categorias!A8:A15,B122)=1,"Clasificado","REVISAR categoría"))</f>
        <v/>
      </c>
      <c r="G122" s="1" t="n">
        <f aca="false">IF(COUNTA(A122:D122)&gt;0,ROW(),0)</f>
        <v>0</v>
      </c>
    </row>
    <row r="123" customFormat="false" ht="30" hidden="false" customHeight="true" outlineLevel="0" collapsed="false">
      <c r="A123" s="32"/>
      <c r="B123" s="33"/>
      <c r="C123" s="33"/>
      <c r="D123" s="34"/>
      <c r="E123" s="10" t="str">
        <f aca="false">IF(COUNTA(A123:D123)=0,"",IF(OR(NOT(ISNUMBER(A123)),B123="",C123="",NOT(ISNUMBER(D123))),"REVISAR datos",IF(OR(A123&lt;Resumen!E4,A123&gt;=Resumen!E4+7),"Fuera de semana","Correcto")))</f>
        <v/>
      </c>
      <c r="F123" s="22" t="str">
        <f aca="false">IF(COUNTA(A123:D123)=0,"",IF(COUNTIFS(Categorias!A8:A15,B123)=1,"Clasificado","REVISAR categoría"))</f>
        <v/>
      </c>
      <c r="G123" s="1" t="n">
        <f aca="false">IF(COUNTA(A123:D123)&gt;0,ROW(),0)</f>
        <v>0</v>
      </c>
    </row>
    <row r="124" customFormat="false" ht="30" hidden="false" customHeight="true" outlineLevel="0" collapsed="false">
      <c r="A124" s="32"/>
      <c r="B124" s="33"/>
      <c r="C124" s="33"/>
      <c r="D124" s="34"/>
      <c r="E124" s="10" t="str">
        <f aca="false">IF(COUNTA(A124:D124)=0,"",IF(OR(NOT(ISNUMBER(A124)),B124="",C124="",NOT(ISNUMBER(D124))),"REVISAR datos",IF(OR(A124&lt;Resumen!E4,A124&gt;=Resumen!E4+7),"Fuera de semana","Correcto")))</f>
        <v/>
      </c>
      <c r="F124" s="22" t="str">
        <f aca="false">IF(COUNTA(A124:D124)=0,"",IF(COUNTIFS(Categorias!A8:A15,B124)=1,"Clasificado","REVISAR categoría"))</f>
        <v/>
      </c>
      <c r="G124" s="1" t="n">
        <f aca="false">IF(COUNTA(A124:D124)&gt;0,ROW(),0)</f>
        <v>0</v>
      </c>
    </row>
    <row r="125" customFormat="false" ht="30" hidden="false" customHeight="true" outlineLevel="0" collapsed="false">
      <c r="A125" s="32"/>
      <c r="B125" s="33"/>
      <c r="C125" s="33"/>
      <c r="D125" s="34"/>
      <c r="E125" s="10" t="str">
        <f aca="false">IF(COUNTA(A125:D125)=0,"",IF(OR(NOT(ISNUMBER(A125)),B125="",C125="",NOT(ISNUMBER(D125))),"REVISAR datos",IF(OR(A125&lt;Resumen!E4,A125&gt;=Resumen!E4+7),"Fuera de semana","Correcto")))</f>
        <v/>
      </c>
      <c r="F125" s="22" t="str">
        <f aca="false">IF(COUNTA(A125:D125)=0,"",IF(COUNTIFS(Categorias!A8:A15,B125)=1,"Clasificado","REVISAR categoría"))</f>
        <v/>
      </c>
      <c r="G125" s="1" t="n">
        <f aca="false">IF(COUNTA(A125:D125)&gt;0,ROW(),0)</f>
        <v>0</v>
      </c>
    </row>
    <row r="126" customFormat="false" ht="30" hidden="false" customHeight="true" outlineLevel="0" collapsed="false">
      <c r="A126" s="32"/>
      <c r="B126" s="33"/>
      <c r="C126" s="33"/>
      <c r="D126" s="34"/>
      <c r="E126" s="10" t="str">
        <f aca="false">IF(COUNTA(A126:D126)=0,"",IF(OR(NOT(ISNUMBER(A126)),B126="",C126="",NOT(ISNUMBER(D126))),"REVISAR datos",IF(OR(A126&lt;Resumen!E4,A126&gt;=Resumen!E4+7),"Fuera de semana","Correcto")))</f>
        <v/>
      </c>
      <c r="F126" s="22" t="str">
        <f aca="false">IF(COUNTA(A126:D126)=0,"",IF(COUNTIFS(Categorias!A8:A15,B126)=1,"Clasificado","REVISAR categoría"))</f>
        <v/>
      </c>
      <c r="G126" s="1" t="n">
        <f aca="false">IF(COUNTA(A126:D126)&gt;0,ROW(),0)</f>
        <v>0</v>
      </c>
    </row>
    <row r="127" customFormat="false" ht="30" hidden="false" customHeight="true" outlineLevel="0" collapsed="false">
      <c r="A127" s="32"/>
      <c r="B127" s="33"/>
      <c r="C127" s="33"/>
      <c r="D127" s="34"/>
      <c r="E127" s="10" t="str">
        <f aca="false">IF(COUNTA(A127:D127)=0,"",IF(OR(NOT(ISNUMBER(A127)),B127="",C127="",NOT(ISNUMBER(D127))),"REVISAR datos",IF(OR(A127&lt;Resumen!E4,A127&gt;=Resumen!E4+7),"Fuera de semana","Correcto")))</f>
        <v/>
      </c>
      <c r="F127" s="22" t="str">
        <f aca="false">IF(COUNTA(A127:D127)=0,"",IF(COUNTIFS(Categorias!A8:A15,B127)=1,"Clasificado","REVISAR categoría"))</f>
        <v/>
      </c>
      <c r="G127" s="1" t="n">
        <f aca="false">IF(COUNTA(A127:D127)&gt;0,ROW(),0)</f>
        <v>0</v>
      </c>
    </row>
    <row r="128" customFormat="false" ht="30" hidden="false" customHeight="true" outlineLevel="0" collapsed="false">
      <c r="A128" s="32"/>
      <c r="B128" s="33"/>
      <c r="C128" s="33"/>
      <c r="D128" s="34"/>
      <c r="E128" s="10" t="str">
        <f aca="false">IF(COUNTA(A128:D128)=0,"",IF(OR(NOT(ISNUMBER(A128)),B128="",C128="",NOT(ISNUMBER(D128))),"REVISAR datos",IF(OR(A128&lt;Resumen!E4,A128&gt;=Resumen!E4+7),"Fuera de semana","Correcto")))</f>
        <v/>
      </c>
      <c r="F128" s="22" t="str">
        <f aca="false">IF(COUNTA(A128:D128)=0,"",IF(COUNTIFS(Categorias!A8:A15,B128)=1,"Clasificado","REVISAR categoría"))</f>
        <v/>
      </c>
      <c r="G128" s="1" t="n">
        <f aca="false">IF(COUNTA(A128:D128)&gt;0,ROW(),0)</f>
        <v>0</v>
      </c>
    </row>
    <row r="129" customFormat="false" ht="30" hidden="false" customHeight="true" outlineLevel="0" collapsed="false">
      <c r="A129" s="32"/>
      <c r="B129" s="33"/>
      <c r="C129" s="33"/>
      <c r="D129" s="34"/>
      <c r="E129" s="10" t="str">
        <f aca="false">IF(COUNTA(A129:D129)=0,"",IF(OR(NOT(ISNUMBER(A129)),B129="",C129="",NOT(ISNUMBER(D129))),"REVISAR datos",IF(OR(A129&lt;Resumen!E4,A129&gt;=Resumen!E4+7),"Fuera de semana","Correcto")))</f>
        <v/>
      </c>
      <c r="F129" s="22" t="str">
        <f aca="false">IF(COUNTA(A129:D129)=0,"",IF(COUNTIFS(Categorias!A8:A15,B129)=1,"Clasificado","REVISAR categoría"))</f>
        <v/>
      </c>
      <c r="G129" s="1" t="n">
        <f aca="false">IF(COUNTA(A129:D129)&gt;0,ROW(),0)</f>
        <v>0</v>
      </c>
    </row>
    <row r="130" customFormat="false" ht="30" hidden="false" customHeight="true" outlineLevel="0" collapsed="false">
      <c r="A130" s="32"/>
      <c r="B130" s="33"/>
      <c r="C130" s="33"/>
      <c r="D130" s="34"/>
      <c r="E130" s="10" t="str">
        <f aca="false">IF(COUNTA(A130:D130)=0,"",IF(OR(NOT(ISNUMBER(A130)),B130="",C130="",NOT(ISNUMBER(D130))),"REVISAR datos",IF(OR(A130&lt;Resumen!E4,A130&gt;=Resumen!E4+7),"Fuera de semana","Correcto")))</f>
        <v/>
      </c>
      <c r="F130" s="22" t="str">
        <f aca="false">IF(COUNTA(A130:D130)=0,"",IF(COUNTIFS(Categorias!A8:A15,B130)=1,"Clasificado","REVISAR categoría"))</f>
        <v/>
      </c>
      <c r="G130" s="1" t="n">
        <f aca="false">IF(COUNTA(A130:D130)&gt;0,ROW(),0)</f>
        <v>0</v>
      </c>
    </row>
    <row r="131" customFormat="false" ht="30" hidden="false" customHeight="true" outlineLevel="0" collapsed="false">
      <c r="A131" s="32"/>
      <c r="B131" s="33"/>
      <c r="C131" s="33"/>
      <c r="D131" s="34"/>
      <c r="E131" s="10" t="str">
        <f aca="false">IF(COUNTA(A131:D131)=0,"",IF(OR(NOT(ISNUMBER(A131)),B131="",C131="",NOT(ISNUMBER(D131))),"REVISAR datos",IF(OR(A131&lt;Resumen!E4,A131&gt;=Resumen!E4+7),"Fuera de semana","Correcto")))</f>
        <v/>
      </c>
      <c r="F131" s="22" t="str">
        <f aca="false">IF(COUNTA(A131:D131)=0,"",IF(COUNTIFS(Categorias!A8:A15,B131)=1,"Clasificado","REVISAR categoría"))</f>
        <v/>
      </c>
      <c r="G131" s="1" t="n">
        <f aca="false">IF(COUNTA(A131:D131)&gt;0,ROW(),0)</f>
        <v>0</v>
      </c>
    </row>
    <row r="132" customFormat="false" ht="30" hidden="false" customHeight="true" outlineLevel="0" collapsed="false">
      <c r="A132" s="32"/>
      <c r="B132" s="33"/>
      <c r="C132" s="33"/>
      <c r="D132" s="34"/>
      <c r="E132" s="10" t="str">
        <f aca="false">IF(COUNTA(A132:D132)=0,"",IF(OR(NOT(ISNUMBER(A132)),B132="",C132="",NOT(ISNUMBER(D132))),"REVISAR datos",IF(OR(A132&lt;Resumen!E4,A132&gt;=Resumen!E4+7),"Fuera de semana","Correcto")))</f>
        <v/>
      </c>
      <c r="F132" s="22" t="str">
        <f aca="false">IF(COUNTA(A132:D132)=0,"",IF(COUNTIFS(Categorias!A8:A15,B132)=1,"Clasificado","REVISAR categoría"))</f>
        <v/>
      </c>
      <c r="G132" s="1" t="n">
        <f aca="false">IF(COUNTA(A132:D132)&gt;0,ROW(),0)</f>
        <v>0</v>
      </c>
    </row>
    <row r="133" customFormat="false" ht="30" hidden="false" customHeight="true" outlineLevel="0" collapsed="false">
      <c r="A133" s="32"/>
      <c r="B133" s="33"/>
      <c r="C133" s="33"/>
      <c r="D133" s="34"/>
      <c r="E133" s="10" t="str">
        <f aca="false">IF(COUNTA(A133:D133)=0,"",IF(OR(NOT(ISNUMBER(A133)),B133="",C133="",NOT(ISNUMBER(D133))),"REVISAR datos",IF(OR(A133&lt;Resumen!E4,A133&gt;=Resumen!E4+7),"Fuera de semana","Correcto")))</f>
        <v/>
      </c>
      <c r="F133" s="22" t="str">
        <f aca="false">IF(COUNTA(A133:D133)=0,"",IF(COUNTIFS(Categorias!A8:A15,B133)=1,"Clasificado","REVISAR categoría"))</f>
        <v/>
      </c>
      <c r="G133" s="1" t="n">
        <f aca="false">IF(COUNTA(A133:D133)&gt;0,ROW(),0)</f>
        <v>0</v>
      </c>
    </row>
    <row r="134" customFormat="false" ht="30" hidden="false" customHeight="true" outlineLevel="0" collapsed="false">
      <c r="A134" s="32"/>
      <c r="B134" s="33"/>
      <c r="C134" s="33"/>
      <c r="D134" s="34"/>
      <c r="E134" s="10" t="str">
        <f aca="false">IF(COUNTA(A134:D134)=0,"",IF(OR(NOT(ISNUMBER(A134)),B134="",C134="",NOT(ISNUMBER(D134))),"REVISAR datos",IF(OR(A134&lt;Resumen!E4,A134&gt;=Resumen!E4+7),"Fuera de semana","Correcto")))</f>
        <v/>
      </c>
      <c r="F134" s="22" t="str">
        <f aca="false">IF(COUNTA(A134:D134)=0,"",IF(COUNTIFS(Categorias!A8:A15,B134)=1,"Clasificado","REVISAR categoría"))</f>
        <v/>
      </c>
      <c r="G134" s="1" t="n">
        <f aca="false">IF(COUNTA(A134:D134)&gt;0,ROW(),0)</f>
        <v>0</v>
      </c>
    </row>
    <row r="135" customFormat="false" ht="30" hidden="false" customHeight="true" outlineLevel="0" collapsed="false">
      <c r="A135" s="32"/>
      <c r="B135" s="33"/>
      <c r="C135" s="33"/>
      <c r="D135" s="34"/>
      <c r="E135" s="10" t="str">
        <f aca="false">IF(COUNTA(A135:D135)=0,"",IF(OR(NOT(ISNUMBER(A135)),B135="",C135="",NOT(ISNUMBER(D135))),"REVISAR datos",IF(OR(A135&lt;Resumen!E4,A135&gt;=Resumen!E4+7),"Fuera de semana","Correcto")))</f>
        <v/>
      </c>
      <c r="F135" s="22" t="str">
        <f aca="false">IF(COUNTA(A135:D135)=0,"",IF(COUNTIFS(Categorias!A8:A15,B135)=1,"Clasificado","REVISAR categoría"))</f>
        <v/>
      </c>
      <c r="G135" s="1" t="n">
        <f aca="false">IF(COUNTA(A135:D135)&gt;0,ROW(),0)</f>
        <v>0</v>
      </c>
    </row>
    <row r="136" customFormat="false" ht="30" hidden="false" customHeight="true" outlineLevel="0" collapsed="false">
      <c r="A136" s="32"/>
      <c r="B136" s="33"/>
      <c r="C136" s="33"/>
      <c r="D136" s="34"/>
      <c r="E136" s="10" t="str">
        <f aca="false">IF(COUNTA(A136:D136)=0,"",IF(OR(NOT(ISNUMBER(A136)),B136="",C136="",NOT(ISNUMBER(D136))),"REVISAR datos",IF(OR(A136&lt;Resumen!E4,A136&gt;=Resumen!E4+7),"Fuera de semana","Correcto")))</f>
        <v/>
      </c>
      <c r="F136" s="22" t="str">
        <f aca="false">IF(COUNTA(A136:D136)=0,"",IF(COUNTIFS(Categorias!A8:A15,B136)=1,"Clasificado","REVISAR categoría"))</f>
        <v/>
      </c>
      <c r="G136" s="1" t="n">
        <f aca="false">IF(COUNTA(A136:D136)&gt;0,ROW(),0)</f>
        <v>0</v>
      </c>
    </row>
    <row r="137" customFormat="false" ht="30" hidden="false" customHeight="true" outlineLevel="0" collapsed="false">
      <c r="A137" s="32"/>
      <c r="B137" s="33"/>
      <c r="C137" s="33"/>
      <c r="D137" s="34"/>
      <c r="E137" s="10" t="str">
        <f aca="false">IF(COUNTA(A137:D137)=0,"",IF(OR(NOT(ISNUMBER(A137)),B137="",C137="",NOT(ISNUMBER(D137))),"REVISAR datos",IF(OR(A137&lt;Resumen!E4,A137&gt;=Resumen!E4+7),"Fuera de semana","Correcto")))</f>
        <v/>
      </c>
      <c r="F137" s="22" t="str">
        <f aca="false">IF(COUNTA(A137:D137)=0,"",IF(COUNTIFS(Categorias!A8:A15,B137)=1,"Clasificado","REVISAR categoría"))</f>
        <v/>
      </c>
      <c r="G137" s="1" t="n">
        <f aca="false">IF(COUNTA(A137:D137)&gt;0,ROW(),0)</f>
        <v>0</v>
      </c>
    </row>
    <row r="138" customFormat="false" ht="30" hidden="false" customHeight="true" outlineLevel="0" collapsed="false">
      <c r="A138" s="32"/>
      <c r="B138" s="33"/>
      <c r="C138" s="33"/>
      <c r="D138" s="34"/>
      <c r="E138" s="10" t="str">
        <f aca="false">IF(COUNTA(A138:D138)=0,"",IF(OR(NOT(ISNUMBER(A138)),B138="",C138="",NOT(ISNUMBER(D138))),"REVISAR datos",IF(OR(A138&lt;Resumen!E4,A138&gt;=Resumen!E4+7),"Fuera de semana","Correcto")))</f>
        <v/>
      </c>
      <c r="F138" s="22" t="str">
        <f aca="false">IF(COUNTA(A138:D138)=0,"",IF(COUNTIFS(Categorias!A8:A15,B138)=1,"Clasificado","REVISAR categoría"))</f>
        <v/>
      </c>
      <c r="G138" s="1" t="n">
        <f aca="false">IF(COUNTA(A138:D138)&gt;0,ROW(),0)</f>
        <v>0</v>
      </c>
    </row>
    <row r="139" customFormat="false" ht="30" hidden="false" customHeight="true" outlineLevel="0" collapsed="false">
      <c r="A139" s="32"/>
      <c r="B139" s="33"/>
      <c r="C139" s="33"/>
      <c r="D139" s="34"/>
      <c r="E139" s="10" t="str">
        <f aca="false">IF(COUNTA(A139:D139)=0,"",IF(OR(NOT(ISNUMBER(A139)),B139="",C139="",NOT(ISNUMBER(D139))),"REVISAR datos",IF(OR(A139&lt;Resumen!E4,A139&gt;=Resumen!E4+7),"Fuera de semana","Correcto")))</f>
        <v/>
      </c>
      <c r="F139" s="22" t="str">
        <f aca="false">IF(COUNTA(A139:D139)=0,"",IF(COUNTIFS(Categorias!A8:A15,B139)=1,"Clasificado","REVISAR categoría"))</f>
        <v/>
      </c>
      <c r="G139" s="1" t="n">
        <f aca="false">IF(COUNTA(A139:D139)&gt;0,ROW(),0)</f>
        <v>0</v>
      </c>
    </row>
    <row r="140" customFormat="false" ht="30" hidden="false" customHeight="true" outlineLevel="0" collapsed="false">
      <c r="A140" s="32"/>
      <c r="B140" s="33"/>
      <c r="C140" s="33"/>
      <c r="D140" s="34"/>
      <c r="E140" s="10" t="str">
        <f aca="false">IF(COUNTA(A140:D140)=0,"",IF(OR(NOT(ISNUMBER(A140)),B140="",C140="",NOT(ISNUMBER(D140))),"REVISAR datos",IF(OR(A140&lt;Resumen!E4,A140&gt;=Resumen!E4+7),"Fuera de semana","Correcto")))</f>
        <v/>
      </c>
      <c r="F140" s="22" t="str">
        <f aca="false">IF(COUNTA(A140:D140)=0,"",IF(COUNTIFS(Categorias!A8:A15,B140)=1,"Clasificado","REVISAR categoría"))</f>
        <v/>
      </c>
      <c r="G140" s="1" t="n">
        <f aca="false">IF(COUNTA(A140:D140)&gt;0,ROW(),0)</f>
        <v>0</v>
      </c>
    </row>
    <row r="141" customFormat="false" ht="30" hidden="false" customHeight="true" outlineLevel="0" collapsed="false">
      <c r="A141" s="32"/>
      <c r="B141" s="33"/>
      <c r="C141" s="33"/>
      <c r="D141" s="34"/>
      <c r="E141" s="10" t="str">
        <f aca="false">IF(COUNTA(A141:D141)=0,"",IF(OR(NOT(ISNUMBER(A141)),B141="",C141="",NOT(ISNUMBER(D141))),"REVISAR datos",IF(OR(A141&lt;Resumen!E4,A141&gt;=Resumen!E4+7),"Fuera de semana","Correcto")))</f>
        <v/>
      </c>
      <c r="F141" s="22" t="str">
        <f aca="false">IF(COUNTA(A141:D141)=0,"",IF(COUNTIFS(Categorias!A8:A15,B141)=1,"Clasificado","REVISAR categoría"))</f>
        <v/>
      </c>
      <c r="G141" s="1" t="n">
        <f aca="false">IF(COUNTA(A141:D141)&gt;0,ROW(),0)</f>
        <v>0</v>
      </c>
    </row>
    <row r="142" customFormat="false" ht="30" hidden="false" customHeight="true" outlineLevel="0" collapsed="false">
      <c r="A142" s="32"/>
      <c r="B142" s="33"/>
      <c r="C142" s="33"/>
      <c r="D142" s="34"/>
      <c r="E142" s="10" t="str">
        <f aca="false">IF(COUNTA(A142:D142)=0,"",IF(OR(NOT(ISNUMBER(A142)),B142="",C142="",NOT(ISNUMBER(D142))),"REVISAR datos",IF(OR(A142&lt;Resumen!E4,A142&gt;=Resumen!E4+7),"Fuera de semana","Correcto")))</f>
        <v/>
      </c>
      <c r="F142" s="22" t="str">
        <f aca="false">IF(COUNTA(A142:D142)=0,"",IF(COUNTIFS(Categorias!A8:A15,B142)=1,"Clasificado","REVISAR categoría"))</f>
        <v/>
      </c>
      <c r="G142" s="1" t="n">
        <f aca="false">IF(COUNTA(A142:D142)&gt;0,ROW(),0)</f>
        <v>0</v>
      </c>
    </row>
    <row r="143" customFormat="false" ht="30" hidden="false" customHeight="true" outlineLevel="0" collapsed="false">
      <c r="A143" s="32"/>
      <c r="B143" s="33"/>
      <c r="C143" s="33"/>
      <c r="D143" s="34"/>
      <c r="E143" s="10" t="str">
        <f aca="false">IF(COUNTA(A143:D143)=0,"",IF(OR(NOT(ISNUMBER(A143)),B143="",C143="",NOT(ISNUMBER(D143))),"REVISAR datos",IF(OR(A143&lt;Resumen!E4,A143&gt;=Resumen!E4+7),"Fuera de semana","Correcto")))</f>
        <v/>
      </c>
      <c r="F143" s="22" t="str">
        <f aca="false">IF(COUNTA(A143:D143)=0,"",IF(COUNTIFS(Categorias!A8:A15,B143)=1,"Clasificado","REVISAR categoría"))</f>
        <v/>
      </c>
      <c r="G143" s="1" t="n">
        <f aca="false">IF(COUNTA(A143:D143)&gt;0,ROW(),0)</f>
        <v>0</v>
      </c>
    </row>
    <row r="144" customFormat="false" ht="30" hidden="false" customHeight="true" outlineLevel="0" collapsed="false">
      <c r="A144" s="32"/>
      <c r="B144" s="33"/>
      <c r="C144" s="33"/>
      <c r="D144" s="34"/>
      <c r="E144" s="10" t="str">
        <f aca="false">IF(COUNTA(A144:D144)=0,"",IF(OR(NOT(ISNUMBER(A144)),B144="",C144="",NOT(ISNUMBER(D144))),"REVISAR datos",IF(OR(A144&lt;Resumen!E4,A144&gt;=Resumen!E4+7),"Fuera de semana","Correcto")))</f>
        <v/>
      </c>
      <c r="F144" s="22" t="str">
        <f aca="false">IF(COUNTA(A144:D144)=0,"",IF(COUNTIFS(Categorias!A8:A15,B144)=1,"Clasificado","REVISAR categoría"))</f>
        <v/>
      </c>
      <c r="G144" s="1" t="n">
        <f aca="false">IF(COUNTA(A144:D144)&gt;0,ROW(),0)</f>
        <v>0</v>
      </c>
    </row>
    <row r="145" customFormat="false" ht="30" hidden="false" customHeight="true" outlineLevel="0" collapsed="false">
      <c r="A145" s="32"/>
      <c r="B145" s="33"/>
      <c r="C145" s="33"/>
      <c r="D145" s="34"/>
      <c r="E145" s="10" t="str">
        <f aca="false">IF(COUNTA(A145:D145)=0,"",IF(OR(NOT(ISNUMBER(A145)),B145="",C145="",NOT(ISNUMBER(D145))),"REVISAR datos",IF(OR(A145&lt;Resumen!E4,A145&gt;=Resumen!E4+7),"Fuera de semana","Correcto")))</f>
        <v/>
      </c>
      <c r="F145" s="22" t="str">
        <f aca="false">IF(COUNTA(A145:D145)=0,"",IF(COUNTIFS(Categorias!A8:A15,B145)=1,"Clasificado","REVISAR categoría"))</f>
        <v/>
      </c>
      <c r="G145" s="1" t="n">
        <f aca="false">IF(COUNTA(A145:D145)&gt;0,ROW(),0)</f>
        <v>0</v>
      </c>
    </row>
    <row r="146" customFormat="false" ht="30" hidden="false" customHeight="true" outlineLevel="0" collapsed="false">
      <c r="A146" s="32"/>
      <c r="B146" s="33"/>
      <c r="C146" s="33"/>
      <c r="D146" s="34"/>
      <c r="E146" s="10" t="str">
        <f aca="false">IF(COUNTA(A146:D146)=0,"",IF(OR(NOT(ISNUMBER(A146)),B146="",C146="",NOT(ISNUMBER(D146))),"REVISAR datos",IF(OR(A146&lt;Resumen!E4,A146&gt;=Resumen!E4+7),"Fuera de semana","Correcto")))</f>
        <v/>
      </c>
      <c r="F146" s="22" t="str">
        <f aca="false">IF(COUNTA(A146:D146)=0,"",IF(COUNTIFS(Categorias!A8:A15,B146)=1,"Clasificado","REVISAR categoría"))</f>
        <v/>
      </c>
      <c r="G146" s="1" t="n">
        <f aca="false">IF(COUNTA(A146:D146)&gt;0,ROW(),0)</f>
        <v>0</v>
      </c>
    </row>
    <row r="147" customFormat="false" ht="30" hidden="false" customHeight="true" outlineLevel="0" collapsed="false">
      <c r="A147" s="32"/>
      <c r="B147" s="33"/>
      <c r="C147" s="33"/>
      <c r="D147" s="34"/>
      <c r="E147" s="10" t="str">
        <f aca="false">IF(COUNTA(A147:D147)=0,"",IF(OR(NOT(ISNUMBER(A147)),B147="",C147="",NOT(ISNUMBER(D147))),"REVISAR datos",IF(OR(A147&lt;Resumen!E4,A147&gt;=Resumen!E4+7),"Fuera de semana","Correcto")))</f>
        <v/>
      </c>
      <c r="F147" s="22" t="str">
        <f aca="false">IF(COUNTA(A147:D147)=0,"",IF(COUNTIFS(Categorias!A8:A15,B147)=1,"Clasificado","REVISAR categoría"))</f>
        <v/>
      </c>
      <c r="G147" s="1" t="n">
        <f aca="false">IF(COUNTA(A147:D147)&gt;0,ROW(),0)</f>
        <v>0</v>
      </c>
    </row>
    <row r="148" customFormat="false" ht="30" hidden="false" customHeight="true" outlineLevel="0" collapsed="false">
      <c r="A148" s="32"/>
      <c r="B148" s="33"/>
      <c r="C148" s="33"/>
      <c r="D148" s="34"/>
      <c r="E148" s="10" t="str">
        <f aca="false">IF(COUNTA(A148:D148)=0,"",IF(OR(NOT(ISNUMBER(A148)),B148="",C148="",NOT(ISNUMBER(D148))),"REVISAR datos",IF(OR(A148&lt;Resumen!E4,A148&gt;=Resumen!E4+7),"Fuera de semana","Correcto")))</f>
        <v/>
      </c>
      <c r="F148" s="22" t="str">
        <f aca="false">IF(COUNTA(A148:D148)=0,"",IF(COUNTIFS(Categorias!A8:A15,B148)=1,"Clasificado","REVISAR categoría"))</f>
        <v/>
      </c>
      <c r="G148" s="1" t="n">
        <f aca="false">IF(COUNTA(A148:D148)&gt;0,ROW(),0)</f>
        <v>0</v>
      </c>
    </row>
    <row r="149" customFormat="false" ht="30" hidden="false" customHeight="true" outlineLevel="0" collapsed="false">
      <c r="A149" s="32"/>
      <c r="B149" s="33"/>
      <c r="C149" s="33"/>
      <c r="D149" s="34"/>
      <c r="E149" s="10" t="str">
        <f aca="false">IF(COUNTA(A149:D149)=0,"",IF(OR(NOT(ISNUMBER(A149)),B149="",C149="",NOT(ISNUMBER(D149))),"REVISAR datos",IF(OR(A149&lt;Resumen!E4,A149&gt;=Resumen!E4+7),"Fuera de semana","Correcto")))</f>
        <v/>
      </c>
      <c r="F149" s="22" t="str">
        <f aca="false">IF(COUNTA(A149:D149)=0,"",IF(COUNTIFS(Categorias!A8:A15,B149)=1,"Clasificado","REVISAR categoría"))</f>
        <v/>
      </c>
      <c r="G149" s="1" t="n">
        <f aca="false">IF(COUNTA(A149:D149)&gt;0,ROW(),0)</f>
        <v>0</v>
      </c>
    </row>
    <row r="150" customFormat="false" ht="30" hidden="false" customHeight="true" outlineLevel="0" collapsed="false">
      <c r="A150" s="32"/>
      <c r="B150" s="33"/>
      <c r="C150" s="33"/>
      <c r="D150" s="34"/>
      <c r="E150" s="10" t="str">
        <f aca="false">IF(COUNTA(A150:D150)=0,"",IF(OR(NOT(ISNUMBER(A150)),B150="",C150="",NOT(ISNUMBER(D150))),"REVISAR datos",IF(OR(A150&lt;Resumen!E4,A150&gt;=Resumen!E4+7),"Fuera de semana","Correcto")))</f>
        <v/>
      </c>
      <c r="F150" s="22" t="str">
        <f aca="false">IF(COUNTA(A150:D150)=0,"",IF(COUNTIFS(Categorias!A8:A15,B150)=1,"Clasificado","REVISAR categoría"))</f>
        <v/>
      </c>
      <c r="G150" s="1" t="n">
        <f aca="false">IF(COUNTA(A150:D150)&gt;0,ROW(),0)</f>
        <v>0</v>
      </c>
    </row>
    <row r="151" customFormat="false" ht="30" hidden="false" customHeight="true" outlineLevel="0" collapsed="false">
      <c r="A151" s="32"/>
      <c r="B151" s="33"/>
      <c r="C151" s="33"/>
      <c r="D151" s="34"/>
      <c r="E151" s="10" t="str">
        <f aca="false">IF(COUNTA(A151:D151)=0,"",IF(OR(NOT(ISNUMBER(A151)),B151="",C151="",NOT(ISNUMBER(D151))),"REVISAR datos",IF(OR(A151&lt;Resumen!E4,A151&gt;=Resumen!E4+7),"Fuera de semana","Correcto")))</f>
        <v/>
      </c>
      <c r="F151" s="22" t="str">
        <f aca="false">IF(COUNTA(A151:D151)=0,"",IF(COUNTIFS(Categorias!A8:A15,B151)=1,"Clasificado","REVISAR categoría"))</f>
        <v/>
      </c>
      <c r="G151" s="1" t="n">
        <f aca="false">IF(COUNTA(A151:D151)&gt;0,ROW(),0)</f>
        <v>0</v>
      </c>
    </row>
    <row r="152" customFormat="false" ht="30" hidden="false" customHeight="true" outlineLevel="0" collapsed="false">
      <c r="A152" s="32"/>
      <c r="B152" s="33"/>
      <c r="C152" s="33"/>
      <c r="D152" s="34"/>
      <c r="E152" s="10" t="str">
        <f aca="false">IF(COUNTA(A152:D152)=0,"",IF(OR(NOT(ISNUMBER(A152)),B152="",C152="",NOT(ISNUMBER(D152))),"REVISAR datos",IF(OR(A152&lt;Resumen!E4,A152&gt;=Resumen!E4+7),"Fuera de semana","Correcto")))</f>
        <v/>
      </c>
      <c r="F152" s="22" t="str">
        <f aca="false">IF(COUNTA(A152:D152)=0,"",IF(COUNTIFS(Categorias!A8:A15,B152)=1,"Clasificado","REVISAR categoría"))</f>
        <v/>
      </c>
      <c r="G152" s="1" t="n">
        <f aca="false">IF(COUNTA(A152:D152)&gt;0,ROW(),0)</f>
        <v>0</v>
      </c>
    </row>
    <row r="153" customFormat="false" ht="30" hidden="false" customHeight="true" outlineLevel="0" collapsed="false">
      <c r="A153" s="32"/>
      <c r="B153" s="33"/>
      <c r="C153" s="33"/>
      <c r="D153" s="34"/>
      <c r="E153" s="10" t="str">
        <f aca="false">IF(COUNTA(A153:D153)=0,"",IF(OR(NOT(ISNUMBER(A153)),B153="",C153="",NOT(ISNUMBER(D153))),"REVISAR datos",IF(OR(A153&lt;Resumen!E4,A153&gt;=Resumen!E4+7),"Fuera de semana","Correcto")))</f>
        <v/>
      </c>
      <c r="F153" s="22" t="str">
        <f aca="false">IF(COUNTA(A153:D153)=0,"",IF(COUNTIFS(Categorias!A8:A15,B153)=1,"Clasificado","REVISAR categoría"))</f>
        <v/>
      </c>
      <c r="G153" s="1" t="n">
        <f aca="false">IF(COUNTA(A153:D153)&gt;0,ROW(),0)</f>
        <v>0</v>
      </c>
    </row>
    <row r="154" customFormat="false" ht="30" hidden="false" customHeight="true" outlineLevel="0" collapsed="false">
      <c r="A154" s="32"/>
      <c r="B154" s="33"/>
      <c r="C154" s="33"/>
      <c r="D154" s="34"/>
      <c r="E154" s="10" t="str">
        <f aca="false">IF(COUNTA(A154:D154)=0,"",IF(OR(NOT(ISNUMBER(A154)),B154="",C154="",NOT(ISNUMBER(D154))),"REVISAR datos",IF(OR(A154&lt;Resumen!E4,A154&gt;=Resumen!E4+7),"Fuera de semana","Correcto")))</f>
        <v/>
      </c>
      <c r="F154" s="22" t="str">
        <f aca="false">IF(COUNTA(A154:D154)=0,"",IF(COUNTIFS(Categorias!A8:A15,B154)=1,"Clasificado","REVISAR categoría"))</f>
        <v/>
      </c>
      <c r="G154" s="1" t="n">
        <f aca="false">IF(COUNTA(A154:D154)&gt;0,ROW(),0)</f>
        <v>0</v>
      </c>
    </row>
    <row r="155" customFormat="false" ht="30" hidden="false" customHeight="true" outlineLevel="0" collapsed="false">
      <c r="A155" s="32"/>
      <c r="B155" s="33"/>
      <c r="C155" s="33"/>
      <c r="D155" s="34"/>
      <c r="E155" s="10" t="str">
        <f aca="false">IF(COUNTA(A155:D155)=0,"",IF(OR(NOT(ISNUMBER(A155)),B155="",C155="",NOT(ISNUMBER(D155))),"REVISAR datos",IF(OR(A155&lt;Resumen!E4,A155&gt;=Resumen!E4+7),"Fuera de semana","Correcto")))</f>
        <v/>
      </c>
      <c r="F155" s="22" t="str">
        <f aca="false">IF(COUNTA(A155:D155)=0,"",IF(COUNTIFS(Categorias!A8:A15,B155)=1,"Clasificado","REVISAR categoría"))</f>
        <v/>
      </c>
      <c r="G155" s="1" t="n">
        <f aca="false">IF(COUNTA(A155:D155)&gt;0,ROW(),0)</f>
        <v>0</v>
      </c>
    </row>
    <row r="156" customFormat="false" ht="30" hidden="false" customHeight="true" outlineLevel="0" collapsed="false">
      <c r="A156" s="32"/>
      <c r="B156" s="33"/>
      <c r="C156" s="33"/>
      <c r="D156" s="34"/>
      <c r="E156" s="10" t="str">
        <f aca="false">IF(COUNTA(A156:D156)=0,"",IF(OR(NOT(ISNUMBER(A156)),B156="",C156="",NOT(ISNUMBER(D156))),"REVISAR datos",IF(OR(A156&lt;Resumen!E4,A156&gt;=Resumen!E4+7),"Fuera de semana","Correcto")))</f>
        <v/>
      </c>
      <c r="F156" s="22" t="str">
        <f aca="false">IF(COUNTA(A156:D156)=0,"",IF(COUNTIFS(Categorias!A8:A15,B156)=1,"Clasificado","REVISAR categoría"))</f>
        <v/>
      </c>
      <c r="G156" s="1" t="n">
        <f aca="false">IF(COUNTA(A156:D156)&gt;0,ROW(),0)</f>
        <v>0</v>
      </c>
    </row>
    <row r="157" customFormat="false" ht="30" hidden="false" customHeight="true" outlineLevel="0" collapsed="false">
      <c r="A157" s="32"/>
      <c r="B157" s="33"/>
      <c r="C157" s="33"/>
      <c r="D157" s="34"/>
      <c r="E157" s="10" t="str">
        <f aca="false">IF(COUNTA(A157:D157)=0,"",IF(OR(NOT(ISNUMBER(A157)),B157="",C157="",NOT(ISNUMBER(D157))),"REVISAR datos",IF(OR(A157&lt;Resumen!E4,A157&gt;=Resumen!E4+7),"Fuera de semana","Correcto")))</f>
        <v/>
      </c>
      <c r="F157" s="22" t="str">
        <f aca="false">IF(COUNTA(A157:D157)=0,"",IF(COUNTIFS(Categorias!A8:A15,B157)=1,"Clasificado","REVISAR categoría"))</f>
        <v/>
      </c>
      <c r="G157" s="1" t="n">
        <f aca="false">IF(COUNTA(A157:D157)&gt;0,ROW(),0)</f>
        <v>0</v>
      </c>
    </row>
    <row r="158" customFormat="false" ht="30" hidden="false" customHeight="true" outlineLevel="0" collapsed="false">
      <c r="A158" s="32"/>
      <c r="B158" s="33"/>
      <c r="C158" s="33"/>
      <c r="D158" s="34"/>
      <c r="E158" s="10" t="str">
        <f aca="false">IF(COUNTA(A158:D158)=0,"",IF(OR(NOT(ISNUMBER(A158)),B158="",C158="",NOT(ISNUMBER(D158))),"REVISAR datos",IF(OR(A158&lt;Resumen!E4,A158&gt;=Resumen!E4+7),"Fuera de semana","Correcto")))</f>
        <v/>
      </c>
      <c r="F158" s="22" t="str">
        <f aca="false">IF(COUNTA(A158:D158)=0,"",IF(COUNTIFS(Categorias!A8:A15,B158)=1,"Clasificado","REVISAR categoría"))</f>
        <v/>
      </c>
      <c r="G158" s="1" t="n">
        <f aca="false">IF(COUNTA(A158:D158)&gt;0,ROW(),0)</f>
        <v>0</v>
      </c>
    </row>
    <row r="159" customFormat="false" ht="30" hidden="false" customHeight="true" outlineLevel="0" collapsed="false">
      <c r="A159" s="32"/>
      <c r="B159" s="33"/>
      <c r="C159" s="33"/>
      <c r="D159" s="34"/>
      <c r="E159" s="10" t="str">
        <f aca="false">IF(COUNTA(A159:D159)=0,"",IF(OR(NOT(ISNUMBER(A159)),B159="",C159="",NOT(ISNUMBER(D159))),"REVISAR datos",IF(OR(A159&lt;Resumen!E4,A159&gt;=Resumen!E4+7),"Fuera de semana","Correcto")))</f>
        <v/>
      </c>
      <c r="F159" s="22" t="str">
        <f aca="false">IF(COUNTA(A159:D159)=0,"",IF(COUNTIFS(Categorias!A8:A15,B159)=1,"Clasificado","REVISAR categoría"))</f>
        <v/>
      </c>
      <c r="G159" s="1" t="n">
        <f aca="false">IF(COUNTA(A159:D159)&gt;0,ROW(),0)</f>
        <v>0</v>
      </c>
    </row>
    <row r="160" customFormat="false" ht="30" hidden="false" customHeight="true" outlineLevel="0" collapsed="false">
      <c r="A160" s="32"/>
      <c r="B160" s="33"/>
      <c r="C160" s="33"/>
      <c r="D160" s="34"/>
      <c r="E160" s="10" t="str">
        <f aca="false">IF(COUNTA(A160:D160)=0,"",IF(OR(NOT(ISNUMBER(A160)),B160="",C160="",NOT(ISNUMBER(D160))),"REVISAR datos",IF(OR(A160&lt;Resumen!E4,A160&gt;=Resumen!E4+7),"Fuera de semana","Correcto")))</f>
        <v/>
      </c>
      <c r="F160" s="22" t="str">
        <f aca="false">IF(COUNTA(A160:D160)=0,"",IF(COUNTIFS(Categorias!A8:A15,B160)=1,"Clasificado","REVISAR categoría"))</f>
        <v/>
      </c>
      <c r="G160" s="1" t="n">
        <f aca="false">IF(COUNTA(A160:D160)&gt;0,ROW(),0)</f>
        <v>0</v>
      </c>
    </row>
    <row r="161" customFormat="false" ht="30" hidden="false" customHeight="true" outlineLevel="0" collapsed="false">
      <c r="A161" s="32"/>
      <c r="B161" s="33"/>
      <c r="C161" s="33"/>
      <c r="D161" s="34"/>
      <c r="E161" s="10" t="str">
        <f aca="false">IF(COUNTA(A161:D161)=0,"",IF(OR(NOT(ISNUMBER(A161)),B161="",C161="",NOT(ISNUMBER(D161))),"REVISAR datos",IF(OR(A161&lt;Resumen!E4,A161&gt;=Resumen!E4+7),"Fuera de semana","Correcto")))</f>
        <v/>
      </c>
      <c r="F161" s="22" t="str">
        <f aca="false">IF(COUNTA(A161:D161)=0,"",IF(COUNTIFS(Categorias!A8:A15,B161)=1,"Clasificado","REVISAR categoría"))</f>
        <v/>
      </c>
      <c r="G161" s="1" t="n">
        <f aca="false">IF(COUNTA(A161:D161)&gt;0,ROW(),0)</f>
        <v>0</v>
      </c>
    </row>
    <row r="162" customFormat="false" ht="30" hidden="false" customHeight="true" outlineLevel="0" collapsed="false">
      <c r="A162" s="32"/>
      <c r="B162" s="33"/>
      <c r="C162" s="33"/>
      <c r="D162" s="34"/>
      <c r="E162" s="10" t="str">
        <f aca="false">IF(COUNTA(A162:D162)=0,"",IF(OR(NOT(ISNUMBER(A162)),B162="",C162="",NOT(ISNUMBER(D162))),"REVISAR datos",IF(OR(A162&lt;Resumen!E4,A162&gt;=Resumen!E4+7),"Fuera de semana","Correcto")))</f>
        <v/>
      </c>
      <c r="F162" s="22" t="str">
        <f aca="false">IF(COUNTA(A162:D162)=0,"",IF(COUNTIFS(Categorias!A8:A15,B162)=1,"Clasificado","REVISAR categoría"))</f>
        <v/>
      </c>
      <c r="G162" s="1" t="n">
        <f aca="false">IF(COUNTA(A162:D162)&gt;0,ROW(),0)</f>
        <v>0</v>
      </c>
    </row>
    <row r="163" customFormat="false" ht="30" hidden="false" customHeight="true" outlineLevel="0" collapsed="false">
      <c r="A163" s="32"/>
      <c r="B163" s="33"/>
      <c r="C163" s="33"/>
      <c r="D163" s="34"/>
      <c r="E163" s="10" t="str">
        <f aca="false">IF(COUNTA(A163:D163)=0,"",IF(OR(NOT(ISNUMBER(A163)),B163="",C163="",NOT(ISNUMBER(D163))),"REVISAR datos",IF(OR(A163&lt;Resumen!E4,A163&gt;=Resumen!E4+7),"Fuera de semana","Correcto")))</f>
        <v/>
      </c>
      <c r="F163" s="22" t="str">
        <f aca="false">IF(COUNTA(A163:D163)=0,"",IF(COUNTIFS(Categorias!A8:A15,B163)=1,"Clasificado","REVISAR categoría"))</f>
        <v/>
      </c>
      <c r="G163" s="1" t="n">
        <f aca="false">IF(COUNTA(A163:D163)&gt;0,ROW(),0)</f>
        <v>0</v>
      </c>
    </row>
    <row r="164" customFormat="false" ht="30" hidden="false" customHeight="true" outlineLevel="0" collapsed="false">
      <c r="A164" s="32"/>
      <c r="B164" s="33"/>
      <c r="C164" s="33"/>
      <c r="D164" s="34"/>
      <c r="E164" s="10" t="str">
        <f aca="false">IF(COUNTA(A164:D164)=0,"",IF(OR(NOT(ISNUMBER(A164)),B164="",C164="",NOT(ISNUMBER(D164))),"REVISAR datos",IF(OR(A164&lt;Resumen!E4,A164&gt;=Resumen!E4+7),"Fuera de semana","Correcto")))</f>
        <v/>
      </c>
      <c r="F164" s="22" t="str">
        <f aca="false">IF(COUNTA(A164:D164)=0,"",IF(COUNTIFS(Categorias!A8:A15,B164)=1,"Clasificado","REVISAR categoría"))</f>
        <v/>
      </c>
      <c r="G164" s="1" t="n">
        <f aca="false">IF(COUNTA(A164:D164)&gt;0,ROW(),0)</f>
        <v>0</v>
      </c>
    </row>
    <row r="165" customFormat="false" ht="30" hidden="false" customHeight="true" outlineLevel="0" collapsed="false">
      <c r="A165" s="32"/>
      <c r="B165" s="33"/>
      <c r="C165" s="33"/>
      <c r="D165" s="34"/>
      <c r="E165" s="10" t="str">
        <f aca="false">IF(COUNTA(A165:D165)=0,"",IF(OR(NOT(ISNUMBER(A165)),B165="",C165="",NOT(ISNUMBER(D165))),"REVISAR datos",IF(OR(A165&lt;Resumen!E4,A165&gt;=Resumen!E4+7),"Fuera de semana","Correcto")))</f>
        <v/>
      </c>
      <c r="F165" s="22" t="str">
        <f aca="false">IF(COUNTA(A165:D165)=0,"",IF(COUNTIFS(Categorias!A8:A15,B165)=1,"Clasificado","REVISAR categoría"))</f>
        <v/>
      </c>
      <c r="G165" s="1" t="n">
        <f aca="false">IF(COUNTA(A165:D165)&gt;0,ROW(),0)</f>
        <v>0</v>
      </c>
    </row>
    <row r="166" customFormat="false" ht="30" hidden="false" customHeight="true" outlineLevel="0" collapsed="false">
      <c r="A166" s="32"/>
      <c r="B166" s="33"/>
      <c r="C166" s="33"/>
      <c r="D166" s="34"/>
      <c r="E166" s="10" t="str">
        <f aca="false">IF(COUNTA(A166:D166)=0,"",IF(OR(NOT(ISNUMBER(A166)),B166="",C166="",NOT(ISNUMBER(D166))),"REVISAR datos",IF(OR(A166&lt;Resumen!E4,A166&gt;=Resumen!E4+7),"Fuera de semana","Correcto")))</f>
        <v/>
      </c>
      <c r="F166" s="22" t="str">
        <f aca="false">IF(COUNTA(A166:D166)=0,"",IF(COUNTIFS(Categorias!A8:A15,B166)=1,"Clasificado","REVISAR categoría"))</f>
        <v/>
      </c>
      <c r="G166" s="1" t="n">
        <f aca="false">IF(COUNTA(A166:D166)&gt;0,ROW(),0)</f>
        <v>0</v>
      </c>
    </row>
    <row r="167" customFormat="false" ht="30" hidden="false" customHeight="true" outlineLevel="0" collapsed="false">
      <c r="A167" s="32"/>
      <c r="B167" s="33"/>
      <c r="C167" s="33"/>
      <c r="D167" s="34"/>
      <c r="E167" s="10" t="str">
        <f aca="false">IF(COUNTA(A167:D167)=0,"",IF(OR(NOT(ISNUMBER(A167)),B167="",C167="",NOT(ISNUMBER(D167))),"REVISAR datos",IF(OR(A167&lt;Resumen!E4,A167&gt;=Resumen!E4+7),"Fuera de semana","Correcto")))</f>
        <v/>
      </c>
      <c r="F167" s="22" t="str">
        <f aca="false">IF(COUNTA(A167:D167)=0,"",IF(COUNTIFS(Categorias!A8:A15,B167)=1,"Clasificado","REVISAR categoría"))</f>
        <v/>
      </c>
      <c r="G167" s="1" t="n">
        <f aca="false">IF(COUNTA(A167:D167)&gt;0,ROW(),0)</f>
        <v>0</v>
      </c>
    </row>
    <row r="168" customFormat="false" ht="30" hidden="false" customHeight="true" outlineLevel="0" collapsed="false">
      <c r="A168" s="32"/>
      <c r="B168" s="33"/>
      <c r="C168" s="33"/>
      <c r="D168" s="34"/>
      <c r="E168" s="10" t="str">
        <f aca="false">IF(COUNTA(A168:D168)=0,"",IF(OR(NOT(ISNUMBER(A168)),B168="",C168="",NOT(ISNUMBER(D168))),"REVISAR datos",IF(OR(A168&lt;Resumen!E4,A168&gt;=Resumen!E4+7),"Fuera de semana","Correcto")))</f>
        <v/>
      </c>
      <c r="F168" s="22" t="str">
        <f aca="false">IF(COUNTA(A168:D168)=0,"",IF(COUNTIFS(Categorias!A8:A15,B168)=1,"Clasificado","REVISAR categoría"))</f>
        <v/>
      </c>
      <c r="G168" s="1" t="n">
        <f aca="false">IF(COUNTA(A168:D168)&gt;0,ROW(),0)</f>
        <v>0</v>
      </c>
    </row>
    <row r="169" customFormat="false" ht="30" hidden="false" customHeight="true" outlineLevel="0" collapsed="false">
      <c r="A169" s="32"/>
      <c r="B169" s="33"/>
      <c r="C169" s="33"/>
      <c r="D169" s="34"/>
      <c r="E169" s="10" t="str">
        <f aca="false">IF(COUNTA(A169:D169)=0,"",IF(OR(NOT(ISNUMBER(A169)),B169="",C169="",NOT(ISNUMBER(D169))),"REVISAR datos",IF(OR(A169&lt;Resumen!E4,A169&gt;=Resumen!E4+7),"Fuera de semana","Correcto")))</f>
        <v/>
      </c>
      <c r="F169" s="22" t="str">
        <f aca="false">IF(COUNTA(A169:D169)=0,"",IF(COUNTIFS(Categorias!A8:A15,B169)=1,"Clasificado","REVISAR categoría"))</f>
        <v/>
      </c>
      <c r="G169" s="1" t="n">
        <f aca="false">IF(COUNTA(A169:D169)&gt;0,ROW(),0)</f>
        <v>0</v>
      </c>
    </row>
    <row r="170" customFormat="false" ht="30" hidden="false" customHeight="true" outlineLevel="0" collapsed="false">
      <c r="A170" s="32"/>
      <c r="B170" s="33"/>
      <c r="C170" s="33"/>
      <c r="D170" s="34"/>
      <c r="E170" s="10" t="str">
        <f aca="false">IF(COUNTA(A170:D170)=0,"",IF(OR(NOT(ISNUMBER(A170)),B170="",C170="",NOT(ISNUMBER(D170))),"REVISAR datos",IF(OR(A170&lt;Resumen!E4,A170&gt;=Resumen!E4+7),"Fuera de semana","Correcto")))</f>
        <v/>
      </c>
      <c r="F170" s="22" t="str">
        <f aca="false">IF(COUNTA(A170:D170)=0,"",IF(COUNTIFS(Categorias!A8:A15,B170)=1,"Clasificado","REVISAR categoría"))</f>
        <v/>
      </c>
      <c r="G170" s="1" t="n">
        <f aca="false">IF(COUNTA(A170:D170)&gt;0,ROW(),0)</f>
        <v>0</v>
      </c>
    </row>
    <row r="171" customFormat="false" ht="30" hidden="false" customHeight="true" outlineLevel="0" collapsed="false">
      <c r="A171" s="32"/>
      <c r="B171" s="33"/>
      <c r="C171" s="33"/>
      <c r="D171" s="34"/>
      <c r="E171" s="10" t="str">
        <f aca="false">IF(COUNTA(A171:D171)=0,"",IF(OR(NOT(ISNUMBER(A171)),B171="",C171="",NOT(ISNUMBER(D171))),"REVISAR datos",IF(OR(A171&lt;Resumen!E4,A171&gt;=Resumen!E4+7),"Fuera de semana","Correcto")))</f>
        <v/>
      </c>
      <c r="F171" s="22" t="str">
        <f aca="false">IF(COUNTA(A171:D171)=0,"",IF(COUNTIFS(Categorias!A8:A15,B171)=1,"Clasificado","REVISAR categoría"))</f>
        <v/>
      </c>
      <c r="G171" s="1" t="n">
        <f aca="false">IF(COUNTA(A171:D171)&gt;0,ROW(),0)</f>
        <v>0</v>
      </c>
    </row>
    <row r="172" customFormat="false" ht="30" hidden="false" customHeight="true" outlineLevel="0" collapsed="false">
      <c r="A172" s="32"/>
      <c r="B172" s="33"/>
      <c r="C172" s="33"/>
      <c r="D172" s="34"/>
      <c r="E172" s="10" t="str">
        <f aca="false">IF(COUNTA(A172:D172)=0,"",IF(OR(NOT(ISNUMBER(A172)),B172="",C172="",NOT(ISNUMBER(D172))),"REVISAR datos",IF(OR(A172&lt;Resumen!E4,A172&gt;=Resumen!E4+7),"Fuera de semana","Correcto")))</f>
        <v/>
      </c>
      <c r="F172" s="22" t="str">
        <f aca="false">IF(COUNTA(A172:D172)=0,"",IF(COUNTIFS(Categorias!A8:A15,B172)=1,"Clasificado","REVISAR categoría"))</f>
        <v/>
      </c>
      <c r="G172" s="1" t="n">
        <f aca="false">IF(COUNTA(A172:D172)&gt;0,ROW(),0)</f>
        <v>0</v>
      </c>
    </row>
    <row r="173" customFormat="false" ht="30" hidden="false" customHeight="true" outlineLevel="0" collapsed="false">
      <c r="A173" s="32"/>
      <c r="B173" s="33"/>
      <c r="C173" s="33"/>
      <c r="D173" s="34"/>
      <c r="E173" s="10" t="str">
        <f aca="false">IF(COUNTA(A173:D173)=0,"",IF(OR(NOT(ISNUMBER(A173)),B173="",C173="",NOT(ISNUMBER(D173))),"REVISAR datos",IF(OR(A173&lt;Resumen!E4,A173&gt;=Resumen!E4+7),"Fuera de semana","Correcto")))</f>
        <v/>
      </c>
      <c r="F173" s="22" t="str">
        <f aca="false">IF(COUNTA(A173:D173)=0,"",IF(COUNTIFS(Categorias!A8:A15,B173)=1,"Clasificado","REVISAR categoría"))</f>
        <v/>
      </c>
      <c r="G173" s="1" t="n">
        <f aca="false">IF(COUNTA(A173:D173)&gt;0,ROW(),0)</f>
        <v>0</v>
      </c>
    </row>
    <row r="174" customFormat="false" ht="30" hidden="false" customHeight="true" outlineLevel="0" collapsed="false">
      <c r="A174" s="32"/>
      <c r="B174" s="33"/>
      <c r="C174" s="33"/>
      <c r="D174" s="34"/>
      <c r="E174" s="10" t="str">
        <f aca="false">IF(COUNTA(A174:D174)=0,"",IF(OR(NOT(ISNUMBER(A174)),B174="",C174="",NOT(ISNUMBER(D174))),"REVISAR datos",IF(OR(A174&lt;Resumen!E4,A174&gt;=Resumen!E4+7),"Fuera de semana","Correcto")))</f>
        <v/>
      </c>
      <c r="F174" s="22" t="str">
        <f aca="false">IF(COUNTA(A174:D174)=0,"",IF(COUNTIFS(Categorias!A8:A15,B174)=1,"Clasificado","REVISAR categoría"))</f>
        <v/>
      </c>
      <c r="G174" s="1" t="n">
        <f aca="false">IF(COUNTA(A174:D174)&gt;0,ROW(),0)</f>
        <v>0</v>
      </c>
    </row>
    <row r="175" customFormat="false" ht="30" hidden="false" customHeight="true" outlineLevel="0" collapsed="false">
      <c r="A175" s="32"/>
      <c r="B175" s="33"/>
      <c r="C175" s="33"/>
      <c r="D175" s="34"/>
      <c r="E175" s="10" t="str">
        <f aca="false">IF(COUNTA(A175:D175)=0,"",IF(OR(NOT(ISNUMBER(A175)),B175="",C175="",NOT(ISNUMBER(D175))),"REVISAR datos",IF(OR(A175&lt;Resumen!E4,A175&gt;=Resumen!E4+7),"Fuera de semana","Correcto")))</f>
        <v/>
      </c>
      <c r="F175" s="22" t="str">
        <f aca="false">IF(COUNTA(A175:D175)=0,"",IF(COUNTIFS(Categorias!A8:A15,B175)=1,"Clasificado","REVISAR categoría"))</f>
        <v/>
      </c>
      <c r="G175" s="1" t="n">
        <f aca="false">IF(COUNTA(A175:D175)&gt;0,ROW(),0)</f>
        <v>0</v>
      </c>
    </row>
    <row r="176" customFormat="false" ht="30" hidden="false" customHeight="true" outlineLevel="0" collapsed="false">
      <c r="A176" s="32"/>
      <c r="B176" s="33"/>
      <c r="C176" s="33"/>
      <c r="D176" s="34"/>
      <c r="E176" s="10" t="str">
        <f aca="false">IF(COUNTA(A176:D176)=0,"",IF(OR(NOT(ISNUMBER(A176)),B176="",C176="",NOT(ISNUMBER(D176))),"REVISAR datos",IF(OR(A176&lt;Resumen!E4,A176&gt;=Resumen!E4+7),"Fuera de semana","Correcto")))</f>
        <v/>
      </c>
      <c r="F176" s="22" t="str">
        <f aca="false">IF(COUNTA(A176:D176)=0,"",IF(COUNTIFS(Categorias!A8:A15,B176)=1,"Clasificado","REVISAR categoría"))</f>
        <v/>
      </c>
      <c r="G176" s="1" t="n">
        <f aca="false">IF(COUNTA(A176:D176)&gt;0,ROW(),0)</f>
        <v>0</v>
      </c>
    </row>
    <row r="177" customFormat="false" ht="30" hidden="false" customHeight="true" outlineLevel="0" collapsed="false">
      <c r="A177" s="32"/>
      <c r="B177" s="33"/>
      <c r="C177" s="33"/>
      <c r="D177" s="34"/>
      <c r="E177" s="10" t="str">
        <f aca="false">IF(COUNTA(A177:D177)=0,"",IF(OR(NOT(ISNUMBER(A177)),B177="",C177="",NOT(ISNUMBER(D177))),"REVISAR datos",IF(OR(A177&lt;Resumen!E4,A177&gt;=Resumen!E4+7),"Fuera de semana","Correcto")))</f>
        <v/>
      </c>
      <c r="F177" s="22" t="str">
        <f aca="false">IF(COUNTA(A177:D177)=0,"",IF(COUNTIFS(Categorias!A8:A15,B177)=1,"Clasificado","REVISAR categoría"))</f>
        <v/>
      </c>
      <c r="G177" s="1" t="n">
        <f aca="false">IF(COUNTA(A177:D177)&gt;0,ROW(),0)</f>
        <v>0</v>
      </c>
    </row>
    <row r="178" customFormat="false" ht="30" hidden="false" customHeight="true" outlineLevel="0" collapsed="false">
      <c r="A178" s="32"/>
      <c r="B178" s="33"/>
      <c r="C178" s="33"/>
      <c r="D178" s="34"/>
      <c r="E178" s="10" t="str">
        <f aca="false">IF(COUNTA(A178:D178)=0,"",IF(OR(NOT(ISNUMBER(A178)),B178="",C178="",NOT(ISNUMBER(D178))),"REVISAR datos",IF(OR(A178&lt;Resumen!E4,A178&gt;=Resumen!E4+7),"Fuera de semana","Correcto")))</f>
        <v/>
      </c>
      <c r="F178" s="22" t="str">
        <f aca="false">IF(COUNTA(A178:D178)=0,"",IF(COUNTIFS(Categorias!A8:A15,B178)=1,"Clasificado","REVISAR categoría"))</f>
        <v/>
      </c>
      <c r="G178" s="1" t="n">
        <f aca="false">IF(COUNTA(A178:D178)&gt;0,ROW(),0)</f>
        <v>0</v>
      </c>
    </row>
    <row r="179" customFormat="false" ht="30" hidden="false" customHeight="true" outlineLevel="0" collapsed="false">
      <c r="A179" s="32"/>
      <c r="B179" s="33"/>
      <c r="C179" s="33"/>
      <c r="D179" s="34"/>
      <c r="E179" s="10" t="str">
        <f aca="false">IF(COUNTA(A179:D179)=0,"",IF(OR(NOT(ISNUMBER(A179)),B179="",C179="",NOT(ISNUMBER(D179))),"REVISAR datos",IF(OR(A179&lt;Resumen!E4,A179&gt;=Resumen!E4+7),"Fuera de semana","Correcto")))</f>
        <v/>
      </c>
      <c r="F179" s="22" t="str">
        <f aca="false">IF(COUNTA(A179:D179)=0,"",IF(COUNTIFS(Categorias!A8:A15,B179)=1,"Clasificado","REVISAR categoría"))</f>
        <v/>
      </c>
      <c r="G179" s="1" t="n">
        <f aca="false">IF(COUNTA(A179:D179)&gt;0,ROW(),0)</f>
        <v>0</v>
      </c>
    </row>
    <row r="180" customFormat="false" ht="30" hidden="false" customHeight="true" outlineLevel="0" collapsed="false">
      <c r="A180" s="32"/>
      <c r="B180" s="33"/>
      <c r="C180" s="33"/>
      <c r="D180" s="34"/>
      <c r="E180" s="10" t="str">
        <f aca="false">IF(COUNTA(A180:D180)=0,"",IF(OR(NOT(ISNUMBER(A180)),B180="",C180="",NOT(ISNUMBER(D180))),"REVISAR datos",IF(OR(A180&lt;Resumen!E4,A180&gt;=Resumen!E4+7),"Fuera de semana","Correcto")))</f>
        <v/>
      </c>
      <c r="F180" s="22" t="str">
        <f aca="false">IF(COUNTA(A180:D180)=0,"",IF(COUNTIFS(Categorias!A8:A15,B180)=1,"Clasificado","REVISAR categoría"))</f>
        <v/>
      </c>
      <c r="G180" s="1" t="n">
        <f aca="false">IF(COUNTA(A180:D180)&gt;0,ROW(),0)</f>
        <v>0</v>
      </c>
    </row>
    <row r="181" customFormat="false" ht="30" hidden="false" customHeight="true" outlineLevel="0" collapsed="false">
      <c r="A181" s="32"/>
      <c r="B181" s="33"/>
      <c r="C181" s="33"/>
      <c r="D181" s="34"/>
      <c r="E181" s="10" t="str">
        <f aca="false">IF(COUNTA(A181:D181)=0,"",IF(OR(NOT(ISNUMBER(A181)),B181="",C181="",NOT(ISNUMBER(D181))),"REVISAR datos",IF(OR(A181&lt;Resumen!E4,A181&gt;=Resumen!E4+7),"Fuera de semana","Correcto")))</f>
        <v/>
      </c>
      <c r="F181" s="22" t="str">
        <f aca="false">IF(COUNTA(A181:D181)=0,"",IF(COUNTIFS(Categorias!A8:A15,B181)=1,"Clasificado","REVISAR categoría"))</f>
        <v/>
      </c>
      <c r="G181" s="1" t="n">
        <f aca="false">IF(COUNTA(A181:D181)&gt;0,ROW(),0)</f>
        <v>0</v>
      </c>
    </row>
    <row r="182" customFormat="false" ht="30" hidden="false" customHeight="true" outlineLevel="0" collapsed="false">
      <c r="A182" s="32"/>
      <c r="B182" s="33"/>
      <c r="C182" s="33"/>
      <c r="D182" s="34"/>
      <c r="E182" s="10" t="str">
        <f aca="false">IF(COUNTA(A182:D182)=0,"",IF(OR(NOT(ISNUMBER(A182)),B182="",C182="",NOT(ISNUMBER(D182))),"REVISAR datos",IF(OR(A182&lt;Resumen!E4,A182&gt;=Resumen!E4+7),"Fuera de semana","Correcto")))</f>
        <v/>
      </c>
      <c r="F182" s="22" t="str">
        <f aca="false">IF(COUNTA(A182:D182)=0,"",IF(COUNTIFS(Categorias!A8:A15,B182)=1,"Clasificado","REVISAR categoría"))</f>
        <v/>
      </c>
      <c r="G182" s="1" t="n">
        <f aca="false">IF(COUNTA(A182:D182)&gt;0,ROW(),0)</f>
        <v>0</v>
      </c>
    </row>
    <row r="183" customFormat="false" ht="30" hidden="false" customHeight="true" outlineLevel="0" collapsed="false">
      <c r="A183" s="32"/>
      <c r="B183" s="33"/>
      <c r="C183" s="33"/>
      <c r="D183" s="34"/>
      <c r="E183" s="10" t="str">
        <f aca="false">IF(COUNTA(A183:D183)=0,"",IF(OR(NOT(ISNUMBER(A183)),B183="",C183="",NOT(ISNUMBER(D183))),"REVISAR datos",IF(OR(A183&lt;Resumen!E4,A183&gt;=Resumen!E4+7),"Fuera de semana","Correcto")))</f>
        <v/>
      </c>
      <c r="F183" s="22" t="str">
        <f aca="false">IF(COUNTA(A183:D183)=0,"",IF(COUNTIFS(Categorias!A8:A15,B183)=1,"Clasificado","REVISAR categoría"))</f>
        <v/>
      </c>
      <c r="G183" s="1" t="n">
        <f aca="false">IF(COUNTA(A183:D183)&gt;0,ROW(),0)</f>
        <v>0</v>
      </c>
    </row>
    <row r="184" customFormat="false" ht="30" hidden="false" customHeight="true" outlineLevel="0" collapsed="false">
      <c r="A184" s="32"/>
      <c r="B184" s="33"/>
      <c r="C184" s="33"/>
      <c r="D184" s="34"/>
      <c r="E184" s="10" t="str">
        <f aca="false">IF(COUNTA(A184:D184)=0,"",IF(OR(NOT(ISNUMBER(A184)),B184="",C184="",NOT(ISNUMBER(D184))),"REVISAR datos",IF(OR(A184&lt;Resumen!E4,A184&gt;=Resumen!E4+7),"Fuera de semana","Correcto")))</f>
        <v/>
      </c>
      <c r="F184" s="22" t="str">
        <f aca="false">IF(COUNTA(A184:D184)=0,"",IF(COUNTIFS(Categorias!A8:A15,B184)=1,"Clasificado","REVISAR categoría"))</f>
        <v/>
      </c>
      <c r="G184" s="1" t="n">
        <f aca="false">IF(COUNTA(A184:D184)&gt;0,ROW(),0)</f>
        <v>0</v>
      </c>
    </row>
    <row r="185" customFormat="false" ht="30" hidden="false" customHeight="true" outlineLevel="0" collapsed="false">
      <c r="A185" s="32"/>
      <c r="B185" s="33"/>
      <c r="C185" s="33"/>
      <c r="D185" s="34"/>
      <c r="E185" s="10" t="str">
        <f aca="false">IF(COUNTA(A185:D185)=0,"",IF(OR(NOT(ISNUMBER(A185)),B185="",C185="",NOT(ISNUMBER(D185))),"REVISAR datos",IF(OR(A185&lt;Resumen!E4,A185&gt;=Resumen!E4+7),"Fuera de semana","Correcto")))</f>
        <v/>
      </c>
      <c r="F185" s="22" t="str">
        <f aca="false">IF(COUNTA(A185:D185)=0,"",IF(COUNTIFS(Categorias!A8:A15,B185)=1,"Clasificado","REVISAR categoría"))</f>
        <v/>
      </c>
      <c r="G185" s="1" t="n">
        <f aca="false">IF(COUNTA(A185:D185)&gt;0,ROW(),0)</f>
        <v>0</v>
      </c>
    </row>
    <row r="186" customFormat="false" ht="30" hidden="false" customHeight="true" outlineLevel="0" collapsed="false">
      <c r="A186" s="32"/>
      <c r="B186" s="33"/>
      <c r="C186" s="33"/>
      <c r="D186" s="34"/>
      <c r="E186" s="10" t="str">
        <f aca="false">IF(COUNTA(A186:D186)=0,"",IF(OR(NOT(ISNUMBER(A186)),B186="",C186="",NOT(ISNUMBER(D186))),"REVISAR datos",IF(OR(A186&lt;Resumen!E4,A186&gt;=Resumen!E4+7),"Fuera de semana","Correcto")))</f>
        <v/>
      </c>
      <c r="F186" s="22" t="str">
        <f aca="false">IF(COUNTA(A186:D186)=0,"",IF(COUNTIFS(Categorias!A8:A15,B186)=1,"Clasificado","REVISAR categoría"))</f>
        <v/>
      </c>
      <c r="G186" s="1" t="n">
        <f aca="false">IF(COUNTA(A186:D186)&gt;0,ROW(),0)</f>
        <v>0</v>
      </c>
    </row>
    <row r="187" customFormat="false" ht="30" hidden="false" customHeight="true" outlineLevel="0" collapsed="false">
      <c r="A187" s="32"/>
      <c r="B187" s="33"/>
      <c r="C187" s="33"/>
      <c r="D187" s="34"/>
      <c r="E187" s="10" t="str">
        <f aca="false">IF(COUNTA(A187:D187)=0,"",IF(OR(NOT(ISNUMBER(A187)),B187="",C187="",NOT(ISNUMBER(D187))),"REVISAR datos",IF(OR(A187&lt;Resumen!E4,A187&gt;=Resumen!E4+7),"Fuera de semana","Correcto")))</f>
        <v/>
      </c>
      <c r="F187" s="22" t="str">
        <f aca="false">IF(COUNTA(A187:D187)=0,"",IF(COUNTIFS(Categorias!A8:A15,B187)=1,"Clasificado","REVISAR categoría"))</f>
        <v/>
      </c>
      <c r="G187" s="1" t="n">
        <f aca="false">IF(COUNTA(A187:D187)&gt;0,ROW(),0)</f>
        <v>0</v>
      </c>
    </row>
    <row r="188" customFormat="false" ht="30" hidden="false" customHeight="true" outlineLevel="0" collapsed="false">
      <c r="A188" s="32"/>
      <c r="B188" s="33"/>
      <c r="C188" s="33"/>
      <c r="D188" s="34"/>
      <c r="E188" s="10" t="str">
        <f aca="false">IF(COUNTA(A188:D188)=0,"",IF(OR(NOT(ISNUMBER(A188)),B188="",C188="",NOT(ISNUMBER(D188))),"REVISAR datos",IF(OR(A188&lt;Resumen!E4,A188&gt;=Resumen!E4+7),"Fuera de semana","Correcto")))</f>
        <v/>
      </c>
      <c r="F188" s="22" t="str">
        <f aca="false">IF(COUNTA(A188:D188)=0,"",IF(COUNTIFS(Categorias!A8:A15,B188)=1,"Clasificado","REVISAR categoría"))</f>
        <v/>
      </c>
      <c r="G188" s="1" t="n">
        <f aca="false">IF(COUNTA(A188:D188)&gt;0,ROW(),0)</f>
        <v>0</v>
      </c>
    </row>
    <row r="189" customFormat="false" ht="30" hidden="false" customHeight="true" outlineLevel="0" collapsed="false">
      <c r="A189" s="32"/>
      <c r="B189" s="33"/>
      <c r="C189" s="33"/>
      <c r="D189" s="34"/>
      <c r="E189" s="10" t="str">
        <f aca="false">IF(COUNTA(A189:D189)=0,"",IF(OR(NOT(ISNUMBER(A189)),B189="",C189="",NOT(ISNUMBER(D189))),"REVISAR datos",IF(OR(A189&lt;Resumen!E4,A189&gt;=Resumen!E4+7),"Fuera de semana","Correcto")))</f>
        <v/>
      </c>
      <c r="F189" s="22" t="str">
        <f aca="false">IF(COUNTA(A189:D189)=0,"",IF(COUNTIFS(Categorias!A8:A15,B189)=1,"Clasificado","REVISAR categoría"))</f>
        <v/>
      </c>
      <c r="G189" s="1" t="n">
        <f aca="false">IF(COUNTA(A189:D189)&gt;0,ROW(),0)</f>
        <v>0</v>
      </c>
    </row>
    <row r="190" customFormat="false" ht="30" hidden="false" customHeight="true" outlineLevel="0" collapsed="false">
      <c r="A190" s="32"/>
      <c r="B190" s="33"/>
      <c r="C190" s="33"/>
      <c r="D190" s="34"/>
      <c r="E190" s="10" t="str">
        <f aca="false">IF(COUNTA(A190:D190)=0,"",IF(OR(NOT(ISNUMBER(A190)),B190="",C190="",NOT(ISNUMBER(D190))),"REVISAR datos",IF(OR(A190&lt;Resumen!E4,A190&gt;=Resumen!E4+7),"Fuera de semana","Correcto")))</f>
        <v/>
      </c>
      <c r="F190" s="22" t="str">
        <f aca="false">IF(COUNTA(A190:D190)=0,"",IF(COUNTIFS(Categorias!A8:A15,B190)=1,"Clasificado","REVISAR categoría"))</f>
        <v/>
      </c>
      <c r="G190" s="1" t="n">
        <f aca="false">IF(COUNTA(A190:D190)&gt;0,ROW(),0)</f>
        <v>0</v>
      </c>
    </row>
    <row r="191" customFormat="false" ht="30" hidden="false" customHeight="true" outlineLevel="0" collapsed="false">
      <c r="A191" s="32"/>
      <c r="B191" s="33"/>
      <c r="C191" s="33"/>
      <c r="D191" s="34"/>
      <c r="E191" s="10" t="str">
        <f aca="false">IF(COUNTA(A191:D191)=0,"",IF(OR(NOT(ISNUMBER(A191)),B191="",C191="",NOT(ISNUMBER(D191))),"REVISAR datos",IF(OR(A191&lt;Resumen!E4,A191&gt;=Resumen!E4+7),"Fuera de semana","Correcto")))</f>
        <v/>
      </c>
      <c r="F191" s="22" t="str">
        <f aca="false">IF(COUNTA(A191:D191)=0,"",IF(COUNTIFS(Categorias!A8:A15,B191)=1,"Clasificado","REVISAR categoría"))</f>
        <v/>
      </c>
      <c r="G191" s="1" t="n">
        <f aca="false">IF(COUNTA(A191:D191)&gt;0,ROW(),0)</f>
        <v>0</v>
      </c>
    </row>
    <row r="192" customFormat="false" ht="30" hidden="false" customHeight="true" outlineLevel="0" collapsed="false">
      <c r="A192" s="32"/>
      <c r="B192" s="33"/>
      <c r="C192" s="33"/>
      <c r="D192" s="34"/>
      <c r="E192" s="10" t="str">
        <f aca="false">IF(COUNTA(A192:D192)=0,"",IF(OR(NOT(ISNUMBER(A192)),B192="",C192="",NOT(ISNUMBER(D192))),"REVISAR datos",IF(OR(A192&lt;Resumen!E4,A192&gt;=Resumen!E4+7),"Fuera de semana","Correcto")))</f>
        <v/>
      </c>
      <c r="F192" s="22" t="str">
        <f aca="false">IF(COUNTA(A192:D192)=0,"",IF(COUNTIFS(Categorias!A8:A15,B192)=1,"Clasificado","REVISAR categoría"))</f>
        <v/>
      </c>
      <c r="G192" s="1" t="n">
        <f aca="false">IF(COUNTA(A192:D192)&gt;0,ROW(),0)</f>
        <v>0</v>
      </c>
    </row>
    <row r="193" customFormat="false" ht="30" hidden="false" customHeight="true" outlineLevel="0" collapsed="false">
      <c r="A193" s="32"/>
      <c r="B193" s="33"/>
      <c r="C193" s="33"/>
      <c r="D193" s="34"/>
      <c r="E193" s="10" t="str">
        <f aca="false">IF(COUNTA(A193:D193)=0,"",IF(OR(NOT(ISNUMBER(A193)),B193="",C193="",NOT(ISNUMBER(D193))),"REVISAR datos",IF(OR(A193&lt;Resumen!E4,A193&gt;=Resumen!E4+7),"Fuera de semana","Correcto")))</f>
        <v/>
      </c>
      <c r="F193" s="22" t="str">
        <f aca="false">IF(COUNTA(A193:D193)=0,"",IF(COUNTIFS(Categorias!A8:A15,B193)=1,"Clasificado","REVISAR categoría"))</f>
        <v/>
      </c>
      <c r="G193" s="1" t="n">
        <f aca="false">IF(COUNTA(A193:D193)&gt;0,ROW(),0)</f>
        <v>0</v>
      </c>
    </row>
    <row r="194" customFormat="false" ht="30" hidden="false" customHeight="true" outlineLevel="0" collapsed="false">
      <c r="A194" s="32"/>
      <c r="B194" s="33"/>
      <c r="C194" s="33"/>
      <c r="D194" s="34"/>
      <c r="E194" s="10" t="str">
        <f aca="false">IF(COUNTA(A194:D194)=0,"",IF(OR(NOT(ISNUMBER(A194)),B194="",C194="",NOT(ISNUMBER(D194))),"REVISAR datos",IF(OR(A194&lt;Resumen!E4,A194&gt;=Resumen!E4+7),"Fuera de semana","Correcto")))</f>
        <v/>
      </c>
      <c r="F194" s="22" t="str">
        <f aca="false">IF(COUNTA(A194:D194)=0,"",IF(COUNTIFS(Categorias!A8:A15,B194)=1,"Clasificado","REVISAR categoría"))</f>
        <v/>
      </c>
      <c r="G194" s="1" t="n">
        <f aca="false">IF(COUNTA(A194:D194)&gt;0,ROW(),0)</f>
        <v>0</v>
      </c>
    </row>
    <row r="195" customFormat="false" ht="30" hidden="false" customHeight="true" outlineLevel="0" collapsed="false">
      <c r="A195" s="32"/>
      <c r="B195" s="33"/>
      <c r="C195" s="33"/>
      <c r="D195" s="34"/>
      <c r="E195" s="10" t="str">
        <f aca="false">IF(COUNTA(A195:D195)=0,"",IF(OR(NOT(ISNUMBER(A195)),B195="",C195="",NOT(ISNUMBER(D195))),"REVISAR datos",IF(OR(A195&lt;Resumen!E4,A195&gt;=Resumen!E4+7),"Fuera de semana","Correcto")))</f>
        <v/>
      </c>
      <c r="F195" s="22" t="str">
        <f aca="false">IF(COUNTA(A195:D195)=0,"",IF(COUNTIFS(Categorias!A8:A15,B195)=1,"Clasificado","REVISAR categoría"))</f>
        <v/>
      </c>
      <c r="G195" s="1" t="n">
        <f aca="false">IF(COUNTA(A195:D195)&gt;0,ROW(),0)</f>
        <v>0</v>
      </c>
    </row>
    <row r="196" customFormat="false" ht="30" hidden="false" customHeight="true" outlineLevel="0" collapsed="false">
      <c r="A196" s="32"/>
      <c r="B196" s="33"/>
      <c r="C196" s="33"/>
      <c r="D196" s="34"/>
      <c r="E196" s="10" t="str">
        <f aca="false">IF(COUNTA(A196:D196)=0,"",IF(OR(NOT(ISNUMBER(A196)),B196="",C196="",NOT(ISNUMBER(D196))),"REVISAR datos",IF(OR(A196&lt;Resumen!E4,A196&gt;=Resumen!E4+7),"Fuera de semana","Correcto")))</f>
        <v/>
      </c>
      <c r="F196" s="22" t="str">
        <f aca="false">IF(COUNTA(A196:D196)=0,"",IF(COUNTIFS(Categorias!A8:A15,B196)=1,"Clasificado","REVISAR categoría"))</f>
        <v/>
      </c>
      <c r="G196" s="1" t="n">
        <f aca="false">IF(COUNTA(A196:D196)&gt;0,ROW(),0)</f>
        <v>0</v>
      </c>
    </row>
    <row r="197" customFormat="false" ht="30" hidden="false" customHeight="true" outlineLevel="0" collapsed="false">
      <c r="A197" s="32"/>
      <c r="B197" s="33"/>
      <c r="C197" s="33"/>
      <c r="D197" s="34"/>
      <c r="E197" s="10" t="str">
        <f aca="false">IF(COUNTA(A197:D197)=0,"",IF(OR(NOT(ISNUMBER(A197)),B197="",C197="",NOT(ISNUMBER(D197))),"REVISAR datos",IF(OR(A197&lt;Resumen!E4,A197&gt;=Resumen!E4+7),"Fuera de semana","Correcto")))</f>
        <v/>
      </c>
      <c r="F197" s="22" t="str">
        <f aca="false">IF(COUNTA(A197:D197)=0,"",IF(COUNTIFS(Categorias!A8:A15,B197)=1,"Clasificado","REVISAR categoría"))</f>
        <v/>
      </c>
      <c r="G197" s="1" t="n">
        <f aca="false">IF(COUNTA(A197:D197)&gt;0,ROW(),0)</f>
        <v>0</v>
      </c>
    </row>
    <row r="198" customFormat="false" ht="30" hidden="false" customHeight="true" outlineLevel="0" collapsed="false">
      <c r="A198" s="32"/>
      <c r="B198" s="33"/>
      <c r="C198" s="33"/>
      <c r="D198" s="34"/>
      <c r="E198" s="10" t="str">
        <f aca="false">IF(COUNTA(A198:D198)=0,"",IF(OR(NOT(ISNUMBER(A198)),B198="",C198="",NOT(ISNUMBER(D198))),"REVISAR datos",IF(OR(A198&lt;Resumen!E4,A198&gt;=Resumen!E4+7),"Fuera de semana","Correcto")))</f>
        <v/>
      </c>
      <c r="F198" s="22" t="str">
        <f aca="false">IF(COUNTA(A198:D198)=0,"",IF(COUNTIFS(Categorias!A8:A15,B198)=1,"Clasificado","REVISAR categoría"))</f>
        <v/>
      </c>
      <c r="G198" s="1" t="n">
        <f aca="false">IF(COUNTA(A198:D198)&gt;0,ROW(),0)</f>
        <v>0</v>
      </c>
    </row>
    <row r="199" customFormat="false" ht="30" hidden="false" customHeight="true" outlineLevel="0" collapsed="false">
      <c r="A199" s="32"/>
      <c r="B199" s="33"/>
      <c r="C199" s="33"/>
      <c r="D199" s="34"/>
      <c r="E199" s="10" t="str">
        <f aca="false">IF(COUNTA(A199:D199)=0,"",IF(OR(NOT(ISNUMBER(A199)),B199="",C199="",NOT(ISNUMBER(D199))),"REVISAR datos",IF(OR(A199&lt;Resumen!E4,A199&gt;=Resumen!E4+7),"Fuera de semana","Correcto")))</f>
        <v/>
      </c>
      <c r="F199" s="22" t="str">
        <f aca="false">IF(COUNTA(A199:D199)=0,"",IF(COUNTIFS(Categorias!A8:A15,B199)=1,"Clasificado","REVISAR categoría"))</f>
        <v/>
      </c>
      <c r="G199" s="1" t="n">
        <f aca="false">IF(COUNTA(A199:D199)&gt;0,ROW(),0)</f>
        <v>0</v>
      </c>
    </row>
    <row r="200" customFormat="false" ht="30" hidden="false" customHeight="true" outlineLevel="0" collapsed="false">
      <c r="A200" s="32"/>
      <c r="B200" s="33"/>
      <c r="C200" s="33"/>
      <c r="D200" s="34"/>
      <c r="E200" s="10" t="str">
        <f aca="false">IF(COUNTA(A200:D200)=0,"",IF(OR(NOT(ISNUMBER(A200)),B200="",C200="",NOT(ISNUMBER(D200))),"REVISAR datos",IF(OR(A200&lt;Resumen!E4,A200&gt;=Resumen!E4+7),"Fuera de semana","Correcto")))</f>
        <v/>
      </c>
      <c r="F200" s="22" t="str">
        <f aca="false">IF(COUNTA(A200:D200)=0,"",IF(COUNTIFS(Categorias!A8:A15,B200)=1,"Clasificado","REVISAR categoría"))</f>
        <v/>
      </c>
      <c r="G200" s="1" t="n">
        <f aca="false">IF(COUNTA(A200:D200)&gt;0,ROW(),0)</f>
        <v>0</v>
      </c>
    </row>
    <row r="201" customFormat="false" ht="30" hidden="false" customHeight="true" outlineLevel="0" collapsed="false">
      <c r="A201" s="32"/>
      <c r="B201" s="33"/>
      <c r="C201" s="33"/>
      <c r="D201" s="34"/>
      <c r="E201" s="10" t="str">
        <f aca="false">IF(COUNTA(A201:D201)=0,"",IF(OR(NOT(ISNUMBER(A201)),B201="",C201="",NOT(ISNUMBER(D201))),"REVISAR datos",IF(OR(A201&lt;Resumen!E4,A201&gt;=Resumen!E4+7),"Fuera de semana","Correcto")))</f>
        <v/>
      </c>
      <c r="F201" s="22" t="str">
        <f aca="false">IF(COUNTA(A201:D201)=0,"",IF(COUNTIFS(Categorias!A8:A15,B201)=1,"Clasificado","REVISAR categoría"))</f>
        <v/>
      </c>
      <c r="G201" s="1" t="n">
        <f aca="false">IF(COUNTA(A201:D201)&gt;0,ROW(),0)</f>
        <v>0</v>
      </c>
    </row>
    <row r="202" customFormat="false" ht="30" hidden="false" customHeight="true" outlineLevel="0" collapsed="false">
      <c r="A202" s="32"/>
      <c r="B202" s="33"/>
      <c r="C202" s="33"/>
      <c r="D202" s="34"/>
      <c r="E202" s="10" t="str">
        <f aca="false">IF(COUNTA(A202:D202)=0,"",IF(OR(NOT(ISNUMBER(A202)),B202="",C202="",NOT(ISNUMBER(D202))),"REVISAR datos",IF(OR(A202&lt;Resumen!E4,A202&gt;=Resumen!E4+7),"Fuera de semana","Correcto")))</f>
        <v/>
      </c>
      <c r="F202" s="22" t="str">
        <f aca="false">IF(COUNTA(A202:D202)=0,"",IF(COUNTIFS(Categorias!A8:A15,B202)=1,"Clasificado","REVISAR categoría"))</f>
        <v/>
      </c>
      <c r="G202" s="1" t="n">
        <f aca="false">IF(COUNTA(A202:D202)&gt;0,ROW(),0)</f>
        <v>0</v>
      </c>
    </row>
    <row r="203" customFormat="false" ht="30" hidden="false" customHeight="true" outlineLevel="0" collapsed="false">
      <c r="A203" s="32"/>
      <c r="B203" s="33"/>
      <c r="C203" s="33"/>
      <c r="D203" s="34"/>
      <c r="E203" s="10" t="str">
        <f aca="false">IF(COUNTA(A203:D203)=0,"",IF(OR(NOT(ISNUMBER(A203)),B203="",C203="",NOT(ISNUMBER(D203))),"REVISAR datos",IF(OR(A203&lt;Resumen!E4,A203&gt;=Resumen!E4+7),"Fuera de semana","Correcto")))</f>
        <v/>
      </c>
      <c r="F203" s="22" t="str">
        <f aca="false">IF(COUNTA(A203:D203)=0,"",IF(COUNTIFS(Categorias!A8:A15,B203)=1,"Clasificado","REVISAR categoría"))</f>
        <v/>
      </c>
      <c r="G203" s="1" t="n">
        <f aca="false">IF(COUNTA(A203:D203)&gt;0,ROW(),0)</f>
        <v>0</v>
      </c>
    </row>
    <row r="204" customFormat="false" ht="30" hidden="false" customHeight="true" outlineLevel="0" collapsed="false">
      <c r="A204" s="32"/>
      <c r="B204" s="33"/>
      <c r="C204" s="33"/>
      <c r="D204" s="34"/>
      <c r="E204" s="10" t="str">
        <f aca="false">IF(COUNTA(A204:D204)=0,"",IF(OR(NOT(ISNUMBER(A204)),B204="",C204="",NOT(ISNUMBER(D204))),"REVISAR datos",IF(OR(A204&lt;Resumen!E4,A204&gt;=Resumen!E4+7),"Fuera de semana","Correcto")))</f>
        <v/>
      </c>
      <c r="F204" s="22" t="str">
        <f aca="false">IF(COUNTA(A204:D204)=0,"",IF(COUNTIFS(Categorias!A8:A15,B204)=1,"Clasificado","REVISAR categoría"))</f>
        <v/>
      </c>
      <c r="G204" s="1" t="n">
        <f aca="false">IF(COUNTA(A204:D204)&gt;0,ROW(),0)</f>
        <v>0</v>
      </c>
    </row>
    <row r="205" customFormat="false" ht="30" hidden="false" customHeight="true" outlineLevel="0" collapsed="false">
      <c r="A205" s="32"/>
      <c r="B205" s="33"/>
      <c r="C205" s="33"/>
      <c r="D205" s="34"/>
      <c r="E205" s="10" t="str">
        <f aca="false">IF(COUNTA(A205:D205)=0,"",IF(OR(NOT(ISNUMBER(A205)),B205="",C205="",NOT(ISNUMBER(D205))),"REVISAR datos",IF(OR(A205&lt;Resumen!E4,A205&gt;=Resumen!E4+7),"Fuera de semana","Correcto")))</f>
        <v/>
      </c>
      <c r="F205" s="22" t="str">
        <f aca="false">IF(COUNTA(A205:D205)=0,"",IF(COUNTIFS(Categorias!A8:A15,B205)=1,"Clasificado","REVISAR categoría"))</f>
        <v/>
      </c>
      <c r="G205" s="1" t="n">
        <f aca="false">IF(COUNTA(A205:D205)&gt;0,ROW(),0)</f>
        <v>0</v>
      </c>
    </row>
    <row r="206" customFormat="false" ht="30" hidden="false" customHeight="true" outlineLevel="0" collapsed="false">
      <c r="A206" s="32"/>
      <c r="B206" s="33"/>
      <c r="C206" s="33"/>
      <c r="D206" s="34"/>
      <c r="E206" s="10" t="str">
        <f aca="false">IF(COUNTA(A206:D206)=0,"",IF(OR(NOT(ISNUMBER(A206)),B206="",C206="",NOT(ISNUMBER(D206))),"REVISAR datos",IF(OR(A206&lt;Resumen!E4,A206&gt;=Resumen!E4+7),"Fuera de semana","Correcto")))</f>
        <v/>
      </c>
      <c r="F206" s="22" t="str">
        <f aca="false">IF(COUNTA(A206:D206)=0,"",IF(COUNTIFS(Categorias!A8:A15,B206)=1,"Clasificado","REVISAR categoría"))</f>
        <v/>
      </c>
      <c r="G206" s="1" t="n">
        <f aca="false">IF(COUNTA(A206:D206)&gt;0,ROW(),0)</f>
        <v>0</v>
      </c>
    </row>
    <row r="207" customFormat="false" ht="30" hidden="false" customHeight="true" outlineLevel="0" collapsed="false">
      <c r="A207" s="32"/>
      <c r="B207" s="33"/>
      <c r="C207" s="33"/>
      <c r="D207" s="34"/>
      <c r="E207" s="10" t="str">
        <f aca="false">IF(COUNTA(A207:D207)=0,"",IF(OR(NOT(ISNUMBER(A207)),B207="",C207="",NOT(ISNUMBER(D207))),"REVISAR datos",IF(OR(A207&lt;Resumen!E4,A207&gt;=Resumen!E4+7),"Fuera de semana","Correcto")))</f>
        <v/>
      </c>
      <c r="F207" s="22" t="str">
        <f aca="false">IF(COUNTA(A207:D207)=0,"",IF(COUNTIFS(Categorias!A8:A15,B207)=1,"Clasificado","REVISAR categoría"))</f>
        <v/>
      </c>
      <c r="G207" s="1" t="n">
        <f aca="false">IF(COUNTA(A207:D207)&gt;0,ROW(),0)</f>
        <v>0</v>
      </c>
    </row>
    <row r="208" customFormat="false" ht="30" hidden="false" customHeight="true" outlineLevel="0" collapsed="false">
      <c r="A208" s="32"/>
      <c r="B208" s="33"/>
      <c r="C208" s="33"/>
      <c r="D208" s="34"/>
      <c r="E208" s="10" t="str">
        <f aca="false">IF(COUNTA(A208:D208)=0,"",IF(OR(NOT(ISNUMBER(A208)),B208="",C208="",NOT(ISNUMBER(D208))),"REVISAR datos",IF(OR(A208&lt;Resumen!E4,A208&gt;=Resumen!E4+7),"Fuera de semana","Correcto")))</f>
        <v/>
      </c>
      <c r="F208" s="22" t="str">
        <f aca="false">IF(COUNTA(A208:D208)=0,"",IF(COUNTIFS(Categorias!A8:A15,B208)=1,"Clasificado","REVISAR categoría"))</f>
        <v/>
      </c>
      <c r="G208" s="1" t="n">
        <f aca="false">IF(COUNTA(A208:D208)&gt;0,ROW(),0)</f>
        <v>0</v>
      </c>
    </row>
    <row r="209" customFormat="false" ht="30" hidden="false" customHeight="true" outlineLevel="0" collapsed="false">
      <c r="A209" s="32"/>
      <c r="B209" s="33"/>
      <c r="C209" s="33"/>
      <c r="D209" s="34"/>
      <c r="E209" s="10" t="str">
        <f aca="false">IF(COUNTA(A209:D209)=0,"",IF(OR(NOT(ISNUMBER(A209)),B209="",C209="",NOT(ISNUMBER(D209))),"REVISAR datos",IF(OR(A209&lt;Resumen!E4,A209&gt;=Resumen!E4+7),"Fuera de semana","Correcto")))</f>
        <v/>
      </c>
      <c r="F209" s="22" t="str">
        <f aca="false">IF(COUNTA(A209:D209)=0,"",IF(COUNTIFS(Categorias!A8:A15,B209)=1,"Clasificado","REVISAR categoría"))</f>
        <v/>
      </c>
      <c r="G209" s="1" t="n">
        <f aca="false">IF(COUNTA(A209:D209)&gt;0,ROW(),0)</f>
        <v>0</v>
      </c>
    </row>
    <row r="210" customFormat="false" ht="30" hidden="false" customHeight="true" outlineLevel="0" collapsed="false">
      <c r="A210" s="32"/>
      <c r="B210" s="33"/>
      <c r="C210" s="33"/>
      <c r="D210" s="34"/>
      <c r="E210" s="10" t="str">
        <f aca="false">IF(COUNTA(A210:D210)=0,"",IF(OR(NOT(ISNUMBER(A210)),B210="",C210="",NOT(ISNUMBER(D210))),"REVISAR datos",IF(OR(A210&lt;Resumen!E4,A210&gt;=Resumen!E4+7),"Fuera de semana","Correcto")))</f>
        <v/>
      </c>
      <c r="F210" s="22" t="str">
        <f aca="false">IF(COUNTA(A210:D210)=0,"",IF(COUNTIFS(Categorias!A8:A15,B210)=1,"Clasificado","REVISAR categoría"))</f>
        <v/>
      </c>
      <c r="G210" s="1" t="n">
        <f aca="false">IF(COUNTA(A210:D210)&gt;0,ROW(),0)</f>
        <v>0</v>
      </c>
    </row>
    <row r="211" customFormat="false" ht="30" hidden="false" customHeight="true" outlineLevel="0" collapsed="false">
      <c r="A211" s="32"/>
      <c r="B211" s="33"/>
      <c r="C211" s="33"/>
      <c r="D211" s="34"/>
      <c r="E211" s="10" t="str">
        <f aca="false">IF(COUNTA(A211:D211)=0,"",IF(OR(NOT(ISNUMBER(A211)),B211="",C211="",NOT(ISNUMBER(D211))),"REVISAR datos",IF(OR(A211&lt;Resumen!E4,A211&gt;=Resumen!E4+7),"Fuera de semana","Correcto")))</f>
        <v/>
      </c>
      <c r="F211" s="22" t="str">
        <f aca="false">IF(COUNTA(A211:D211)=0,"",IF(COUNTIFS(Categorias!A8:A15,B211)=1,"Clasificado","REVISAR categoría"))</f>
        <v/>
      </c>
      <c r="G211" s="1" t="n">
        <f aca="false">IF(COUNTA(A211:D211)&gt;0,ROW(),0)</f>
        <v>0</v>
      </c>
    </row>
    <row r="212" customFormat="false" ht="30" hidden="false" customHeight="true" outlineLevel="0" collapsed="false">
      <c r="A212" s="32"/>
      <c r="B212" s="33"/>
      <c r="C212" s="33"/>
      <c r="D212" s="34"/>
      <c r="E212" s="10" t="str">
        <f aca="false">IF(COUNTA(A212:D212)=0,"",IF(OR(NOT(ISNUMBER(A212)),B212="",C212="",NOT(ISNUMBER(D212))),"REVISAR datos",IF(OR(A212&lt;Resumen!E4,A212&gt;=Resumen!E4+7),"Fuera de semana","Correcto")))</f>
        <v/>
      </c>
      <c r="F212" s="22" t="str">
        <f aca="false">IF(COUNTA(A212:D212)=0,"",IF(COUNTIFS(Categorias!A8:A15,B212)=1,"Clasificado","REVISAR categoría"))</f>
        <v/>
      </c>
      <c r="G212" s="1" t="n">
        <f aca="false">IF(COUNTA(A212:D212)&gt;0,ROW(),0)</f>
        <v>0</v>
      </c>
    </row>
    <row r="213" customFormat="false" ht="30" hidden="false" customHeight="true" outlineLevel="0" collapsed="false">
      <c r="A213" s="32"/>
      <c r="B213" s="33"/>
      <c r="C213" s="33"/>
      <c r="D213" s="34"/>
      <c r="E213" s="10" t="str">
        <f aca="false">IF(COUNTA(A213:D213)=0,"",IF(OR(NOT(ISNUMBER(A213)),B213="",C213="",NOT(ISNUMBER(D213))),"REVISAR datos",IF(OR(A213&lt;Resumen!E4,A213&gt;=Resumen!E4+7),"Fuera de semana","Correcto")))</f>
        <v/>
      </c>
      <c r="F213" s="22" t="str">
        <f aca="false">IF(COUNTA(A213:D213)=0,"",IF(COUNTIFS(Categorias!A8:A15,B213)=1,"Clasificado","REVISAR categoría"))</f>
        <v/>
      </c>
      <c r="G213" s="1" t="n">
        <f aca="false">IF(COUNTA(A213:D213)&gt;0,ROW(),0)</f>
        <v>0</v>
      </c>
    </row>
    <row r="214" customFormat="false" ht="30" hidden="false" customHeight="true" outlineLevel="0" collapsed="false">
      <c r="A214" s="32"/>
      <c r="B214" s="33"/>
      <c r="C214" s="33"/>
      <c r="D214" s="34"/>
      <c r="E214" s="10" t="str">
        <f aca="false">IF(COUNTA(A214:D214)=0,"",IF(OR(NOT(ISNUMBER(A214)),B214="",C214="",NOT(ISNUMBER(D214))),"REVISAR datos",IF(OR(A214&lt;Resumen!E4,A214&gt;=Resumen!E4+7),"Fuera de semana","Correcto")))</f>
        <v/>
      </c>
      <c r="F214" s="22" t="str">
        <f aca="false">IF(COUNTA(A214:D214)=0,"",IF(COUNTIFS(Categorias!A8:A15,B214)=1,"Clasificado","REVISAR categoría"))</f>
        <v/>
      </c>
      <c r="G214" s="1" t="n">
        <f aca="false">IF(COUNTA(A214:D214)&gt;0,ROW(),0)</f>
        <v>0</v>
      </c>
    </row>
    <row r="215" customFormat="false" ht="30" hidden="false" customHeight="true" outlineLevel="0" collapsed="false">
      <c r="A215" s="32"/>
      <c r="B215" s="33"/>
      <c r="C215" s="33"/>
      <c r="D215" s="34"/>
      <c r="E215" s="10" t="str">
        <f aca="false">IF(COUNTA(A215:D215)=0,"",IF(OR(NOT(ISNUMBER(A215)),B215="",C215="",NOT(ISNUMBER(D215))),"REVISAR datos",IF(OR(A215&lt;Resumen!E4,A215&gt;=Resumen!E4+7),"Fuera de semana","Correcto")))</f>
        <v/>
      </c>
      <c r="F215" s="22" t="str">
        <f aca="false">IF(COUNTA(A215:D215)=0,"",IF(COUNTIFS(Categorias!A8:A15,B215)=1,"Clasificado","REVISAR categoría"))</f>
        <v/>
      </c>
      <c r="G215" s="1" t="n">
        <f aca="false">IF(COUNTA(A215:D215)&gt;0,ROW(),0)</f>
        <v>0</v>
      </c>
    </row>
    <row r="216" customFormat="false" ht="30" hidden="false" customHeight="true" outlineLevel="0" collapsed="false">
      <c r="A216" s="32"/>
      <c r="B216" s="33"/>
      <c r="C216" s="33"/>
      <c r="D216" s="34"/>
      <c r="E216" s="10" t="str">
        <f aca="false">IF(COUNTA(A216:D216)=0,"",IF(OR(NOT(ISNUMBER(A216)),B216="",C216="",NOT(ISNUMBER(D216))),"REVISAR datos",IF(OR(A216&lt;Resumen!E4,A216&gt;=Resumen!E4+7),"Fuera de semana","Correcto")))</f>
        <v/>
      </c>
      <c r="F216" s="22" t="str">
        <f aca="false">IF(COUNTA(A216:D216)=0,"",IF(COUNTIFS(Categorias!A8:A15,B216)=1,"Clasificado","REVISAR categoría"))</f>
        <v/>
      </c>
      <c r="G216" s="1" t="n">
        <f aca="false">IF(COUNTA(A216:D216)&gt;0,ROW(),0)</f>
        <v>0</v>
      </c>
    </row>
    <row r="217" customFormat="false" ht="30" hidden="false" customHeight="true" outlineLevel="0" collapsed="false">
      <c r="A217" s="32"/>
      <c r="B217" s="33"/>
      <c r="C217" s="33"/>
      <c r="D217" s="34"/>
      <c r="E217" s="10" t="str">
        <f aca="false">IF(COUNTA(A217:D217)=0,"",IF(OR(NOT(ISNUMBER(A217)),B217="",C217="",NOT(ISNUMBER(D217))),"REVISAR datos",IF(OR(A217&lt;Resumen!E4,A217&gt;=Resumen!E4+7),"Fuera de semana","Correcto")))</f>
        <v/>
      </c>
      <c r="F217" s="22" t="str">
        <f aca="false">IF(COUNTA(A217:D217)=0,"",IF(COUNTIFS(Categorias!A8:A15,B217)=1,"Clasificado","REVISAR categoría"))</f>
        <v/>
      </c>
      <c r="G217" s="1" t="n">
        <f aca="false">IF(COUNTA(A217:D217)&gt;0,ROW(),0)</f>
        <v>0</v>
      </c>
    </row>
    <row r="218" customFormat="false" ht="30" hidden="false" customHeight="true" outlineLevel="0" collapsed="false">
      <c r="A218" s="32"/>
      <c r="B218" s="33"/>
      <c r="C218" s="33"/>
      <c r="D218" s="34"/>
      <c r="E218" s="10" t="str">
        <f aca="false">IF(COUNTA(A218:D218)=0,"",IF(OR(NOT(ISNUMBER(A218)),B218="",C218="",NOT(ISNUMBER(D218))),"REVISAR datos",IF(OR(A218&lt;Resumen!E4,A218&gt;=Resumen!E4+7),"Fuera de semana","Correcto")))</f>
        <v/>
      </c>
      <c r="F218" s="22" t="str">
        <f aca="false">IF(COUNTA(A218:D218)=0,"",IF(COUNTIFS(Categorias!A8:A15,B218)=1,"Clasificado","REVISAR categoría"))</f>
        <v/>
      </c>
      <c r="G218" s="1" t="n">
        <f aca="false">IF(COUNTA(A218:D218)&gt;0,ROW(),0)</f>
        <v>0</v>
      </c>
    </row>
    <row r="219" customFormat="false" ht="30" hidden="false" customHeight="true" outlineLevel="0" collapsed="false">
      <c r="A219" s="32"/>
      <c r="B219" s="33"/>
      <c r="C219" s="33"/>
      <c r="D219" s="34"/>
      <c r="E219" s="10" t="str">
        <f aca="false">IF(COUNTA(A219:D219)=0,"",IF(OR(NOT(ISNUMBER(A219)),B219="",C219="",NOT(ISNUMBER(D219))),"REVISAR datos",IF(OR(A219&lt;Resumen!E4,A219&gt;=Resumen!E4+7),"Fuera de semana","Correcto")))</f>
        <v/>
      </c>
      <c r="F219" s="22" t="str">
        <f aca="false">IF(COUNTA(A219:D219)=0,"",IF(COUNTIFS(Categorias!A8:A15,B219)=1,"Clasificado","REVISAR categoría"))</f>
        <v/>
      </c>
      <c r="G219" s="1" t="n">
        <f aca="false">IF(COUNTA(A219:D219)&gt;0,ROW(),0)</f>
        <v>0</v>
      </c>
    </row>
    <row r="220" customFormat="false" ht="30" hidden="false" customHeight="true" outlineLevel="0" collapsed="false">
      <c r="A220" s="32"/>
      <c r="B220" s="33"/>
      <c r="C220" s="33"/>
      <c r="D220" s="34"/>
      <c r="E220" s="10" t="str">
        <f aca="false">IF(COUNTA(A220:D220)=0,"",IF(OR(NOT(ISNUMBER(A220)),B220="",C220="",NOT(ISNUMBER(D220))),"REVISAR datos",IF(OR(A220&lt;Resumen!E4,A220&gt;=Resumen!E4+7),"Fuera de semana","Correcto")))</f>
        <v/>
      </c>
      <c r="F220" s="22" t="str">
        <f aca="false">IF(COUNTA(A220:D220)=0,"",IF(COUNTIFS(Categorias!A8:A15,B220)=1,"Clasificado","REVISAR categoría"))</f>
        <v/>
      </c>
      <c r="G220" s="1" t="n">
        <f aca="false">IF(COUNTA(A220:D220)&gt;0,ROW(),0)</f>
        <v>0</v>
      </c>
    </row>
    <row r="221" customFormat="false" ht="30" hidden="false" customHeight="true" outlineLevel="0" collapsed="false">
      <c r="A221" s="32"/>
      <c r="B221" s="33"/>
      <c r="C221" s="33"/>
      <c r="D221" s="34"/>
      <c r="E221" s="10" t="str">
        <f aca="false">IF(COUNTA(A221:D221)=0,"",IF(OR(NOT(ISNUMBER(A221)),B221="",C221="",NOT(ISNUMBER(D221))),"REVISAR datos",IF(OR(A221&lt;Resumen!E4,A221&gt;=Resumen!E4+7),"Fuera de semana","Correcto")))</f>
        <v/>
      </c>
      <c r="F221" s="22" t="str">
        <f aca="false">IF(COUNTA(A221:D221)=0,"",IF(COUNTIFS(Categorias!A8:A15,B221)=1,"Clasificado","REVISAR categoría"))</f>
        <v/>
      </c>
      <c r="G221" s="1" t="n">
        <f aca="false">IF(COUNTA(A221:D221)&gt;0,ROW(),0)</f>
        <v>0</v>
      </c>
    </row>
    <row r="222" customFormat="false" ht="30" hidden="false" customHeight="true" outlineLevel="0" collapsed="false">
      <c r="A222" s="32"/>
      <c r="B222" s="33"/>
      <c r="C222" s="33"/>
      <c r="D222" s="34"/>
      <c r="E222" s="10" t="str">
        <f aca="false">IF(COUNTA(A222:D222)=0,"",IF(OR(NOT(ISNUMBER(A222)),B222="",C222="",NOT(ISNUMBER(D222))),"REVISAR datos",IF(OR(A222&lt;Resumen!E4,A222&gt;=Resumen!E4+7),"Fuera de semana","Correcto")))</f>
        <v/>
      </c>
      <c r="F222" s="22" t="str">
        <f aca="false">IF(COUNTA(A222:D222)=0,"",IF(COUNTIFS(Categorias!A8:A15,B222)=1,"Clasificado","REVISAR categoría"))</f>
        <v/>
      </c>
      <c r="G222" s="1" t="n">
        <f aca="false">IF(COUNTA(A222:D222)&gt;0,ROW(),0)</f>
        <v>0</v>
      </c>
    </row>
    <row r="223" customFormat="false" ht="30" hidden="false" customHeight="true" outlineLevel="0" collapsed="false">
      <c r="A223" s="32"/>
      <c r="B223" s="33"/>
      <c r="C223" s="33"/>
      <c r="D223" s="34"/>
      <c r="E223" s="10" t="str">
        <f aca="false">IF(COUNTA(A223:D223)=0,"",IF(OR(NOT(ISNUMBER(A223)),B223="",C223="",NOT(ISNUMBER(D223))),"REVISAR datos",IF(OR(A223&lt;Resumen!E4,A223&gt;=Resumen!E4+7),"Fuera de semana","Correcto")))</f>
        <v/>
      </c>
      <c r="F223" s="22" t="str">
        <f aca="false">IF(COUNTA(A223:D223)=0,"",IF(COUNTIFS(Categorias!A8:A15,B223)=1,"Clasificado","REVISAR categoría"))</f>
        <v/>
      </c>
      <c r="G223" s="1" t="n">
        <f aca="false">IF(COUNTA(A223:D223)&gt;0,ROW(),0)</f>
        <v>0</v>
      </c>
    </row>
    <row r="224" customFormat="false" ht="30" hidden="false" customHeight="true" outlineLevel="0" collapsed="false">
      <c r="A224" s="32"/>
      <c r="B224" s="33"/>
      <c r="C224" s="33"/>
      <c r="D224" s="34"/>
      <c r="E224" s="10" t="str">
        <f aca="false">IF(COUNTA(A224:D224)=0,"",IF(OR(NOT(ISNUMBER(A224)),B224="",C224="",NOT(ISNUMBER(D224))),"REVISAR datos",IF(OR(A224&lt;Resumen!E4,A224&gt;=Resumen!E4+7),"Fuera de semana","Correcto")))</f>
        <v/>
      </c>
      <c r="F224" s="22" t="str">
        <f aca="false">IF(COUNTA(A224:D224)=0,"",IF(COUNTIFS(Categorias!A8:A15,B224)=1,"Clasificado","REVISAR categoría"))</f>
        <v/>
      </c>
      <c r="G224" s="1" t="n">
        <f aca="false">IF(COUNTA(A224:D224)&gt;0,ROW(),0)</f>
        <v>0</v>
      </c>
    </row>
    <row r="225" customFormat="false" ht="30" hidden="false" customHeight="true" outlineLevel="0" collapsed="false">
      <c r="A225" s="32"/>
      <c r="B225" s="33"/>
      <c r="C225" s="33"/>
      <c r="D225" s="34"/>
      <c r="E225" s="10" t="str">
        <f aca="false">IF(COUNTA(A225:D225)=0,"",IF(OR(NOT(ISNUMBER(A225)),B225="",C225="",NOT(ISNUMBER(D225))),"REVISAR datos",IF(OR(A225&lt;Resumen!E4,A225&gt;=Resumen!E4+7),"Fuera de semana","Correcto")))</f>
        <v/>
      </c>
      <c r="F225" s="22" t="str">
        <f aca="false">IF(COUNTA(A225:D225)=0,"",IF(COUNTIFS(Categorias!A8:A15,B225)=1,"Clasificado","REVISAR categoría"))</f>
        <v/>
      </c>
      <c r="G225" s="1" t="n">
        <f aca="false">IF(COUNTA(A225:D225)&gt;0,ROW(),0)</f>
        <v>0</v>
      </c>
    </row>
    <row r="226" customFormat="false" ht="30" hidden="false" customHeight="true" outlineLevel="0" collapsed="false">
      <c r="A226" s="32"/>
      <c r="B226" s="33"/>
      <c r="C226" s="33"/>
      <c r="D226" s="34"/>
      <c r="E226" s="10" t="str">
        <f aca="false">IF(COUNTA(A226:D226)=0,"",IF(OR(NOT(ISNUMBER(A226)),B226="",C226="",NOT(ISNUMBER(D226))),"REVISAR datos",IF(OR(A226&lt;Resumen!E4,A226&gt;=Resumen!E4+7),"Fuera de semana","Correcto")))</f>
        <v/>
      </c>
      <c r="F226" s="22" t="str">
        <f aca="false">IF(COUNTA(A226:D226)=0,"",IF(COUNTIFS(Categorias!A8:A15,B226)=1,"Clasificado","REVISAR categoría"))</f>
        <v/>
      </c>
      <c r="G226" s="1" t="n">
        <f aca="false">IF(COUNTA(A226:D226)&gt;0,ROW(),0)</f>
        <v>0</v>
      </c>
    </row>
    <row r="227" customFormat="false" ht="30" hidden="false" customHeight="true" outlineLevel="0" collapsed="false">
      <c r="A227" s="32"/>
      <c r="B227" s="33"/>
      <c r="C227" s="33"/>
      <c r="D227" s="34"/>
      <c r="E227" s="10" t="str">
        <f aca="false">IF(COUNTA(A227:D227)=0,"",IF(OR(NOT(ISNUMBER(A227)),B227="",C227="",NOT(ISNUMBER(D227))),"REVISAR datos",IF(OR(A227&lt;Resumen!E4,A227&gt;=Resumen!E4+7),"Fuera de semana","Correcto")))</f>
        <v/>
      </c>
      <c r="F227" s="22" t="str">
        <f aca="false">IF(COUNTA(A227:D227)=0,"",IF(COUNTIFS(Categorias!A8:A15,B227)=1,"Clasificado","REVISAR categoría"))</f>
        <v/>
      </c>
      <c r="G227" s="1" t="n">
        <f aca="false">IF(COUNTA(A227:D227)&gt;0,ROW(),0)</f>
        <v>0</v>
      </c>
    </row>
    <row r="228" customFormat="false" ht="30" hidden="false" customHeight="true" outlineLevel="0" collapsed="false">
      <c r="A228" s="32"/>
      <c r="B228" s="33"/>
      <c r="C228" s="33"/>
      <c r="D228" s="34"/>
      <c r="E228" s="10" t="str">
        <f aca="false">IF(COUNTA(A228:D228)=0,"",IF(OR(NOT(ISNUMBER(A228)),B228="",C228="",NOT(ISNUMBER(D228))),"REVISAR datos",IF(OR(A228&lt;Resumen!E4,A228&gt;=Resumen!E4+7),"Fuera de semana","Correcto")))</f>
        <v/>
      </c>
      <c r="F228" s="22" t="str">
        <f aca="false">IF(COUNTA(A228:D228)=0,"",IF(COUNTIFS(Categorias!A8:A15,B228)=1,"Clasificado","REVISAR categoría"))</f>
        <v/>
      </c>
      <c r="G228" s="1" t="n">
        <f aca="false">IF(COUNTA(A228:D228)&gt;0,ROW(),0)</f>
        <v>0</v>
      </c>
    </row>
    <row r="229" customFormat="false" ht="30" hidden="false" customHeight="true" outlineLevel="0" collapsed="false">
      <c r="A229" s="32"/>
      <c r="B229" s="33"/>
      <c r="C229" s="33"/>
      <c r="D229" s="34"/>
      <c r="E229" s="10" t="str">
        <f aca="false">IF(COUNTA(A229:D229)=0,"",IF(OR(NOT(ISNUMBER(A229)),B229="",C229="",NOT(ISNUMBER(D229))),"REVISAR datos",IF(OR(A229&lt;Resumen!E4,A229&gt;=Resumen!E4+7),"Fuera de semana","Correcto")))</f>
        <v/>
      </c>
      <c r="F229" s="22" t="str">
        <f aca="false">IF(COUNTA(A229:D229)=0,"",IF(COUNTIFS(Categorias!A8:A15,B229)=1,"Clasificado","REVISAR categoría"))</f>
        <v/>
      </c>
      <c r="G229" s="1" t="n">
        <f aca="false">IF(COUNTA(A229:D229)&gt;0,ROW(),0)</f>
        <v>0</v>
      </c>
    </row>
    <row r="230" customFormat="false" ht="30" hidden="false" customHeight="true" outlineLevel="0" collapsed="false">
      <c r="A230" s="32"/>
      <c r="B230" s="33"/>
      <c r="C230" s="33"/>
      <c r="D230" s="34"/>
      <c r="E230" s="10" t="str">
        <f aca="false">IF(COUNTA(A230:D230)=0,"",IF(OR(NOT(ISNUMBER(A230)),B230="",C230="",NOT(ISNUMBER(D230))),"REVISAR datos",IF(OR(A230&lt;Resumen!E4,A230&gt;=Resumen!E4+7),"Fuera de semana","Correcto")))</f>
        <v/>
      </c>
      <c r="F230" s="22" t="str">
        <f aca="false">IF(COUNTA(A230:D230)=0,"",IF(COUNTIFS(Categorias!A8:A15,B230)=1,"Clasificado","REVISAR categoría"))</f>
        <v/>
      </c>
      <c r="G230" s="1" t="n">
        <f aca="false">IF(COUNTA(A230:D230)&gt;0,ROW(),0)</f>
        <v>0</v>
      </c>
    </row>
    <row r="231" customFormat="false" ht="30" hidden="false" customHeight="true" outlineLevel="0" collapsed="false">
      <c r="A231" s="32"/>
      <c r="B231" s="33"/>
      <c r="C231" s="33"/>
      <c r="D231" s="34"/>
      <c r="E231" s="10" t="str">
        <f aca="false">IF(COUNTA(A231:D231)=0,"",IF(OR(NOT(ISNUMBER(A231)),B231="",C231="",NOT(ISNUMBER(D231))),"REVISAR datos",IF(OR(A231&lt;Resumen!E4,A231&gt;=Resumen!E4+7),"Fuera de semana","Correcto")))</f>
        <v/>
      </c>
      <c r="F231" s="22" t="str">
        <f aca="false">IF(COUNTA(A231:D231)=0,"",IF(COUNTIFS(Categorias!A8:A15,B231)=1,"Clasificado","REVISAR categoría"))</f>
        <v/>
      </c>
      <c r="G231" s="1" t="n">
        <f aca="false">IF(COUNTA(A231:D231)&gt;0,ROW(),0)</f>
        <v>0</v>
      </c>
    </row>
    <row r="232" customFormat="false" ht="30" hidden="false" customHeight="true" outlineLevel="0" collapsed="false">
      <c r="A232" s="32"/>
      <c r="B232" s="33"/>
      <c r="C232" s="33"/>
      <c r="D232" s="34"/>
      <c r="E232" s="10" t="str">
        <f aca="false">IF(COUNTA(A232:D232)=0,"",IF(OR(NOT(ISNUMBER(A232)),B232="",C232="",NOT(ISNUMBER(D232))),"REVISAR datos",IF(OR(A232&lt;Resumen!E4,A232&gt;=Resumen!E4+7),"Fuera de semana","Correcto")))</f>
        <v/>
      </c>
      <c r="F232" s="22" t="str">
        <f aca="false">IF(COUNTA(A232:D232)=0,"",IF(COUNTIFS(Categorias!A8:A15,B232)=1,"Clasificado","REVISAR categoría"))</f>
        <v/>
      </c>
      <c r="G232" s="1" t="n">
        <f aca="false">IF(COUNTA(A232:D232)&gt;0,ROW(),0)</f>
        <v>0</v>
      </c>
    </row>
    <row r="233" customFormat="false" ht="30" hidden="false" customHeight="true" outlineLevel="0" collapsed="false">
      <c r="A233" s="32"/>
      <c r="B233" s="33"/>
      <c r="C233" s="33"/>
      <c r="D233" s="34"/>
      <c r="E233" s="10" t="str">
        <f aca="false">IF(COUNTA(A233:D233)=0,"",IF(OR(NOT(ISNUMBER(A233)),B233="",C233="",NOT(ISNUMBER(D233))),"REVISAR datos",IF(OR(A233&lt;Resumen!E4,A233&gt;=Resumen!E4+7),"Fuera de semana","Correcto")))</f>
        <v/>
      </c>
      <c r="F233" s="22" t="str">
        <f aca="false">IF(COUNTA(A233:D233)=0,"",IF(COUNTIFS(Categorias!A8:A15,B233)=1,"Clasificado","REVISAR categoría"))</f>
        <v/>
      </c>
      <c r="G233" s="1" t="n">
        <f aca="false">IF(COUNTA(A233:D233)&gt;0,ROW(),0)</f>
        <v>0</v>
      </c>
    </row>
    <row r="234" customFormat="false" ht="30" hidden="false" customHeight="true" outlineLevel="0" collapsed="false">
      <c r="A234" s="32"/>
      <c r="B234" s="33"/>
      <c r="C234" s="33"/>
      <c r="D234" s="34"/>
      <c r="E234" s="10" t="str">
        <f aca="false">IF(COUNTA(A234:D234)=0,"",IF(OR(NOT(ISNUMBER(A234)),B234="",C234="",NOT(ISNUMBER(D234))),"REVISAR datos",IF(OR(A234&lt;Resumen!E4,A234&gt;=Resumen!E4+7),"Fuera de semana","Correcto")))</f>
        <v/>
      </c>
      <c r="F234" s="22" t="str">
        <f aca="false">IF(COUNTA(A234:D234)=0,"",IF(COUNTIFS(Categorias!A8:A15,B234)=1,"Clasificado","REVISAR categoría"))</f>
        <v/>
      </c>
      <c r="G234" s="1" t="n">
        <f aca="false">IF(COUNTA(A234:D234)&gt;0,ROW(),0)</f>
        <v>0</v>
      </c>
    </row>
    <row r="235" customFormat="false" ht="30" hidden="false" customHeight="true" outlineLevel="0" collapsed="false">
      <c r="A235" s="32"/>
      <c r="B235" s="33"/>
      <c r="C235" s="33"/>
      <c r="D235" s="34"/>
      <c r="E235" s="10" t="str">
        <f aca="false">IF(COUNTA(A235:D235)=0,"",IF(OR(NOT(ISNUMBER(A235)),B235="",C235="",NOT(ISNUMBER(D235))),"REVISAR datos",IF(OR(A235&lt;Resumen!E4,A235&gt;=Resumen!E4+7),"Fuera de semana","Correcto")))</f>
        <v/>
      </c>
      <c r="F235" s="22" t="str">
        <f aca="false">IF(COUNTA(A235:D235)=0,"",IF(COUNTIFS(Categorias!A8:A15,B235)=1,"Clasificado","REVISAR categoría"))</f>
        <v/>
      </c>
      <c r="G235" s="1" t="n">
        <f aca="false">IF(COUNTA(A235:D235)&gt;0,ROW(),0)</f>
        <v>0</v>
      </c>
    </row>
    <row r="236" customFormat="false" ht="30" hidden="false" customHeight="true" outlineLevel="0" collapsed="false">
      <c r="A236" s="32"/>
      <c r="B236" s="33"/>
      <c r="C236" s="33"/>
      <c r="D236" s="34"/>
      <c r="E236" s="10" t="str">
        <f aca="false">IF(COUNTA(A236:D236)=0,"",IF(OR(NOT(ISNUMBER(A236)),B236="",C236="",NOT(ISNUMBER(D236))),"REVISAR datos",IF(OR(A236&lt;Resumen!E4,A236&gt;=Resumen!E4+7),"Fuera de semana","Correcto")))</f>
        <v/>
      </c>
      <c r="F236" s="22" t="str">
        <f aca="false">IF(COUNTA(A236:D236)=0,"",IF(COUNTIFS(Categorias!A8:A15,B236)=1,"Clasificado","REVISAR categoría"))</f>
        <v/>
      </c>
      <c r="G236" s="1" t="n">
        <f aca="false">IF(COUNTA(A236:D236)&gt;0,ROW(),0)</f>
        <v>0</v>
      </c>
    </row>
    <row r="237" customFormat="false" ht="30" hidden="false" customHeight="true" outlineLevel="0" collapsed="false">
      <c r="A237" s="32"/>
      <c r="B237" s="33"/>
      <c r="C237" s="33"/>
      <c r="D237" s="34"/>
      <c r="E237" s="10" t="str">
        <f aca="false">IF(COUNTA(A237:D237)=0,"",IF(OR(NOT(ISNUMBER(A237)),B237="",C237="",NOT(ISNUMBER(D237))),"REVISAR datos",IF(OR(A237&lt;Resumen!E4,A237&gt;=Resumen!E4+7),"Fuera de semana","Correcto")))</f>
        <v/>
      </c>
      <c r="F237" s="22" t="str">
        <f aca="false">IF(COUNTA(A237:D237)=0,"",IF(COUNTIFS(Categorias!A8:A15,B237)=1,"Clasificado","REVISAR categoría"))</f>
        <v/>
      </c>
      <c r="G237" s="1" t="n">
        <f aca="false">IF(COUNTA(A237:D237)&gt;0,ROW(),0)</f>
        <v>0</v>
      </c>
    </row>
    <row r="238" customFormat="false" ht="30" hidden="false" customHeight="true" outlineLevel="0" collapsed="false">
      <c r="A238" s="32"/>
      <c r="B238" s="33"/>
      <c r="C238" s="33"/>
      <c r="D238" s="34"/>
      <c r="E238" s="10" t="str">
        <f aca="false">IF(COUNTA(A238:D238)=0,"",IF(OR(NOT(ISNUMBER(A238)),B238="",C238="",NOT(ISNUMBER(D238))),"REVISAR datos",IF(OR(A238&lt;Resumen!E4,A238&gt;=Resumen!E4+7),"Fuera de semana","Correcto")))</f>
        <v/>
      </c>
      <c r="F238" s="22" t="str">
        <f aca="false">IF(COUNTA(A238:D238)=0,"",IF(COUNTIFS(Categorias!A8:A15,B238)=1,"Clasificado","REVISAR categoría"))</f>
        <v/>
      </c>
      <c r="G238" s="1" t="n">
        <f aca="false">IF(COUNTA(A238:D238)&gt;0,ROW(),0)</f>
        <v>0</v>
      </c>
    </row>
    <row r="239" customFormat="false" ht="30" hidden="false" customHeight="true" outlineLevel="0" collapsed="false">
      <c r="A239" s="32"/>
      <c r="B239" s="33"/>
      <c r="C239" s="33"/>
      <c r="D239" s="34"/>
      <c r="E239" s="10" t="str">
        <f aca="false">IF(COUNTA(A239:D239)=0,"",IF(OR(NOT(ISNUMBER(A239)),B239="",C239="",NOT(ISNUMBER(D239))),"REVISAR datos",IF(OR(A239&lt;Resumen!E4,A239&gt;=Resumen!E4+7),"Fuera de semana","Correcto")))</f>
        <v/>
      </c>
      <c r="F239" s="22" t="str">
        <f aca="false">IF(COUNTA(A239:D239)=0,"",IF(COUNTIFS(Categorias!A8:A15,B239)=1,"Clasificado","REVISAR categoría"))</f>
        <v/>
      </c>
      <c r="G239" s="1" t="n">
        <f aca="false">IF(COUNTA(A239:D239)&gt;0,ROW(),0)</f>
        <v>0</v>
      </c>
    </row>
    <row r="240" customFormat="false" ht="30" hidden="false" customHeight="true" outlineLevel="0" collapsed="false">
      <c r="A240" s="32"/>
      <c r="B240" s="33"/>
      <c r="C240" s="33"/>
      <c r="D240" s="34"/>
      <c r="E240" s="10" t="str">
        <f aca="false">IF(COUNTA(A240:D240)=0,"",IF(OR(NOT(ISNUMBER(A240)),B240="",C240="",NOT(ISNUMBER(D240))),"REVISAR datos",IF(OR(A240&lt;Resumen!E4,A240&gt;=Resumen!E4+7),"Fuera de semana","Correcto")))</f>
        <v/>
      </c>
      <c r="F240" s="22" t="str">
        <f aca="false">IF(COUNTA(A240:D240)=0,"",IF(COUNTIFS(Categorias!A8:A15,B240)=1,"Clasificado","REVISAR categoría"))</f>
        <v/>
      </c>
      <c r="G240" s="1" t="n">
        <f aca="false">IF(COUNTA(A240:D240)&gt;0,ROW(),0)</f>
        <v>0</v>
      </c>
    </row>
    <row r="241" customFormat="false" ht="30" hidden="false" customHeight="true" outlineLevel="0" collapsed="false">
      <c r="A241" s="32"/>
      <c r="B241" s="33"/>
      <c r="C241" s="33"/>
      <c r="D241" s="34"/>
      <c r="E241" s="10" t="str">
        <f aca="false">IF(COUNTA(A241:D241)=0,"",IF(OR(NOT(ISNUMBER(A241)),B241="",C241="",NOT(ISNUMBER(D241))),"REVISAR datos",IF(OR(A241&lt;Resumen!E4,A241&gt;=Resumen!E4+7),"Fuera de semana","Correcto")))</f>
        <v/>
      </c>
      <c r="F241" s="22" t="str">
        <f aca="false">IF(COUNTA(A241:D241)=0,"",IF(COUNTIFS(Categorias!A8:A15,B241)=1,"Clasificado","REVISAR categoría"))</f>
        <v/>
      </c>
      <c r="G241" s="1" t="n">
        <f aca="false">IF(COUNTA(A241:D241)&gt;0,ROW(),0)</f>
        <v>0</v>
      </c>
    </row>
    <row r="242" customFormat="false" ht="30" hidden="false" customHeight="true" outlineLevel="0" collapsed="false">
      <c r="A242" s="32"/>
      <c r="B242" s="33"/>
      <c r="C242" s="33"/>
      <c r="D242" s="34"/>
      <c r="E242" s="10" t="str">
        <f aca="false">IF(COUNTA(A242:D242)=0,"",IF(OR(NOT(ISNUMBER(A242)),B242="",C242="",NOT(ISNUMBER(D242))),"REVISAR datos",IF(OR(A242&lt;Resumen!E4,A242&gt;=Resumen!E4+7),"Fuera de semana","Correcto")))</f>
        <v/>
      </c>
      <c r="F242" s="22" t="str">
        <f aca="false">IF(COUNTA(A242:D242)=0,"",IF(COUNTIFS(Categorias!A8:A15,B242)=1,"Clasificado","REVISAR categoría"))</f>
        <v/>
      </c>
      <c r="G242" s="1" t="n">
        <f aca="false">IF(COUNTA(A242:D242)&gt;0,ROW(),0)</f>
        <v>0</v>
      </c>
    </row>
    <row r="243" customFormat="false" ht="30" hidden="false" customHeight="true" outlineLevel="0" collapsed="false">
      <c r="A243" s="32"/>
      <c r="B243" s="33"/>
      <c r="C243" s="33"/>
      <c r="D243" s="34"/>
      <c r="E243" s="10" t="str">
        <f aca="false">IF(COUNTA(A243:D243)=0,"",IF(OR(NOT(ISNUMBER(A243)),B243="",C243="",NOT(ISNUMBER(D243))),"REVISAR datos",IF(OR(A243&lt;Resumen!E4,A243&gt;=Resumen!E4+7),"Fuera de semana","Correcto")))</f>
        <v/>
      </c>
      <c r="F243" s="22" t="str">
        <f aca="false">IF(COUNTA(A243:D243)=0,"",IF(COUNTIFS(Categorias!A8:A15,B243)=1,"Clasificado","REVISAR categoría"))</f>
        <v/>
      </c>
      <c r="G243" s="1" t="n">
        <f aca="false">IF(COUNTA(A243:D243)&gt;0,ROW(),0)</f>
        <v>0</v>
      </c>
    </row>
    <row r="244" customFormat="false" ht="30" hidden="false" customHeight="true" outlineLevel="0" collapsed="false">
      <c r="A244" s="32"/>
      <c r="B244" s="33"/>
      <c r="C244" s="33"/>
      <c r="D244" s="34"/>
      <c r="E244" s="10" t="str">
        <f aca="false">IF(COUNTA(A244:D244)=0,"",IF(OR(NOT(ISNUMBER(A244)),B244="",C244="",NOT(ISNUMBER(D244))),"REVISAR datos",IF(OR(A244&lt;Resumen!E4,A244&gt;=Resumen!E4+7),"Fuera de semana","Correcto")))</f>
        <v/>
      </c>
      <c r="F244" s="22" t="str">
        <f aca="false">IF(COUNTA(A244:D244)=0,"",IF(COUNTIFS(Categorias!A8:A15,B244)=1,"Clasificado","REVISAR categoría"))</f>
        <v/>
      </c>
      <c r="G244" s="1" t="n">
        <f aca="false">IF(COUNTA(A244:D244)&gt;0,ROW(),0)</f>
        <v>0</v>
      </c>
    </row>
    <row r="245" customFormat="false" ht="30" hidden="false" customHeight="true" outlineLevel="0" collapsed="false">
      <c r="A245" s="32"/>
      <c r="B245" s="33"/>
      <c r="C245" s="33"/>
      <c r="D245" s="34"/>
      <c r="E245" s="10" t="str">
        <f aca="false">IF(COUNTA(A245:D245)=0,"",IF(OR(NOT(ISNUMBER(A245)),B245="",C245="",NOT(ISNUMBER(D245))),"REVISAR datos",IF(OR(A245&lt;Resumen!E4,A245&gt;=Resumen!E4+7),"Fuera de semana","Correcto")))</f>
        <v/>
      </c>
      <c r="F245" s="22" t="str">
        <f aca="false">IF(COUNTA(A245:D245)=0,"",IF(COUNTIFS(Categorias!A8:A15,B245)=1,"Clasificado","REVISAR categoría"))</f>
        <v/>
      </c>
      <c r="G245" s="1" t="n">
        <f aca="false">IF(COUNTA(A245:D245)&gt;0,ROW(),0)</f>
        <v>0</v>
      </c>
    </row>
    <row r="246" customFormat="false" ht="30" hidden="false" customHeight="true" outlineLevel="0" collapsed="false">
      <c r="A246" s="32"/>
      <c r="B246" s="33"/>
      <c r="C246" s="33"/>
      <c r="D246" s="34"/>
      <c r="E246" s="10" t="str">
        <f aca="false">IF(COUNTA(A246:D246)=0,"",IF(OR(NOT(ISNUMBER(A246)),B246="",C246="",NOT(ISNUMBER(D246))),"REVISAR datos",IF(OR(A246&lt;Resumen!E4,A246&gt;=Resumen!E4+7),"Fuera de semana","Correcto")))</f>
        <v/>
      </c>
      <c r="F246" s="22" t="str">
        <f aca="false">IF(COUNTA(A246:D246)=0,"",IF(COUNTIFS(Categorias!A8:A15,B246)=1,"Clasificado","REVISAR categoría"))</f>
        <v/>
      </c>
      <c r="G246" s="1" t="n">
        <f aca="false">IF(COUNTA(A246:D246)&gt;0,ROW(),0)</f>
        <v>0</v>
      </c>
    </row>
    <row r="247" customFormat="false" ht="30" hidden="false" customHeight="true" outlineLevel="0" collapsed="false">
      <c r="A247" s="32"/>
      <c r="B247" s="33"/>
      <c r="C247" s="33"/>
      <c r="D247" s="34"/>
      <c r="E247" s="10" t="str">
        <f aca="false">IF(COUNTA(A247:D247)=0,"",IF(OR(NOT(ISNUMBER(A247)),B247="",C247="",NOT(ISNUMBER(D247))),"REVISAR datos",IF(OR(A247&lt;Resumen!E4,A247&gt;=Resumen!E4+7),"Fuera de semana","Correcto")))</f>
        <v/>
      </c>
      <c r="F247" s="22" t="str">
        <f aca="false">IF(COUNTA(A247:D247)=0,"",IF(COUNTIFS(Categorias!A8:A15,B247)=1,"Clasificado","REVISAR categoría"))</f>
        <v/>
      </c>
      <c r="G247" s="1" t="n">
        <f aca="false">IF(COUNTA(A247:D247)&gt;0,ROW(),0)</f>
        <v>0</v>
      </c>
    </row>
    <row r="248" customFormat="false" ht="30" hidden="false" customHeight="true" outlineLevel="0" collapsed="false">
      <c r="A248" s="32"/>
      <c r="B248" s="33"/>
      <c r="C248" s="33"/>
      <c r="D248" s="34"/>
      <c r="E248" s="10" t="str">
        <f aca="false">IF(COUNTA(A248:D248)=0,"",IF(OR(NOT(ISNUMBER(A248)),B248="",C248="",NOT(ISNUMBER(D248))),"REVISAR datos",IF(OR(A248&lt;Resumen!E4,A248&gt;=Resumen!E4+7),"Fuera de semana","Correcto")))</f>
        <v/>
      </c>
      <c r="F248" s="22" t="str">
        <f aca="false">IF(COUNTA(A248:D248)=0,"",IF(COUNTIFS(Categorias!A8:A15,B248)=1,"Clasificado","REVISAR categoría"))</f>
        <v/>
      </c>
      <c r="G248" s="1" t="n">
        <f aca="false">IF(COUNTA(A248:D248)&gt;0,ROW(),0)</f>
        <v>0</v>
      </c>
    </row>
    <row r="249" customFormat="false" ht="30" hidden="false" customHeight="true" outlineLevel="0" collapsed="false">
      <c r="A249" s="32"/>
      <c r="B249" s="33"/>
      <c r="C249" s="33"/>
      <c r="D249" s="34"/>
      <c r="E249" s="10" t="str">
        <f aca="false">IF(COUNTA(A249:D249)=0,"",IF(OR(NOT(ISNUMBER(A249)),B249="",C249="",NOT(ISNUMBER(D249))),"REVISAR datos",IF(OR(A249&lt;Resumen!E4,A249&gt;=Resumen!E4+7),"Fuera de semana","Correcto")))</f>
        <v/>
      </c>
      <c r="F249" s="22" t="str">
        <f aca="false">IF(COUNTA(A249:D249)=0,"",IF(COUNTIFS(Categorias!A8:A15,B249)=1,"Clasificado","REVISAR categoría"))</f>
        <v/>
      </c>
      <c r="G249" s="1" t="n">
        <f aca="false">IF(COUNTA(A249:D249)&gt;0,ROW(),0)</f>
        <v>0</v>
      </c>
    </row>
    <row r="250" customFormat="false" ht="30" hidden="false" customHeight="true" outlineLevel="0" collapsed="false">
      <c r="A250" s="32"/>
      <c r="B250" s="33"/>
      <c r="C250" s="33"/>
      <c r="D250" s="34"/>
      <c r="E250" s="10" t="str">
        <f aca="false">IF(COUNTA(A250:D250)=0,"",IF(OR(NOT(ISNUMBER(A250)),B250="",C250="",NOT(ISNUMBER(D250))),"REVISAR datos",IF(OR(A250&lt;Resumen!E4,A250&gt;=Resumen!E4+7),"Fuera de semana","Correcto")))</f>
        <v/>
      </c>
      <c r="F250" s="22" t="str">
        <f aca="false">IF(COUNTA(A250:D250)=0,"",IF(COUNTIFS(Categorias!A8:A15,B250)=1,"Clasificado","REVISAR categoría"))</f>
        <v/>
      </c>
      <c r="G250" s="1" t="n">
        <f aca="false">IF(COUNTA(A250:D250)&gt;0,ROW(),0)</f>
        <v>0</v>
      </c>
    </row>
    <row r="251" customFormat="false" ht="30" hidden="false" customHeight="true" outlineLevel="0" collapsed="false">
      <c r="A251" s="32"/>
      <c r="B251" s="33"/>
      <c r="C251" s="33"/>
      <c r="D251" s="34"/>
      <c r="E251" s="10" t="str">
        <f aca="false">IF(COUNTA(A251:D251)=0,"",IF(OR(NOT(ISNUMBER(A251)),B251="",C251="",NOT(ISNUMBER(D251))),"REVISAR datos",IF(OR(A251&lt;Resumen!E4,A251&gt;=Resumen!E4+7),"Fuera de semana","Correcto")))</f>
        <v/>
      </c>
      <c r="F251" s="22" t="str">
        <f aca="false">IF(COUNTA(A251:D251)=0,"",IF(COUNTIFS(Categorias!A8:A15,B251)=1,"Clasificado","REVISAR categoría"))</f>
        <v/>
      </c>
      <c r="G251" s="1" t="n">
        <f aca="false">IF(COUNTA(A251:D251)&gt;0,ROW(),0)</f>
        <v>0</v>
      </c>
    </row>
    <row r="252" customFormat="false" ht="30" hidden="false" customHeight="true" outlineLevel="0" collapsed="false">
      <c r="A252" s="32"/>
      <c r="B252" s="33"/>
      <c r="C252" s="33"/>
      <c r="D252" s="34"/>
      <c r="E252" s="10" t="str">
        <f aca="false">IF(COUNTA(A252:D252)=0,"",IF(OR(NOT(ISNUMBER(A252)),B252="",C252="",NOT(ISNUMBER(D252))),"REVISAR datos",IF(OR(A252&lt;Resumen!E4,A252&gt;=Resumen!E4+7),"Fuera de semana","Correcto")))</f>
        <v/>
      </c>
      <c r="F252" s="22" t="str">
        <f aca="false">IF(COUNTA(A252:D252)=0,"",IF(COUNTIFS(Categorias!A8:A15,B252)=1,"Clasificado","REVISAR categoría"))</f>
        <v/>
      </c>
      <c r="G252" s="1" t="n">
        <f aca="false">IF(COUNTA(A252:D252)&gt;0,ROW(),0)</f>
        <v>0</v>
      </c>
    </row>
    <row r="253" customFormat="false" ht="30" hidden="false" customHeight="true" outlineLevel="0" collapsed="false">
      <c r="A253" s="32"/>
      <c r="B253" s="33"/>
      <c r="C253" s="33"/>
      <c r="D253" s="34"/>
      <c r="E253" s="10" t="str">
        <f aca="false">IF(COUNTA(A253:D253)=0,"",IF(OR(NOT(ISNUMBER(A253)),B253="",C253="",NOT(ISNUMBER(D253))),"REVISAR datos",IF(OR(A253&lt;Resumen!E4,A253&gt;=Resumen!E4+7),"Fuera de semana","Correcto")))</f>
        <v/>
      </c>
      <c r="F253" s="22" t="str">
        <f aca="false">IF(COUNTA(A253:D253)=0,"",IF(COUNTIFS(Categorias!A8:A15,B253)=1,"Clasificado","REVISAR categoría"))</f>
        <v/>
      </c>
      <c r="G253" s="1" t="n">
        <f aca="false">IF(COUNTA(A253:D253)&gt;0,ROW(),0)</f>
        <v>0</v>
      </c>
    </row>
    <row r="254" customFormat="false" ht="30" hidden="false" customHeight="true" outlineLevel="0" collapsed="false">
      <c r="A254" s="32"/>
      <c r="B254" s="33"/>
      <c r="C254" s="33"/>
      <c r="D254" s="34"/>
      <c r="E254" s="10" t="str">
        <f aca="false">IF(COUNTA(A254:D254)=0,"",IF(OR(NOT(ISNUMBER(A254)),B254="",C254="",NOT(ISNUMBER(D254))),"REVISAR datos",IF(OR(A254&lt;Resumen!E4,A254&gt;=Resumen!E4+7),"Fuera de semana","Correcto")))</f>
        <v/>
      </c>
      <c r="F254" s="22" t="str">
        <f aca="false">IF(COUNTA(A254:D254)=0,"",IF(COUNTIFS(Categorias!A8:A15,B254)=1,"Clasificado","REVISAR categoría"))</f>
        <v/>
      </c>
      <c r="G254" s="1" t="n">
        <f aca="false">IF(COUNTA(A254:D254)&gt;0,ROW(),0)</f>
        <v>0</v>
      </c>
    </row>
    <row r="255" customFormat="false" ht="30" hidden="false" customHeight="true" outlineLevel="0" collapsed="false">
      <c r="A255" s="32"/>
      <c r="B255" s="33"/>
      <c r="C255" s="33"/>
      <c r="D255" s="34"/>
      <c r="E255" s="10" t="str">
        <f aca="false">IF(COUNTA(A255:D255)=0,"",IF(OR(NOT(ISNUMBER(A255)),B255="",C255="",NOT(ISNUMBER(D255))),"REVISAR datos",IF(OR(A255&lt;Resumen!E4,A255&gt;=Resumen!E4+7),"Fuera de semana","Correcto")))</f>
        <v/>
      </c>
      <c r="F255" s="22" t="str">
        <f aca="false">IF(COUNTA(A255:D255)=0,"",IF(COUNTIFS(Categorias!A8:A15,B255)=1,"Clasificado","REVISAR categoría"))</f>
        <v/>
      </c>
      <c r="G255" s="1" t="n">
        <f aca="false">IF(COUNTA(A255:D255)&gt;0,ROW(),0)</f>
        <v>0</v>
      </c>
    </row>
    <row r="256" customFormat="false" ht="30" hidden="false" customHeight="true" outlineLevel="0" collapsed="false">
      <c r="A256" s="32"/>
      <c r="B256" s="33"/>
      <c r="C256" s="33"/>
      <c r="D256" s="34"/>
      <c r="E256" s="10" t="str">
        <f aca="false">IF(COUNTA(A256:D256)=0,"",IF(OR(NOT(ISNUMBER(A256)),B256="",C256="",NOT(ISNUMBER(D256))),"REVISAR datos",IF(OR(A256&lt;Resumen!E4,A256&gt;=Resumen!E4+7),"Fuera de semana","Correcto")))</f>
        <v/>
      </c>
      <c r="F256" s="22" t="str">
        <f aca="false">IF(COUNTA(A256:D256)=0,"",IF(COUNTIFS(Categorias!A8:A15,B256)=1,"Clasificado","REVISAR categoría"))</f>
        <v/>
      </c>
      <c r="G256" s="1" t="n">
        <f aca="false">IF(COUNTA(A256:D256)&gt;0,ROW(),0)</f>
        <v>0</v>
      </c>
    </row>
    <row r="257" customFormat="false" ht="30" hidden="false" customHeight="true" outlineLevel="0" collapsed="false">
      <c r="A257" s="32"/>
      <c r="B257" s="33"/>
      <c r="C257" s="33"/>
      <c r="D257" s="34"/>
      <c r="E257" s="10" t="str">
        <f aca="false">IF(COUNTA(A257:D257)=0,"",IF(OR(NOT(ISNUMBER(A257)),B257="",C257="",NOT(ISNUMBER(D257))),"REVISAR datos",IF(OR(A257&lt;Resumen!E4,A257&gt;=Resumen!E4+7),"Fuera de semana","Correcto")))</f>
        <v/>
      </c>
      <c r="F257" s="22" t="str">
        <f aca="false">IF(COUNTA(A257:D257)=0,"",IF(COUNTIFS(Categorias!A8:A15,B257)=1,"Clasificado","REVISAR categoría"))</f>
        <v/>
      </c>
      <c r="G257" s="1" t="n">
        <f aca="false">IF(COUNTA(A257:D257)&gt;0,ROW(),0)</f>
        <v>0</v>
      </c>
    </row>
    <row r="258" customFormat="false" ht="30" hidden="false" customHeight="true" outlineLevel="0" collapsed="false">
      <c r="A258" s="32"/>
      <c r="B258" s="33"/>
      <c r="C258" s="33"/>
      <c r="D258" s="34"/>
      <c r="E258" s="10" t="str">
        <f aca="false">IF(COUNTA(A258:D258)=0,"",IF(OR(NOT(ISNUMBER(A258)),B258="",C258="",NOT(ISNUMBER(D258))),"REVISAR datos",IF(OR(A258&lt;Resumen!E4,A258&gt;=Resumen!E4+7),"Fuera de semana","Correcto")))</f>
        <v/>
      </c>
      <c r="F258" s="22" t="str">
        <f aca="false">IF(COUNTA(A258:D258)=0,"",IF(COUNTIFS(Categorias!A8:A15,B258)=1,"Clasificado","REVISAR categoría"))</f>
        <v/>
      </c>
      <c r="G258" s="1" t="n">
        <f aca="false">IF(COUNTA(A258:D258)&gt;0,ROW(),0)</f>
        <v>0</v>
      </c>
    </row>
    <row r="259" customFormat="false" ht="30" hidden="false" customHeight="true" outlineLevel="0" collapsed="false">
      <c r="A259" s="32"/>
      <c r="B259" s="33"/>
      <c r="C259" s="33"/>
      <c r="D259" s="34"/>
      <c r="E259" s="10" t="str">
        <f aca="false">IF(COUNTA(A259:D259)=0,"",IF(OR(NOT(ISNUMBER(A259)),B259="",C259="",NOT(ISNUMBER(D259))),"REVISAR datos",IF(OR(A259&lt;Resumen!E4,A259&gt;=Resumen!E4+7),"Fuera de semana","Correcto")))</f>
        <v/>
      </c>
      <c r="F259" s="22" t="str">
        <f aca="false">IF(COUNTA(A259:D259)=0,"",IF(COUNTIFS(Categorias!A8:A15,B259)=1,"Clasificado","REVISAR categoría"))</f>
        <v/>
      </c>
      <c r="G259" s="1" t="n">
        <f aca="false">IF(COUNTA(A259:D259)&gt;0,ROW(),0)</f>
        <v>0</v>
      </c>
    </row>
    <row r="260" customFormat="false" ht="30" hidden="false" customHeight="true" outlineLevel="0" collapsed="false">
      <c r="A260" s="32"/>
      <c r="B260" s="33"/>
      <c r="C260" s="33"/>
      <c r="D260" s="34"/>
      <c r="E260" s="10" t="str">
        <f aca="false">IF(COUNTA(A260:D260)=0,"",IF(OR(NOT(ISNUMBER(A260)),B260="",C260="",NOT(ISNUMBER(D260))),"REVISAR datos",IF(OR(A260&lt;Resumen!E4,A260&gt;=Resumen!E4+7),"Fuera de semana","Correcto")))</f>
        <v/>
      </c>
      <c r="F260" s="22" t="str">
        <f aca="false">IF(COUNTA(A260:D260)=0,"",IF(COUNTIFS(Categorias!A8:A15,B260)=1,"Clasificado","REVISAR categoría"))</f>
        <v/>
      </c>
      <c r="G260" s="1" t="n">
        <f aca="false">IF(COUNTA(A260:D260)&gt;0,ROW(),0)</f>
        <v>0</v>
      </c>
    </row>
    <row r="261" customFormat="false" ht="30" hidden="false" customHeight="true" outlineLevel="0" collapsed="false">
      <c r="A261" s="32"/>
      <c r="B261" s="33"/>
      <c r="C261" s="33"/>
      <c r="D261" s="34"/>
      <c r="E261" s="10" t="str">
        <f aca="false">IF(COUNTA(A261:D261)=0,"",IF(OR(NOT(ISNUMBER(A261)),B261="",C261="",NOT(ISNUMBER(D261))),"REVISAR datos",IF(OR(A261&lt;Resumen!E4,A261&gt;=Resumen!E4+7),"Fuera de semana","Correcto")))</f>
        <v/>
      </c>
      <c r="F261" s="22" t="str">
        <f aca="false">IF(COUNTA(A261:D261)=0,"",IF(COUNTIFS(Categorias!A8:A15,B261)=1,"Clasificado","REVISAR categoría"))</f>
        <v/>
      </c>
      <c r="G261" s="1" t="n">
        <f aca="false">IF(COUNTA(A261:D261)&gt;0,ROW(),0)</f>
        <v>0</v>
      </c>
    </row>
    <row r="262" customFormat="false" ht="30" hidden="false" customHeight="true" outlineLevel="0" collapsed="false">
      <c r="A262" s="32"/>
      <c r="B262" s="33"/>
      <c r="C262" s="33"/>
      <c r="D262" s="34"/>
      <c r="E262" s="10" t="str">
        <f aca="false">IF(COUNTA(A262:D262)=0,"",IF(OR(NOT(ISNUMBER(A262)),B262="",C262="",NOT(ISNUMBER(D262))),"REVISAR datos",IF(OR(A262&lt;Resumen!E4,A262&gt;=Resumen!E4+7),"Fuera de semana","Correcto")))</f>
        <v/>
      </c>
      <c r="F262" s="22" t="str">
        <f aca="false">IF(COUNTA(A262:D262)=0,"",IF(COUNTIFS(Categorias!A8:A15,B262)=1,"Clasificado","REVISAR categoría"))</f>
        <v/>
      </c>
      <c r="G262" s="1" t="n">
        <f aca="false">IF(COUNTA(A262:D262)&gt;0,ROW(),0)</f>
        <v>0</v>
      </c>
    </row>
    <row r="263" customFormat="false" ht="30" hidden="false" customHeight="true" outlineLevel="0" collapsed="false">
      <c r="A263" s="32"/>
      <c r="B263" s="33"/>
      <c r="C263" s="33"/>
      <c r="D263" s="34"/>
      <c r="E263" s="10" t="str">
        <f aca="false">IF(COUNTA(A263:D263)=0,"",IF(OR(NOT(ISNUMBER(A263)),B263="",C263="",NOT(ISNUMBER(D263))),"REVISAR datos",IF(OR(A263&lt;Resumen!E4,A263&gt;=Resumen!E4+7),"Fuera de semana","Correcto")))</f>
        <v/>
      </c>
      <c r="F263" s="22" t="str">
        <f aca="false">IF(COUNTA(A263:D263)=0,"",IF(COUNTIFS(Categorias!A8:A15,B263)=1,"Clasificado","REVISAR categoría"))</f>
        <v/>
      </c>
      <c r="G263" s="1" t="n">
        <f aca="false">IF(COUNTA(A263:D263)&gt;0,ROW(),0)</f>
        <v>0</v>
      </c>
    </row>
    <row r="264" customFormat="false" ht="30" hidden="false" customHeight="true" outlineLevel="0" collapsed="false">
      <c r="A264" s="32"/>
      <c r="B264" s="33"/>
      <c r="C264" s="33"/>
      <c r="D264" s="34"/>
      <c r="E264" s="10" t="str">
        <f aca="false">IF(COUNTA(A264:D264)=0,"",IF(OR(NOT(ISNUMBER(A264)),B264="",C264="",NOT(ISNUMBER(D264))),"REVISAR datos",IF(OR(A264&lt;Resumen!E4,A264&gt;=Resumen!E4+7),"Fuera de semana","Correcto")))</f>
        <v/>
      </c>
      <c r="F264" s="22" t="str">
        <f aca="false">IF(COUNTA(A264:D264)=0,"",IF(COUNTIFS(Categorias!A8:A15,B264)=1,"Clasificado","REVISAR categoría"))</f>
        <v/>
      </c>
      <c r="G264" s="1" t="n">
        <f aca="false">IF(COUNTA(A264:D264)&gt;0,ROW(),0)</f>
        <v>0</v>
      </c>
    </row>
    <row r="265" customFormat="false" ht="30" hidden="false" customHeight="true" outlineLevel="0" collapsed="false">
      <c r="A265" s="32"/>
      <c r="B265" s="33"/>
      <c r="C265" s="33"/>
      <c r="D265" s="34"/>
      <c r="E265" s="10" t="str">
        <f aca="false">IF(COUNTA(A265:D265)=0,"",IF(OR(NOT(ISNUMBER(A265)),B265="",C265="",NOT(ISNUMBER(D265))),"REVISAR datos",IF(OR(A265&lt;Resumen!E4,A265&gt;=Resumen!E4+7),"Fuera de semana","Correcto")))</f>
        <v/>
      </c>
      <c r="F265" s="22" t="str">
        <f aca="false">IF(COUNTA(A265:D265)=0,"",IF(COUNTIFS(Categorias!A8:A15,B265)=1,"Clasificado","REVISAR categoría"))</f>
        <v/>
      </c>
      <c r="G265" s="1" t="n">
        <f aca="false">IF(COUNTA(A265:D265)&gt;0,ROW(),0)</f>
        <v>0</v>
      </c>
    </row>
    <row r="266" customFormat="false" ht="30" hidden="false" customHeight="true" outlineLevel="0" collapsed="false">
      <c r="A266" s="32"/>
      <c r="B266" s="33"/>
      <c r="C266" s="33"/>
      <c r="D266" s="34"/>
      <c r="E266" s="10" t="str">
        <f aca="false">IF(COUNTA(A266:D266)=0,"",IF(OR(NOT(ISNUMBER(A266)),B266="",C266="",NOT(ISNUMBER(D266))),"REVISAR datos",IF(OR(A266&lt;Resumen!E4,A266&gt;=Resumen!E4+7),"Fuera de semana","Correcto")))</f>
        <v/>
      </c>
      <c r="F266" s="22" t="str">
        <f aca="false">IF(COUNTA(A266:D266)=0,"",IF(COUNTIFS(Categorias!A8:A15,B266)=1,"Clasificado","REVISAR categoría"))</f>
        <v/>
      </c>
      <c r="G266" s="1" t="n">
        <f aca="false">IF(COUNTA(A266:D266)&gt;0,ROW(),0)</f>
        <v>0</v>
      </c>
    </row>
    <row r="267" customFormat="false" ht="30" hidden="false" customHeight="true" outlineLevel="0" collapsed="false">
      <c r="A267" s="32"/>
      <c r="B267" s="33"/>
      <c r="C267" s="33"/>
      <c r="D267" s="34"/>
      <c r="E267" s="10" t="str">
        <f aca="false">IF(COUNTA(A267:D267)=0,"",IF(OR(NOT(ISNUMBER(A267)),B267="",C267="",NOT(ISNUMBER(D267))),"REVISAR datos",IF(OR(A267&lt;Resumen!E4,A267&gt;=Resumen!E4+7),"Fuera de semana","Correcto")))</f>
        <v/>
      </c>
      <c r="F267" s="22" t="str">
        <f aca="false">IF(COUNTA(A267:D267)=0,"",IF(COUNTIFS(Categorias!A8:A15,B267)=1,"Clasificado","REVISAR categoría"))</f>
        <v/>
      </c>
      <c r="G267" s="1" t="n">
        <f aca="false">IF(COUNTA(A267:D267)&gt;0,ROW(),0)</f>
        <v>0</v>
      </c>
    </row>
    <row r="268" customFormat="false" ht="30" hidden="false" customHeight="true" outlineLevel="0" collapsed="false">
      <c r="A268" s="32"/>
      <c r="B268" s="33"/>
      <c r="C268" s="33"/>
      <c r="D268" s="34"/>
      <c r="E268" s="10" t="str">
        <f aca="false">IF(COUNTA(A268:D268)=0,"",IF(OR(NOT(ISNUMBER(A268)),B268="",C268="",NOT(ISNUMBER(D268))),"REVISAR datos",IF(OR(A268&lt;Resumen!E4,A268&gt;=Resumen!E4+7),"Fuera de semana","Correcto")))</f>
        <v/>
      </c>
      <c r="F268" s="22" t="str">
        <f aca="false">IF(COUNTA(A268:D268)=0,"",IF(COUNTIFS(Categorias!A8:A15,B268)=1,"Clasificado","REVISAR categoría"))</f>
        <v/>
      </c>
      <c r="G268" s="1" t="n">
        <f aca="false">IF(COUNTA(A268:D268)&gt;0,ROW(),0)</f>
        <v>0</v>
      </c>
    </row>
    <row r="269" customFormat="false" ht="30" hidden="false" customHeight="true" outlineLevel="0" collapsed="false">
      <c r="A269" s="32"/>
      <c r="B269" s="33"/>
      <c r="C269" s="33"/>
      <c r="D269" s="34"/>
      <c r="E269" s="10" t="str">
        <f aca="false">IF(COUNTA(A269:D269)=0,"",IF(OR(NOT(ISNUMBER(A269)),B269="",C269="",NOT(ISNUMBER(D269))),"REVISAR datos",IF(OR(A269&lt;Resumen!E4,A269&gt;=Resumen!E4+7),"Fuera de semana","Correcto")))</f>
        <v/>
      </c>
      <c r="F269" s="22" t="str">
        <f aca="false">IF(COUNTA(A269:D269)=0,"",IF(COUNTIFS(Categorias!A8:A15,B269)=1,"Clasificado","REVISAR categoría"))</f>
        <v/>
      </c>
      <c r="G269" s="1" t="n">
        <f aca="false">IF(COUNTA(A269:D269)&gt;0,ROW(),0)</f>
        <v>0</v>
      </c>
    </row>
    <row r="270" customFormat="false" ht="30" hidden="false" customHeight="true" outlineLevel="0" collapsed="false">
      <c r="A270" s="32"/>
      <c r="B270" s="33"/>
      <c r="C270" s="33"/>
      <c r="D270" s="34"/>
      <c r="E270" s="10" t="str">
        <f aca="false">IF(COUNTA(A270:D270)=0,"",IF(OR(NOT(ISNUMBER(A270)),B270="",C270="",NOT(ISNUMBER(D270))),"REVISAR datos",IF(OR(A270&lt;Resumen!E4,A270&gt;=Resumen!E4+7),"Fuera de semana","Correcto")))</f>
        <v/>
      </c>
      <c r="F270" s="22" t="str">
        <f aca="false">IF(COUNTA(A270:D270)=0,"",IF(COUNTIFS(Categorias!A8:A15,B270)=1,"Clasificado","REVISAR categoría"))</f>
        <v/>
      </c>
      <c r="G270" s="1" t="n">
        <f aca="false">IF(COUNTA(A270:D270)&gt;0,ROW(),0)</f>
        <v>0</v>
      </c>
    </row>
    <row r="271" customFormat="false" ht="30" hidden="false" customHeight="true" outlineLevel="0" collapsed="false">
      <c r="A271" s="32"/>
      <c r="B271" s="33"/>
      <c r="C271" s="33"/>
      <c r="D271" s="34"/>
      <c r="E271" s="10" t="str">
        <f aca="false">IF(COUNTA(A271:D271)=0,"",IF(OR(NOT(ISNUMBER(A271)),B271="",C271="",NOT(ISNUMBER(D271))),"REVISAR datos",IF(OR(A271&lt;Resumen!E4,A271&gt;=Resumen!E4+7),"Fuera de semana","Correcto")))</f>
        <v/>
      </c>
      <c r="F271" s="22" t="str">
        <f aca="false">IF(COUNTA(A271:D271)=0,"",IF(COUNTIFS(Categorias!A8:A15,B271)=1,"Clasificado","REVISAR categoría"))</f>
        <v/>
      </c>
      <c r="G271" s="1" t="n">
        <f aca="false">IF(COUNTA(A271:D271)&gt;0,ROW(),0)</f>
        <v>0</v>
      </c>
    </row>
    <row r="272" customFormat="false" ht="30" hidden="false" customHeight="true" outlineLevel="0" collapsed="false">
      <c r="A272" s="32"/>
      <c r="B272" s="33"/>
      <c r="C272" s="33"/>
      <c r="D272" s="34"/>
      <c r="E272" s="10" t="str">
        <f aca="false">IF(COUNTA(A272:D272)=0,"",IF(OR(NOT(ISNUMBER(A272)),B272="",C272="",NOT(ISNUMBER(D272))),"REVISAR datos",IF(OR(A272&lt;Resumen!E4,A272&gt;=Resumen!E4+7),"Fuera de semana","Correcto")))</f>
        <v/>
      </c>
      <c r="F272" s="22" t="str">
        <f aca="false">IF(COUNTA(A272:D272)=0,"",IF(COUNTIFS(Categorias!A8:A15,B272)=1,"Clasificado","REVISAR categoría"))</f>
        <v/>
      </c>
      <c r="G272" s="1" t="n">
        <f aca="false">IF(COUNTA(A272:D272)&gt;0,ROW(),0)</f>
        <v>0</v>
      </c>
    </row>
    <row r="273" customFormat="false" ht="30" hidden="false" customHeight="true" outlineLevel="0" collapsed="false">
      <c r="A273" s="32"/>
      <c r="B273" s="33"/>
      <c r="C273" s="33"/>
      <c r="D273" s="34"/>
      <c r="E273" s="10" t="str">
        <f aca="false">IF(COUNTA(A273:D273)=0,"",IF(OR(NOT(ISNUMBER(A273)),B273="",C273="",NOT(ISNUMBER(D273))),"REVISAR datos",IF(OR(A273&lt;Resumen!E4,A273&gt;=Resumen!E4+7),"Fuera de semana","Correcto")))</f>
        <v/>
      </c>
      <c r="F273" s="22" t="str">
        <f aca="false">IF(COUNTA(A273:D273)=0,"",IF(COUNTIFS(Categorias!A8:A15,B273)=1,"Clasificado","REVISAR categoría"))</f>
        <v/>
      </c>
      <c r="G273" s="1" t="n">
        <f aca="false">IF(COUNTA(A273:D273)&gt;0,ROW(),0)</f>
        <v>0</v>
      </c>
    </row>
    <row r="274" customFormat="false" ht="30" hidden="false" customHeight="true" outlineLevel="0" collapsed="false">
      <c r="A274" s="32"/>
      <c r="B274" s="33"/>
      <c r="C274" s="33"/>
      <c r="D274" s="34"/>
      <c r="E274" s="10" t="str">
        <f aca="false">IF(COUNTA(A274:D274)=0,"",IF(OR(NOT(ISNUMBER(A274)),B274="",C274="",NOT(ISNUMBER(D274))),"REVISAR datos",IF(OR(A274&lt;Resumen!E4,A274&gt;=Resumen!E4+7),"Fuera de semana","Correcto")))</f>
        <v/>
      </c>
      <c r="F274" s="22" t="str">
        <f aca="false">IF(COUNTA(A274:D274)=0,"",IF(COUNTIFS(Categorias!A8:A15,B274)=1,"Clasificado","REVISAR categoría"))</f>
        <v/>
      </c>
      <c r="G274" s="1" t="n">
        <f aca="false">IF(COUNTA(A274:D274)&gt;0,ROW(),0)</f>
        <v>0</v>
      </c>
    </row>
    <row r="275" customFormat="false" ht="30" hidden="false" customHeight="true" outlineLevel="0" collapsed="false">
      <c r="A275" s="32"/>
      <c r="B275" s="33"/>
      <c r="C275" s="33"/>
      <c r="D275" s="34"/>
      <c r="E275" s="10" t="str">
        <f aca="false">IF(COUNTA(A275:D275)=0,"",IF(OR(NOT(ISNUMBER(A275)),B275="",C275="",NOT(ISNUMBER(D275))),"REVISAR datos",IF(OR(A275&lt;Resumen!E4,A275&gt;=Resumen!E4+7),"Fuera de semana","Correcto")))</f>
        <v/>
      </c>
      <c r="F275" s="22" t="str">
        <f aca="false">IF(COUNTA(A275:D275)=0,"",IF(COUNTIFS(Categorias!A8:A15,B275)=1,"Clasificado","REVISAR categoría"))</f>
        <v/>
      </c>
      <c r="G275" s="1" t="n">
        <f aca="false">IF(COUNTA(A275:D275)&gt;0,ROW(),0)</f>
        <v>0</v>
      </c>
    </row>
    <row r="276" customFormat="false" ht="30" hidden="false" customHeight="true" outlineLevel="0" collapsed="false">
      <c r="A276" s="32"/>
      <c r="B276" s="33"/>
      <c r="C276" s="33"/>
      <c r="D276" s="34"/>
      <c r="E276" s="10" t="str">
        <f aca="false">IF(COUNTA(A276:D276)=0,"",IF(OR(NOT(ISNUMBER(A276)),B276="",C276="",NOT(ISNUMBER(D276))),"REVISAR datos",IF(OR(A276&lt;Resumen!E4,A276&gt;=Resumen!E4+7),"Fuera de semana","Correcto")))</f>
        <v/>
      </c>
      <c r="F276" s="22" t="str">
        <f aca="false">IF(COUNTA(A276:D276)=0,"",IF(COUNTIFS(Categorias!A8:A15,B276)=1,"Clasificado","REVISAR categoría"))</f>
        <v/>
      </c>
      <c r="G276" s="1" t="n">
        <f aca="false">IF(COUNTA(A276:D276)&gt;0,ROW(),0)</f>
        <v>0</v>
      </c>
    </row>
    <row r="277" customFormat="false" ht="30" hidden="false" customHeight="true" outlineLevel="0" collapsed="false">
      <c r="A277" s="32"/>
      <c r="B277" s="33"/>
      <c r="C277" s="33"/>
      <c r="D277" s="34"/>
      <c r="E277" s="10" t="str">
        <f aca="false">IF(COUNTA(A277:D277)=0,"",IF(OR(NOT(ISNUMBER(A277)),B277="",C277="",NOT(ISNUMBER(D277))),"REVISAR datos",IF(OR(A277&lt;Resumen!E4,A277&gt;=Resumen!E4+7),"Fuera de semana","Correcto")))</f>
        <v/>
      </c>
      <c r="F277" s="22" t="str">
        <f aca="false">IF(COUNTA(A277:D277)=0,"",IF(COUNTIFS(Categorias!A8:A15,B277)=1,"Clasificado","REVISAR categoría"))</f>
        <v/>
      </c>
      <c r="G277" s="1" t="n">
        <f aca="false">IF(COUNTA(A277:D277)&gt;0,ROW(),0)</f>
        <v>0</v>
      </c>
    </row>
    <row r="278" customFormat="false" ht="30" hidden="false" customHeight="true" outlineLevel="0" collapsed="false">
      <c r="A278" s="32"/>
      <c r="B278" s="33"/>
      <c r="C278" s="33"/>
      <c r="D278" s="34"/>
      <c r="E278" s="10" t="str">
        <f aca="false">IF(COUNTA(A278:D278)=0,"",IF(OR(NOT(ISNUMBER(A278)),B278="",C278="",NOT(ISNUMBER(D278))),"REVISAR datos",IF(OR(A278&lt;Resumen!E4,A278&gt;=Resumen!E4+7),"Fuera de semana","Correcto")))</f>
        <v/>
      </c>
      <c r="F278" s="22" t="str">
        <f aca="false">IF(COUNTA(A278:D278)=0,"",IF(COUNTIFS(Categorias!A8:A15,B278)=1,"Clasificado","REVISAR categoría"))</f>
        <v/>
      </c>
      <c r="G278" s="1" t="n">
        <f aca="false">IF(COUNTA(A278:D278)&gt;0,ROW(),0)</f>
        <v>0</v>
      </c>
    </row>
    <row r="279" customFormat="false" ht="30" hidden="false" customHeight="true" outlineLevel="0" collapsed="false">
      <c r="A279" s="32"/>
      <c r="B279" s="33"/>
      <c r="C279" s="33"/>
      <c r="D279" s="34"/>
      <c r="E279" s="10" t="str">
        <f aca="false">IF(COUNTA(A279:D279)=0,"",IF(OR(NOT(ISNUMBER(A279)),B279="",C279="",NOT(ISNUMBER(D279))),"REVISAR datos",IF(OR(A279&lt;Resumen!E4,A279&gt;=Resumen!E4+7),"Fuera de semana","Correcto")))</f>
        <v/>
      </c>
      <c r="F279" s="22" t="str">
        <f aca="false">IF(COUNTA(A279:D279)=0,"",IF(COUNTIFS(Categorias!A8:A15,B279)=1,"Clasificado","REVISAR categoría"))</f>
        <v/>
      </c>
      <c r="G279" s="1" t="n">
        <f aca="false">IF(COUNTA(A279:D279)&gt;0,ROW(),0)</f>
        <v>0</v>
      </c>
    </row>
    <row r="280" customFormat="false" ht="30" hidden="false" customHeight="true" outlineLevel="0" collapsed="false">
      <c r="A280" s="32"/>
      <c r="B280" s="33"/>
      <c r="C280" s="33"/>
      <c r="D280" s="34"/>
      <c r="E280" s="10" t="str">
        <f aca="false">IF(COUNTA(A280:D280)=0,"",IF(OR(NOT(ISNUMBER(A280)),B280="",C280="",NOT(ISNUMBER(D280))),"REVISAR datos",IF(OR(A280&lt;Resumen!E4,A280&gt;=Resumen!E4+7),"Fuera de semana","Correcto")))</f>
        <v/>
      </c>
      <c r="F280" s="22" t="str">
        <f aca="false">IF(COUNTA(A280:D280)=0,"",IF(COUNTIFS(Categorias!A8:A15,B280)=1,"Clasificado","REVISAR categoría"))</f>
        <v/>
      </c>
      <c r="G280" s="1" t="n">
        <f aca="false">IF(COUNTA(A280:D280)&gt;0,ROW(),0)</f>
        <v>0</v>
      </c>
    </row>
    <row r="281" customFormat="false" ht="30" hidden="false" customHeight="true" outlineLevel="0" collapsed="false">
      <c r="A281" s="32"/>
      <c r="B281" s="33"/>
      <c r="C281" s="33"/>
      <c r="D281" s="34"/>
      <c r="E281" s="10" t="str">
        <f aca="false">IF(COUNTA(A281:D281)=0,"",IF(OR(NOT(ISNUMBER(A281)),B281="",C281="",NOT(ISNUMBER(D281))),"REVISAR datos",IF(OR(A281&lt;Resumen!E4,A281&gt;=Resumen!E4+7),"Fuera de semana","Correcto")))</f>
        <v/>
      </c>
      <c r="F281" s="22" t="str">
        <f aca="false">IF(COUNTA(A281:D281)=0,"",IF(COUNTIFS(Categorias!A8:A15,B281)=1,"Clasificado","REVISAR categoría"))</f>
        <v/>
      </c>
      <c r="G281" s="1" t="n">
        <f aca="false">IF(COUNTA(A281:D281)&gt;0,ROW(),0)</f>
        <v>0</v>
      </c>
    </row>
    <row r="282" customFormat="false" ht="30" hidden="false" customHeight="true" outlineLevel="0" collapsed="false">
      <c r="A282" s="32"/>
      <c r="B282" s="33"/>
      <c r="C282" s="33"/>
      <c r="D282" s="34"/>
      <c r="E282" s="10" t="str">
        <f aca="false">IF(COUNTA(A282:D282)=0,"",IF(OR(NOT(ISNUMBER(A282)),B282="",C282="",NOT(ISNUMBER(D282))),"REVISAR datos",IF(OR(A282&lt;Resumen!E4,A282&gt;=Resumen!E4+7),"Fuera de semana","Correcto")))</f>
        <v/>
      </c>
      <c r="F282" s="22" t="str">
        <f aca="false">IF(COUNTA(A282:D282)=0,"",IF(COUNTIFS(Categorias!A8:A15,B282)=1,"Clasificado","REVISAR categoría"))</f>
        <v/>
      </c>
      <c r="G282" s="1" t="n">
        <f aca="false">IF(COUNTA(A282:D282)&gt;0,ROW(),0)</f>
        <v>0</v>
      </c>
    </row>
    <row r="283" customFormat="false" ht="30" hidden="false" customHeight="true" outlineLevel="0" collapsed="false">
      <c r="A283" s="32"/>
      <c r="B283" s="33"/>
      <c r="C283" s="33"/>
      <c r="D283" s="34"/>
      <c r="E283" s="10" t="str">
        <f aca="false">IF(COUNTA(A283:D283)=0,"",IF(OR(NOT(ISNUMBER(A283)),B283="",C283="",NOT(ISNUMBER(D283))),"REVISAR datos",IF(OR(A283&lt;Resumen!E4,A283&gt;=Resumen!E4+7),"Fuera de semana","Correcto")))</f>
        <v/>
      </c>
      <c r="F283" s="22" t="str">
        <f aca="false">IF(COUNTA(A283:D283)=0,"",IF(COUNTIFS(Categorias!A8:A15,B283)=1,"Clasificado","REVISAR categoría"))</f>
        <v/>
      </c>
      <c r="G283" s="1" t="n">
        <f aca="false">IF(COUNTA(A283:D283)&gt;0,ROW(),0)</f>
        <v>0</v>
      </c>
    </row>
    <row r="284" customFormat="false" ht="30" hidden="false" customHeight="true" outlineLevel="0" collapsed="false">
      <c r="A284" s="32"/>
      <c r="B284" s="33"/>
      <c r="C284" s="33"/>
      <c r="D284" s="34"/>
      <c r="E284" s="10" t="str">
        <f aca="false">IF(COUNTA(A284:D284)=0,"",IF(OR(NOT(ISNUMBER(A284)),B284="",C284="",NOT(ISNUMBER(D284))),"REVISAR datos",IF(OR(A284&lt;Resumen!E4,A284&gt;=Resumen!E4+7),"Fuera de semana","Correcto")))</f>
        <v/>
      </c>
      <c r="F284" s="22" t="str">
        <f aca="false">IF(COUNTA(A284:D284)=0,"",IF(COUNTIFS(Categorias!A8:A15,B284)=1,"Clasificado","REVISAR categoría"))</f>
        <v/>
      </c>
      <c r="G284" s="1" t="n">
        <f aca="false">IF(COUNTA(A284:D284)&gt;0,ROW(),0)</f>
        <v>0</v>
      </c>
    </row>
    <row r="285" customFormat="false" ht="30" hidden="false" customHeight="true" outlineLevel="0" collapsed="false">
      <c r="A285" s="32"/>
      <c r="B285" s="33"/>
      <c r="C285" s="33"/>
      <c r="D285" s="34"/>
      <c r="E285" s="10" t="str">
        <f aca="false">IF(COUNTA(A285:D285)=0,"",IF(OR(NOT(ISNUMBER(A285)),B285="",C285="",NOT(ISNUMBER(D285))),"REVISAR datos",IF(OR(A285&lt;Resumen!E4,A285&gt;=Resumen!E4+7),"Fuera de semana","Correcto")))</f>
        <v/>
      </c>
      <c r="F285" s="22" t="str">
        <f aca="false">IF(COUNTA(A285:D285)=0,"",IF(COUNTIFS(Categorias!A8:A15,B285)=1,"Clasificado","REVISAR categoría"))</f>
        <v/>
      </c>
      <c r="G285" s="1" t="n">
        <f aca="false">IF(COUNTA(A285:D285)&gt;0,ROW(),0)</f>
        <v>0</v>
      </c>
    </row>
    <row r="286" customFormat="false" ht="30" hidden="false" customHeight="true" outlineLevel="0" collapsed="false">
      <c r="A286" s="32"/>
      <c r="B286" s="33"/>
      <c r="C286" s="33"/>
      <c r="D286" s="34"/>
      <c r="E286" s="10" t="str">
        <f aca="false">IF(COUNTA(A286:D286)=0,"",IF(OR(NOT(ISNUMBER(A286)),B286="",C286="",NOT(ISNUMBER(D286))),"REVISAR datos",IF(OR(A286&lt;Resumen!E4,A286&gt;=Resumen!E4+7),"Fuera de semana","Correcto")))</f>
        <v/>
      </c>
      <c r="F286" s="22" t="str">
        <f aca="false">IF(COUNTA(A286:D286)=0,"",IF(COUNTIFS(Categorias!A8:A15,B286)=1,"Clasificado","REVISAR categoría"))</f>
        <v/>
      </c>
      <c r="G286" s="1" t="n">
        <f aca="false">IF(COUNTA(A286:D286)&gt;0,ROW(),0)</f>
        <v>0</v>
      </c>
    </row>
    <row r="287" customFormat="false" ht="30" hidden="false" customHeight="true" outlineLevel="0" collapsed="false">
      <c r="A287" s="32"/>
      <c r="B287" s="33"/>
      <c r="C287" s="33"/>
      <c r="D287" s="34"/>
      <c r="E287" s="10" t="str">
        <f aca="false">IF(COUNTA(A287:D287)=0,"",IF(OR(NOT(ISNUMBER(A287)),B287="",C287="",NOT(ISNUMBER(D287))),"REVISAR datos",IF(OR(A287&lt;Resumen!E4,A287&gt;=Resumen!E4+7),"Fuera de semana","Correcto")))</f>
        <v/>
      </c>
      <c r="F287" s="22" t="str">
        <f aca="false">IF(COUNTA(A287:D287)=0,"",IF(COUNTIFS(Categorias!A8:A15,B287)=1,"Clasificado","REVISAR categoría"))</f>
        <v/>
      </c>
      <c r="G287" s="1" t="n">
        <f aca="false">IF(COUNTA(A287:D287)&gt;0,ROW(),0)</f>
        <v>0</v>
      </c>
    </row>
    <row r="288" customFormat="false" ht="30" hidden="false" customHeight="true" outlineLevel="0" collapsed="false">
      <c r="A288" s="32"/>
      <c r="B288" s="33"/>
      <c r="C288" s="33"/>
      <c r="D288" s="34"/>
      <c r="E288" s="10" t="str">
        <f aca="false">IF(COUNTA(A288:D288)=0,"",IF(OR(NOT(ISNUMBER(A288)),B288="",C288="",NOT(ISNUMBER(D288))),"REVISAR datos",IF(OR(A288&lt;Resumen!E4,A288&gt;=Resumen!E4+7),"Fuera de semana","Correcto")))</f>
        <v/>
      </c>
      <c r="F288" s="22" t="str">
        <f aca="false">IF(COUNTA(A288:D288)=0,"",IF(COUNTIFS(Categorias!A8:A15,B288)=1,"Clasificado","REVISAR categoría"))</f>
        <v/>
      </c>
      <c r="G288" s="1" t="n">
        <f aca="false">IF(COUNTA(A288:D288)&gt;0,ROW(),0)</f>
        <v>0</v>
      </c>
    </row>
    <row r="289" customFormat="false" ht="30" hidden="false" customHeight="true" outlineLevel="0" collapsed="false">
      <c r="A289" s="32"/>
      <c r="B289" s="33"/>
      <c r="C289" s="33"/>
      <c r="D289" s="34"/>
      <c r="E289" s="10" t="str">
        <f aca="false">IF(COUNTA(A289:D289)=0,"",IF(OR(NOT(ISNUMBER(A289)),B289="",C289="",NOT(ISNUMBER(D289))),"REVISAR datos",IF(OR(A289&lt;Resumen!E4,A289&gt;=Resumen!E4+7),"Fuera de semana","Correcto")))</f>
        <v/>
      </c>
      <c r="F289" s="22" t="str">
        <f aca="false">IF(COUNTA(A289:D289)=0,"",IF(COUNTIFS(Categorias!A8:A15,B289)=1,"Clasificado","REVISAR categoría"))</f>
        <v/>
      </c>
      <c r="G289" s="1" t="n">
        <f aca="false">IF(COUNTA(A289:D289)&gt;0,ROW(),0)</f>
        <v>0</v>
      </c>
    </row>
    <row r="290" customFormat="false" ht="30" hidden="false" customHeight="true" outlineLevel="0" collapsed="false">
      <c r="A290" s="32"/>
      <c r="B290" s="33"/>
      <c r="C290" s="33"/>
      <c r="D290" s="34"/>
      <c r="E290" s="10" t="str">
        <f aca="false">IF(COUNTA(A290:D290)=0,"",IF(OR(NOT(ISNUMBER(A290)),B290="",C290="",NOT(ISNUMBER(D290))),"REVISAR datos",IF(OR(A290&lt;Resumen!E4,A290&gt;=Resumen!E4+7),"Fuera de semana","Correcto")))</f>
        <v/>
      </c>
      <c r="F290" s="22" t="str">
        <f aca="false">IF(COUNTA(A290:D290)=0,"",IF(COUNTIFS(Categorias!A8:A15,B290)=1,"Clasificado","REVISAR categoría"))</f>
        <v/>
      </c>
      <c r="G290" s="1" t="n">
        <f aca="false">IF(COUNTA(A290:D290)&gt;0,ROW(),0)</f>
        <v>0</v>
      </c>
    </row>
    <row r="291" customFormat="false" ht="30" hidden="false" customHeight="true" outlineLevel="0" collapsed="false">
      <c r="A291" s="32"/>
      <c r="B291" s="33"/>
      <c r="C291" s="33"/>
      <c r="D291" s="34"/>
      <c r="E291" s="10" t="str">
        <f aca="false">IF(COUNTA(A291:D291)=0,"",IF(OR(NOT(ISNUMBER(A291)),B291="",C291="",NOT(ISNUMBER(D291))),"REVISAR datos",IF(OR(A291&lt;Resumen!E4,A291&gt;=Resumen!E4+7),"Fuera de semana","Correcto")))</f>
        <v/>
      </c>
      <c r="F291" s="22" t="str">
        <f aca="false">IF(COUNTA(A291:D291)=0,"",IF(COUNTIFS(Categorias!A8:A15,B291)=1,"Clasificado","REVISAR categoría"))</f>
        <v/>
      </c>
      <c r="G291" s="1" t="n">
        <f aca="false">IF(COUNTA(A291:D291)&gt;0,ROW(),0)</f>
        <v>0</v>
      </c>
    </row>
    <row r="292" customFormat="false" ht="30" hidden="false" customHeight="true" outlineLevel="0" collapsed="false">
      <c r="A292" s="32"/>
      <c r="B292" s="33"/>
      <c r="C292" s="33"/>
      <c r="D292" s="34"/>
      <c r="E292" s="10" t="str">
        <f aca="false">IF(COUNTA(A292:D292)=0,"",IF(OR(NOT(ISNUMBER(A292)),B292="",C292="",NOT(ISNUMBER(D292))),"REVISAR datos",IF(OR(A292&lt;Resumen!E4,A292&gt;=Resumen!E4+7),"Fuera de semana","Correcto")))</f>
        <v/>
      </c>
      <c r="F292" s="22" t="str">
        <f aca="false">IF(COUNTA(A292:D292)=0,"",IF(COUNTIFS(Categorias!A8:A15,B292)=1,"Clasificado","REVISAR categoría"))</f>
        <v/>
      </c>
      <c r="G292" s="1" t="n">
        <f aca="false">IF(COUNTA(A292:D292)&gt;0,ROW(),0)</f>
        <v>0</v>
      </c>
    </row>
    <row r="293" customFormat="false" ht="30" hidden="false" customHeight="true" outlineLevel="0" collapsed="false">
      <c r="A293" s="32"/>
      <c r="B293" s="33"/>
      <c r="C293" s="33"/>
      <c r="D293" s="34"/>
      <c r="E293" s="10" t="str">
        <f aca="false">IF(COUNTA(A293:D293)=0,"",IF(OR(NOT(ISNUMBER(A293)),B293="",C293="",NOT(ISNUMBER(D293))),"REVISAR datos",IF(OR(A293&lt;Resumen!E4,A293&gt;=Resumen!E4+7),"Fuera de semana","Correcto")))</f>
        <v/>
      </c>
      <c r="F293" s="22" t="str">
        <f aca="false">IF(COUNTA(A293:D293)=0,"",IF(COUNTIFS(Categorias!A8:A15,B293)=1,"Clasificado","REVISAR categoría"))</f>
        <v/>
      </c>
      <c r="G293" s="1" t="n">
        <f aca="false">IF(COUNTA(A293:D293)&gt;0,ROW(),0)</f>
        <v>0</v>
      </c>
    </row>
    <row r="294" customFormat="false" ht="30" hidden="false" customHeight="true" outlineLevel="0" collapsed="false">
      <c r="A294" s="32"/>
      <c r="B294" s="33"/>
      <c r="C294" s="33"/>
      <c r="D294" s="34"/>
      <c r="E294" s="10" t="str">
        <f aca="false">IF(COUNTA(A294:D294)=0,"",IF(OR(NOT(ISNUMBER(A294)),B294="",C294="",NOT(ISNUMBER(D294))),"REVISAR datos",IF(OR(A294&lt;Resumen!E4,A294&gt;=Resumen!E4+7),"Fuera de semana","Correcto")))</f>
        <v/>
      </c>
      <c r="F294" s="22" t="str">
        <f aca="false">IF(COUNTA(A294:D294)=0,"",IF(COUNTIFS(Categorias!A8:A15,B294)=1,"Clasificado","REVISAR categoría"))</f>
        <v/>
      </c>
      <c r="G294" s="1" t="n">
        <f aca="false">IF(COUNTA(A294:D294)&gt;0,ROW(),0)</f>
        <v>0</v>
      </c>
    </row>
    <row r="295" customFormat="false" ht="30" hidden="false" customHeight="true" outlineLevel="0" collapsed="false">
      <c r="A295" s="32"/>
      <c r="B295" s="33"/>
      <c r="C295" s="33"/>
      <c r="D295" s="34"/>
      <c r="E295" s="10" t="str">
        <f aca="false">IF(COUNTA(A295:D295)=0,"",IF(OR(NOT(ISNUMBER(A295)),B295="",C295="",NOT(ISNUMBER(D295))),"REVISAR datos",IF(OR(A295&lt;Resumen!E4,A295&gt;=Resumen!E4+7),"Fuera de semana","Correcto")))</f>
        <v/>
      </c>
      <c r="F295" s="22" t="str">
        <f aca="false">IF(COUNTA(A295:D295)=0,"",IF(COUNTIFS(Categorias!A8:A15,B295)=1,"Clasificado","REVISAR categoría"))</f>
        <v/>
      </c>
      <c r="G295" s="1" t="n">
        <f aca="false">IF(COUNTA(A295:D295)&gt;0,ROW(),0)</f>
        <v>0</v>
      </c>
    </row>
    <row r="296" customFormat="false" ht="30" hidden="false" customHeight="true" outlineLevel="0" collapsed="false">
      <c r="A296" s="32"/>
      <c r="B296" s="33"/>
      <c r="C296" s="33"/>
      <c r="D296" s="34"/>
      <c r="E296" s="10" t="str">
        <f aca="false">IF(COUNTA(A296:D296)=0,"",IF(OR(NOT(ISNUMBER(A296)),B296="",C296="",NOT(ISNUMBER(D296))),"REVISAR datos",IF(OR(A296&lt;Resumen!E4,A296&gt;=Resumen!E4+7),"Fuera de semana","Correcto")))</f>
        <v/>
      </c>
      <c r="F296" s="22" t="str">
        <f aca="false">IF(COUNTA(A296:D296)=0,"",IF(COUNTIFS(Categorias!A8:A15,B296)=1,"Clasificado","REVISAR categoría"))</f>
        <v/>
      </c>
      <c r="G296" s="1" t="n">
        <f aca="false">IF(COUNTA(A296:D296)&gt;0,ROW(),0)</f>
        <v>0</v>
      </c>
    </row>
    <row r="297" customFormat="false" ht="30" hidden="false" customHeight="true" outlineLevel="0" collapsed="false">
      <c r="A297" s="32"/>
      <c r="B297" s="33"/>
      <c r="C297" s="33"/>
      <c r="D297" s="34"/>
      <c r="E297" s="10" t="str">
        <f aca="false">IF(COUNTA(A297:D297)=0,"",IF(OR(NOT(ISNUMBER(A297)),B297="",C297="",NOT(ISNUMBER(D297))),"REVISAR datos",IF(OR(A297&lt;Resumen!E4,A297&gt;=Resumen!E4+7),"Fuera de semana","Correcto")))</f>
        <v/>
      </c>
      <c r="F297" s="22" t="str">
        <f aca="false">IF(COUNTA(A297:D297)=0,"",IF(COUNTIFS(Categorias!A8:A15,B297)=1,"Clasificado","REVISAR categoría"))</f>
        <v/>
      </c>
      <c r="G297" s="1" t="n">
        <f aca="false">IF(COUNTA(A297:D297)&gt;0,ROW(),0)</f>
        <v>0</v>
      </c>
    </row>
    <row r="298" customFormat="false" ht="30" hidden="false" customHeight="true" outlineLevel="0" collapsed="false">
      <c r="A298" s="32"/>
      <c r="B298" s="33"/>
      <c r="C298" s="33"/>
      <c r="D298" s="34"/>
      <c r="E298" s="10" t="str">
        <f aca="false">IF(COUNTA(A298:D298)=0,"",IF(OR(NOT(ISNUMBER(A298)),B298="",C298="",NOT(ISNUMBER(D298))),"REVISAR datos",IF(OR(A298&lt;Resumen!E4,A298&gt;=Resumen!E4+7),"Fuera de semana","Correcto")))</f>
        <v/>
      </c>
      <c r="F298" s="22" t="str">
        <f aca="false">IF(COUNTA(A298:D298)=0,"",IF(COUNTIFS(Categorias!A8:A15,B298)=1,"Clasificado","REVISAR categoría"))</f>
        <v/>
      </c>
      <c r="G298" s="1" t="n">
        <f aca="false">IF(COUNTA(A298:D298)&gt;0,ROW(),0)</f>
        <v>0</v>
      </c>
    </row>
    <row r="299" customFormat="false" ht="30" hidden="false" customHeight="true" outlineLevel="0" collapsed="false">
      <c r="A299" s="32"/>
      <c r="B299" s="33"/>
      <c r="C299" s="33"/>
      <c r="D299" s="34"/>
      <c r="E299" s="10" t="str">
        <f aca="false">IF(COUNTA(A299:D299)=0,"",IF(OR(NOT(ISNUMBER(A299)),B299="",C299="",NOT(ISNUMBER(D299))),"REVISAR datos",IF(OR(A299&lt;Resumen!E4,A299&gt;=Resumen!E4+7),"Fuera de semana","Correcto")))</f>
        <v/>
      </c>
      <c r="F299" s="22" t="str">
        <f aca="false">IF(COUNTA(A299:D299)=0,"",IF(COUNTIFS(Categorias!A8:A15,B299)=1,"Clasificado","REVISAR categoría"))</f>
        <v/>
      </c>
      <c r="G299" s="1" t="n">
        <f aca="false">IF(COUNTA(A299:D299)&gt;0,ROW(),0)</f>
        <v>0</v>
      </c>
    </row>
    <row r="300" customFormat="false" ht="30" hidden="false" customHeight="true" outlineLevel="0" collapsed="false">
      <c r="A300" s="32"/>
      <c r="B300" s="33"/>
      <c r="C300" s="33"/>
      <c r="D300" s="34"/>
      <c r="E300" s="10" t="str">
        <f aca="false">IF(COUNTA(A300:D300)=0,"",IF(OR(NOT(ISNUMBER(A300)),B300="",C300="",NOT(ISNUMBER(D300))),"REVISAR datos",IF(OR(A300&lt;Resumen!E4,A300&gt;=Resumen!E4+7),"Fuera de semana","Correcto")))</f>
        <v/>
      </c>
      <c r="F300" s="22" t="str">
        <f aca="false">IF(COUNTA(A300:D300)=0,"",IF(COUNTIFS(Categorias!A8:A15,B300)=1,"Clasificado","REVISAR categoría"))</f>
        <v/>
      </c>
      <c r="G300" s="1" t="n">
        <f aca="false">IF(COUNTA(A300:D300)&gt;0,ROW(),0)</f>
        <v>0</v>
      </c>
    </row>
    <row r="301" customFormat="false" ht="30" hidden="false" customHeight="true" outlineLevel="0" collapsed="false">
      <c r="A301" s="32"/>
      <c r="B301" s="33"/>
      <c r="C301" s="33"/>
      <c r="D301" s="34"/>
      <c r="E301" s="10" t="str">
        <f aca="false">IF(COUNTA(A301:D301)=0,"",IF(OR(NOT(ISNUMBER(A301)),B301="",C301="",NOT(ISNUMBER(D301))),"REVISAR datos",IF(OR(A301&lt;Resumen!E4,A301&gt;=Resumen!E4+7),"Fuera de semana","Correcto")))</f>
        <v/>
      </c>
      <c r="F301" s="22" t="str">
        <f aca="false">IF(COUNTA(A301:D301)=0,"",IF(COUNTIFS(Categorias!A8:A15,B301)=1,"Clasificado","REVISAR categoría"))</f>
        <v/>
      </c>
      <c r="G301" s="1" t="n">
        <f aca="false">IF(COUNTA(A301:D301)&gt;0,ROW(),0)</f>
        <v>0</v>
      </c>
    </row>
    <row r="302" customFormat="false" ht="30" hidden="false" customHeight="true" outlineLevel="0" collapsed="false">
      <c r="A302" s="32"/>
      <c r="B302" s="33"/>
      <c r="C302" s="33"/>
      <c r="D302" s="34"/>
      <c r="E302" s="10" t="str">
        <f aca="false">IF(COUNTA(A302:D302)=0,"",IF(OR(NOT(ISNUMBER(A302)),B302="",C302="",NOT(ISNUMBER(D302))),"REVISAR datos",IF(OR(A302&lt;Resumen!E4,A302&gt;=Resumen!E4+7),"Fuera de semana","Correcto")))</f>
        <v/>
      </c>
      <c r="F302" s="22" t="str">
        <f aca="false">IF(COUNTA(A302:D302)=0,"",IF(COUNTIFS(Categorias!A8:A15,B302)=1,"Clasificado","REVISAR categoría"))</f>
        <v/>
      </c>
      <c r="G302" s="1" t="n">
        <f aca="false">IF(COUNTA(A302:D302)&gt;0,ROW(),0)</f>
        <v>0</v>
      </c>
    </row>
    <row r="303" customFormat="false" ht="30" hidden="false" customHeight="true" outlineLevel="0" collapsed="false">
      <c r="A303" s="32"/>
      <c r="B303" s="33"/>
      <c r="C303" s="33"/>
      <c r="D303" s="34"/>
      <c r="E303" s="10" t="str">
        <f aca="false">IF(COUNTA(A303:D303)=0,"",IF(OR(NOT(ISNUMBER(A303)),B303="",C303="",NOT(ISNUMBER(D303))),"REVISAR datos",IF(OR(A303&lt;Resumen!E4,A303&gt;=Resumen!E4+7),"Fuera de semana","Correcto")))</f>
        <v/>
      </c>
      <c r="F303" s="22" t="str">
        <f aca="false">IF(COUNTA(A303:D303)=0,"",IF(COUNTIFS(Categorias!A8:A15,B303)=1,"Clasificado","REVISAR categoría"))</f>
        <v/>
      </c>
      <c r="G303" s="1" t="n">
        <f aca="false">IF(COUNTA(A303:D303)&gt;0,ROW(),0)</f>
        <v>0</v>
      </c>
    </row>
    <row r="304" customFormat="false" ht="30" hidden="false" customHeight="true" outlineLevel="0" collapsed="false">
      <c r="A304" s="32"/>
      <c r="B304" s="33"/>
      <c r="C304" s="33"/>
      <c r="D304" s="34"/>
      <c r="E304" s="10" t="str">
        <f aca="false">IF(COUNTA(A304:D304)=0,"",IF(OR(NOT(ISNUMBER(A304)),B304="",C304="",NOT(ISNUMBER(D304))),"REVISAR datos",IF(OR(A304&lt;Resumen!E4,A304&gt;=Resumen!E4+7),"Fuera de semana","Correcto")))</f>
        <v/>
      </c>
      <c r="F304" s="22" t="str">
        <f aca="false">IF(COUNTA(A304:D304)=0,"",IF(COUNTIFS(Categorias!A8:A15,B304)=1,"Clasificado","REVISAR categoría"))</f>
        <v/>
      </c>
      <c r="G304" s="1" t="n">
        <f aca="false">IF(COUNTA(A304:D304)&gt;0,ROW(),0)</f>
        <v>0</v>
      </c>
    </row>
    <row r="305" customFormat="false" ht="30" hidden="false" customHeight="true" outlineLevel="0" collapsed="false">
      <c r="A305" s="32"/>
      <c r="B305" s="33"/>
      <c r="C305" s="33"/>
      <c r="D305" s="34"/>
      <c r="E305" s="10" t="str">
        <f aca="false">IF(COUNTA(A305:D305)=0,"",IF(OR(NOT(ISNUMBER(A305)),B305="",C305="",NOT(ISNUMBER(D305))),"REVISAR datos",IF(OR(A305&lt;Resumen!E4,A305&gt;=Resumen!E4+7),"Fuera de semana","Correcto")))</f>
        <v/>
      </c>
      <c r="F305" s="22" t="str">
        <f aca="false">IF(COUNTA(A305:D305)=0,"",IF(COUNTIFS(Categorias!A8:A15,B305)=1,"Clasificado","REVISAR categoría"))</f>
        <v/>
      </c>
      <c r="G305" s="1" t="n">
        <f aca="false">IF(COUNTA(A305:D305)&gt;0,ROW(),0)</f>
        <v>0</v>
      </c>
    </row>
    <row r="306" customFormat="false" ht="30" hidden="false" customHeight="true" outlineLevel="0" collapsed="false">
      <c r="A306" s="32"/>
      <c r="B306" s="33"/>
      <c r="C306" s="33"/>
      <c r="D306" s="34"/>
      <c r="E306" s="10" t="str">
        <f aca="false">IF(COUNTA(A306:D306)=0,"",IF(OR(NOT(ISNUMBER(A306)),B306="",C306="",NOT(ISNUMBER(D306))),"REVISAR datos",IF(OR(A306&lt;Resumen!E4,A306&gt;=Resumen!E4+7),"Fuera de semana","Correcto")))</f>
        <v/>
      </c>
      <c r="F306" s="22" t="str">
        <f aca="false">IF(COUNTA(A306:D306)=0,"",IF(COUNTIFS(Categorias!A8:A15,B306)=1,"Clasificado","REVISAR categoría"))</f>
        <v/>
      </c>
      <c r="G306" s="1" t="n">
        <f aca="false">IF(COUNTA(A306:D306)&gt;0,ROW(),0)</f>
        <v>0</v>
      </c>
    </row>
    <row r="307" customFormat="false" ht="30" hidden="false" customHeight="true" outlineLevel="0" collapsed="false">
      <c r="A307" s="32"/>
      <c r="B307" s="33"/>
      <c r="C307" s="33"/>
      <c r="D307" s="34"/>
      <c r="E307" s="10" t="str">
        <f aca="false">IF(COUNTA(A307:D307)=0,"",IF(OR(NOT(ISNUMBER(A307)),B307="",C307="",NOT(ISNUMBER(D307))),"REVISAR datos",IF(OR(A307&lt;Resumen!E4,A307&gt;=Resumen!E4+7),"Fuera de semana","Correcto")))</f>
        <v/>
      </c>
      <c r="F307" s="22" t="str">
        <f aca="false">IF(COUNTA(A307:D307)=0,"",IF(COUNTIFS(Categorias!A8:A15,B307)=1,"Clasificado","REVISAR categoría"))</f>
        <v/>
      </c>
      <c r="G307" s="1" t="n">
        <f aca="false">IF(COUNTA(A307:D307)&gt;0,ROW(),0)</f>
        <v>0</v>
      </c>
    </row>
    <row r="308" customFormat="false" ht="30" hidden="false" customHeight="true" outlineLevel="0" collapsed="false">
      <c r="A308" s="32"/>
      <c r="B308" s="33"/>
      <c r="C308" s="33"/>
      <c r="D308" s="34"/>
      <c r="E308" s="10" t="str">
        <f aca="false">IF(COUNTA(A308:D308)=0,"",IF(OR(NOT(ISNUMBER(A308)),B308="",C308="",NOT(ISNUMBER(D308))),"REVISAR datos",IF(OR(A308&lt;Resumen!E4,A308&gt;=Resumen!E4+7),"Fuera de semana","Correcto")))</f>
        <v/>
      </c>
      <c r="F308" s="22" t="str">
        <f aca="false">IF(COUNTA(A308:D308)=0,"",IF(COUNTIFS(Categorias!A8:A15,B308)=1,"Clasificado","REVISAR categoría"))</f>
        <v/>
      </c>
      <c r="G308" s="1" t="n">
        <f aca="false">IF(COUNTA(A308:D308)&gt;0,ROW(),0)</f>
        <v>0</v>
      </c>
    </row>
    <row r="309" customFormat="false" ht="30" hidden="false" customHeight="true" outlineLevel="0" collapsed="false">
      <c r="A309" s="32"/>
      <c r="B309" s="33"/>
      <c r="C309" s="33"/>
      <c r="D309" s="34"/>
      <c r="E309" s="10" t="str">
        <f aca="false">IF(COUNTA(A309:D309)=0,"",IF(OR(NOT(ISNUMBER(A309)),B309="",C309="",NOT(ISNUMBER(D309))),"REVISAR datos",IF(OR(A309&lt;Resumen!E4,A309&gt;=Resumen!E4+7),"Fuera de semana","Correcto")))</f>
        <v/>
      </c>
      <c r="F309" s="22" t="str">
        <f aca="false">IF(COUNTA(A309:D309)=0,"",IF(COUNTIFS(Categorias!A8:A15,B309)=1,"Clasificado","REVISAR categoría"))</f>
        <v/>
      </c>
      <c r="G309" s="1" t="n">
        <f aca="false">IF(COUNTA(A309:D309)&gt;0,ROW(),0)</f>
        <v>0</v>
      </c>
    </row>
    <row r="310" customFormat="false" ht="30" hidden="false" customHeight="true" outlineLevel="0" collapsed="false">
      <c r="A310" s="32"/>
      <c r="B310" s="33"/>
      <c r="C310" s="33"/>
      <c r="D310" s="34"/>
      <c r="E310" s="10" t="str">
        <f aca="false">IF(COUNTA(A310:D310)=0,"",IF(OR(NOT(ISNUMBER(A310)),B310="",C310="",NOT(ISNUMBER(D310))),"REVISAR datos",IF(OR(A310&lt;Resumen!E4,A310&gt;=Resumen!E4+7),"Fuera de semana","Correcto")))</f>
        <v/>
      </c>
      <c r="F310" s="22" t="str">
        <f aca="false">IF(COUNTA(A310:D310)=0,"",IF(COUNTIFS(Categorias!A8:A15,B310)=1,"Clasificado","REVISAR categoría"))</f>
        <v/>
      </c>
      <c r="G310" s="1" t="n">
        <f aca="false">IF(COUNTA(A310:D310)&gt;0,ROW(),0)</f>
        <v>0</v>
      </c>
    </row>
    <row r="311" customFormat="false" ht="30" hidden="false" customHeight="true" outlineLevel="0" collapsed="false">
      <c r="A311" s="32"/>
      <c r="B311" s="33"/>
      <c r="C311" s="33"/>
      <c r="D311" s="34"/>
      <c r="E311" s="10" t="str">
        <f aca="false">IF(COUNTA(A311:D311)=0,"",IF(OR(NOT(ISNUMBER(A311)),B311="",C311="",NOT(ISNUMBER(D311))),"REVISAR datos",IF(OR(A311&lt;Resumen!E4,A311&gt;=Resumen!E4+7),"Fuera de semana","Correcto")))</f>
        <v/>
      </c>
      <c r="F311" s="22" t="str">
        <f aca="false">IF(COUNTA(A311:D311)=0,"",IF(COUNTIFS(Categorias!A8:A15,B311)=1,"Clasificado","REVISAR categoría"))</f>
        <v/>
      </c>
      <c r="G311" s="1" t="n">
        <f aca="false">IF(COUNTA(A311:D311)&gt;0,ROW(),0)</f>
        <v>0</v>
      </c>
    </row>
    <row r="312" customFormat="false" ht="30" hidden="false" customHeight="true" outlineLevel="0" collapsed="false">
      <c r="A312" s="32"/>
      <c r="B312" s="33"/>
      <c r="C312" s="33"/>
      <c r="D312" s="34"/>
      <c r="E312" s="10" t="str">
        <f aca="false">IF(COUNTA(A312:D312)=0,"",IF(OR(NOT(ISNUMBER(A312)),B312="",C312="",NOT(ISNUMBER(D312))),"REVISAR datos",IF(OR(A312&lt;Resumen!E4,A312&gt;=Resumen!E4+7),"Fuera de semana","Correcto")))</f>
        <v/>
      </c>
      <c r="F312" s="22" t="str">
        <f aca="false">IF(COUNTA(A312:D312)=0,"",IF(COUNTIFS(Categorias!A8:A15,B312)=1,"Clasificado","REVISAR categoría"))</f>
        <v/>
      </c>
      <c r="G312" s="1" t="n">
        <f aca="false">IF(COUNTA(A312:D312)&gt;0,ROW(),0)</f>
        <v>0</v>
      </c>
    </row>
    <row r="313" customFormat="false" ht="30" hidden="false" customHeight="true" outlineLevel="0" collapsed="false">
      <c r="A313" s="32"/>
      <c r="B313" s="33"/>
      <c r="C313" s="33"/>
      <c r="D313" s="34"/>
      <c r="E313" s="10" t="str">
        <f aca="false">IF(COUNTA(A313:D313)=0,"",IF(OR(NOT(ISNUMBER(A313)),B313="",C313="",NOT(ISNUMBER(D313))),"REVISAR datos",IF(OR(A313&lt;Resumen!E4,A313&gt;=Resumen!E4+7),"Fuera de semana","Correcto")))</f>
        <v/>
      </c>
      <c r="F313" s="22" t="str">
        <f aca="false">IF(COUNTA(A313:D313)=0,"",IF(COUNTIFS(Categorias!A8:A15,B313)=1,"Clasificado","REVISAR categoría"))</f>
        <v/>
      </c>
      <c r="G313" s="1" t="n">
        <f aca="false">IF(COUNTA(A313:D313)&gt;0,ROW(),0)</f>
        <v>0</v>
      </c>
    </row>
    <row r="314" customFormat="false" ht="30" hidden="false" customHeight="true" outlineLevel="0" collapsed="false">
      <c r="A314" s="32"/>
      <c r="B314" s="33"/>
      <c r="C314" s="33"/>
      <c r="D314" s="34"/>
      <c r="E314" s="10" t="str">
        <f aca="false">IF(COUNTA(A314:D314)=0,"",IF(OR(NOT(ISNUMBER(A314)),B314="",C314="",NOT(ISNUMBER(D314))),"REVISAR datos",IF(OR(A314&lt;Resumen!E4,A314&gt;=Resumen!E4+7),"Fuera de semana","Correcto")))</f>
        <v/>
      </c>
      <c r="F314" s="22" t="str">
        <f aca="false">IF(COUNTA(A314:D314)=0,"",IF(COUNTIFS(Categorias!A8:A15,B314)=1,"Clasificado","REVISAR categoría"))</f>
        <v/>
      </c>
      <c r="G314" s="1" t="n">
        <f aca="false">IF(COUNTA(A314:D314)&gt;0,ROW(),0)</f>
        <v>0</v>
      </c>
    </row>
    <row r="315" customFormat="false" ht="30" hidden="false" customHeight="true" outlineLevel="0" collapsed="false">
      <c r="A315" s="32"/>
      <c r="B315" s="33"/>
      <c r="C315" s="33"/>
      <c r="D315" s="34"/>
      <c r="E315" s="10" t="str">
        <f aca="false">IF(COUNTA(A315:D315)=0,"",IF(OR(NOT(ISNUMBER(A315)),B315="",C315="",NOT(ISNUMBER(D315))),"REVISAR datos",IF(OR(A315&lt;Resumen!E4,A315&gt;=Resumen!E4+7),"Fuera de semana","Correcto")))</f>
        <v/>
      </c>
      <c r="F315" s="22" t="str">
        <f aca="false">IF(COUNTA(A315:D315)=0,"",IF(COUNTIFS(Categorias!A8:A15,B315)=1,"Clasificado","REVISAR categoría"))</f>
        <v/>
      </c>
      <c r="G315" s="1" t="n">
        <f aca="false">IF(COUNTA(A315:D315)&gt;0,ROW(),0)</f>
        <v>0</v>
      </c>
    </row>
    <row r="316" customFormat="false" ht="30" hidden="false" customHeight="true" outlineLevel="0" collapsed="false">
      <c r="A316" s="32"/>
      <c r="B316" s="33"/>
      <c r="C316" s="33"/>
      <c r="D316" s="34"/>
      <c r="E316" s="10" t="str">
        <f aca="false">IF(COUNTA(A316:D316)=0,"",IF(OR(NOT(ISNUMBER(A316)),B316="",C316="",NOT(ISNUMBER(D316))),"REVISAR datos",IF(OR(A316&lt;Resumen!E4,A316&gt;=Resumen!E4+7),"Fuera de semana","Correcto")))</f>
        <v/>
      </c>
      <c r="F316" s="22" t="str">
        <f aca="false">IF(COUNTA(A316:D316)=0,"",IF(COUNTIFS(Categorias!A8:A15,B316)=1,"Clasificado","REVISAR categoría"))</f>
        <v/>
      </c>
      <c r="G316" s="1" t="n">
        <f aca="false">IF(COUNTA(A316:D316)&gt;0,ROW(),0)</f>
        <v>0</v>
      </c>
    </row>
    <row r="317" customFormat="false" ht="30" hidden="false" customHeight="true" outlineLevel="0" collapsed="false">
      <c r="A317" s="32"/>
      <c r="B317" s="33"/>
      <c r="C317" s="33"/>
      <c r="D317" s="34"/>
      <c r="E317" s="10" t="str">
        <f aca="false">IF(COUNTA(A317:D317)=0,"",IF(OR(NOT(ISNUMBER(A317)),B317="",C317="",NOT(ISNUMBER(D317))),"REVISAR datos",IF(OR(A317&lt;Resumen!E4,A317&gt;=Resumen!E4+7),"Fuera de semana","Correcto")))</f>
        <v/>
      </c>
      <c r="F317" s="22" t="str">
        <f aca="false">IF(COUNTA(A317:D317)=0,"",IF(COUNTIFS(Categorias!A8:A15,B317)=1,"Clasificado","REVISAR categoría"))</f>
        <v/>
      </c>
      <c r="G317" s="1" t="n">
        <f aca="false">IF(COUNTA(A317:D317)&gt;0,ROW(),0)</f>
        <v>0</v>
      </c>
    </row>
    <row r="318" customFormat="false" ht="30" hidden="false" customHeight="true" outlineLevel="0" collapsed="false">
      <c r="A318" s="32"/>
      <c r="B318" s="33"/>
      <c r="C318" s="33"/>
      <c r="D318" s="34"/>
      <c r="E318" s="10" t="str">
        <f aca="false">IF(COUNTA(A318:D318)=0,"",IF(OR(NOT(ISNUMBER(A318)),B318="",C318="",NOT(ISNUMBER(D318))),"REVISAR datos",IF(OR(A318&lt;Resumen!E4,A318&gt;=Resumen!E4+7),"Fuera de semana","Correcto")))</f>
        <v/>
      </c>
      <c r="F318" s="22" t="str">
        <f aca="false">IF(COUNTA(A318:D318)=0,"",IF(COUNTIFS(Categorias!A8:A15,B318)=1,"Clasificado","REVISAR categoría"))</f>
        <v/>
      </c>
      <c r="G318" s="1" t="n">
        <f aca="false">IF(COUNTA(A318:D318)&gt;0,ROW(),0)</f>
        <v>0</v>
      </c>
    </row>
    <row r="319" customFormat="false" ht="30" hidden="false" customHeight="true" outlineLevel="0" collapsed="false">
      <c r="A319" s="32"/>
      <c r="B319" s="33"/>
      <c r="C319" s="33"/>
      <c r="D319" s="34"/>
      <c r="E319" s="10" t="str">
        <f aca="false">IF(COUNTA(A319:D319)=0,"",IF(OR(NOT(ISNUMBER(A319)),B319="",C319="",NOT(ISNUMBER(D319))),"REVISAR datos",IF(OR(A319&lt;Resumen!E4,A319&gt;=Resumen!E4+7),"Fuera de semana","Correcto")))</f>
        <v/>
      </c>
      <c r="F319" s="22" t="str">
        <f aca="false">IF(COUNTA(A319:D319)=0,"",IF(COUNTIFS(Categorias!A8:A15,B319)=1,"Clasificado","REVISAR categoría"))</f>
        <v/>
      </c>
      <c r="G319" s="1" t="n">
        <f aca="false">IF(COUNTA(A319:D319)&gt;0,ROW(),0)</f>
        <v>0</v>
      </c>
    </row>
    <row r="320" customFormat="false" ht="30" hidden="false" customHeight="true" outlineLevel="0" collapsed="false">
      <c r="A320" s="32"/>
      <c r="B320" s="33"/>
      <c r="C320" s="33"/>
      <c r="D320" s="34"/>
      <c r="E320" s="10" t="str">
        <f aca="false">IF(COUNTA(A320:D320)=0,"",IF(OR(NOT(ISNUMBER(A320)),B320="",C320="",NOT(ISNUMBER(D320))),"REVISAR datos",IF(OR(A320&lt;Resumen!E4,A320&gt;=Resumen!E4+7),"Fuera de semana","Correcto")))</f>
        <v/>
      </c>
      <c r="F320" s="22" t="str">
        <f aca="false">IF(COUNTA(A320:D320)=0,"",IF(COUNTIFS(Categorias!A8:A15,B320)=1,"Clasificado","REVISAR categoría"))</f>
        <v/>
      </c>
      <c r="G320" s="1" t="n">
        <f aca="false">IF(COUNTA(A320:D320)&gt;0,ROW(),0)</f>
        <v>0</v>
      </c>
    </row>
    <row r="321" customFormat="false" ht="30" hidden="false" customHeight="true" outlineLevel="0" collapsed="false">
      <c r="A321" s="32"/>
      <c r="B321" s="33"/>
      <c r="C321" s="33"/>
      <c r="D321" s="34"/>
      <c r="E321" s="10" t="str">
        <f aca="false">IF(COUNTA(A321:D321)=0,"",IF(OR(NOT(ISNUMBER(A321)),B321="",C321="",NOT(ISNUMBER(D321))),"REVISAR datos",IF(OR(A321&lt;Resumen!E4,A321&gt;=Resumen!E4+7),"Fuera de semana","Correcto")))</f>
        <v/>
      </c>
      <c r="F321" s="22" t="str">
        <f aca="false">IF(COUNTA(A321:D321)=0,"",IF(COUNTIFS(Categorias!A8:A15,B321)=1,"Clasificado","REVISAR categoría"))</f>
        <v/>
      </c>
      <c r="G321" s="1" t="n">
        <f aca="false">IF(COUNTA(A321:D321)&gt;0,ROW(),0)</f>
        <v>0</v>
      </c>
    </row>
    <row r="322" customFormat="false" ht="30" hidden="false" customHeight="true" outlineLevel="0" collapsed="false">
      <c r="A322" s="32"/>
      <c r="B322" s="33"/>
      <c r="C322" s="33"/>
      <c r="D322" s="34"/>
      <c r="E322" s="10" t="str">
        <f aca="false">IF(COUNTA(A322:D322)=0,"",IF(OR(NOT(ISNUMBER(A322)),B322="",C322="",NOT(ISNUMBER(D322))),"REVISAR datos",IF(OR(A322&lt;Resumen!E4,A322&gt;=Resumen!E4+7),"Fuera de semana","Correcto")))</f>
        <v/>
      </c>
      <c r="F322" s="22" t="str">
        <f aca="false">IF(COUNTA(A322:D322)=0,"",IF(COUNTIFS(Categorias!A8:A15,B322)=1,"Clasificado","REVISAR categoría"))</f>
        <v/>
      </c>
      <c r="G322" s="1" t="n">
        <f aca="false">IF(COUNTA(A322:D322)&gt;0,ROW(),0)</f>
        <v>0</v>
      </c>
    </row>
    <row r="323" customFormat="false" ht="30" hidden="false" customHeight="true" outlineLevel="0" collapsed="false">
      <c r="A323" s="32"/>
      <c r="B323" s="33"/>
      <c r="C323" s="33"/>
      <c r="D323" s="34"/>
      <c r="E323" s="10" t="str">
        <f aca="false">IF(COUNTA(A323:D323)=0,"",IF(OR(NOT(ISNUMBER(A323)),B323="",C323="",NOT(ISNUMBER(D323))),"REVISAR datos",IF(OR(A323&lt;Resumen!E4,A323&gt;=Resumen!E4+7),"Fuera de semana","Correcto")))</f>
        <v/>
      </c>
      <c r="F323" s="22" t="str">
        <f aca="false">IF(COUNTA(A323:D323)=0,"",IF(COUNTIFS(Categorias!A8:A15,B323)=1,"Clasificado","REVISAR categoría"))</f>
        <v/>
      </c>
      <c r="G323" s="1" t="n">
        <f aca="false">IF(COUNTA(A323:D323)&gt;0,ROW(),0)</f>
        <v>0</v>
      </c>
    </row>
    <row r="324" customFormat="false" ht="30" hidden="false" customHeight="true" outlineLevel="0" collapsed="false">
      <c r="A324" s="32"/>
      <c r="B324" s="33"/>
      <c r="C324" s="33"/>
      <c r="D324" s="34"/>
      <c r="E324" s="10" t="str">
        <f aca="false">IF(COUNTA(A324:D324)=0,"",IF(OR(NOT(ISNUMBER(A324)),B324="",C324="",NOT(ISNUMBER(D324))),"REVISAR datos",IF(OR(A324&lt;Resumen!E4,A324&gt;=Resumen!E4+7),"Fuera de semana","Correcto")))</f>
        <v/>
      </c>
      <c r="F324" s="22" t="str">
        <f aca="false">IF(COUNTA(A324:D324)=0,"",IF(COUNTIFS(Categorias!A8:A15,B324)=1,"Clasificado","REVISAR categoría"))</f>
        <v/>
      </c>
      <c r="G324" s="1" t="n">
        <f aca="false">IF(COUNTA(A324:D324)&gt;0,ROW(),0)</f>
        <v>0</v>
      </c>
    </row>
    <row r="325" customFormat="false" ht="30" hidden="false" customHeight="true" outlineLevel="0" collapsed="false">
      <c r="A325" s="32"/>
      <c r="B325" s="33"/>
      <c r="C325" s="33"/>
      <c r="D325" s="34"/>
      <c r="E325" s="10" t="str">
        <f aca="false">IF(COUNTA(A325:D325)=0,"",IF(OR(NOT(ISNUMBER(A325)),B325="",C325="",NOT(ISNUMBER(D325))),"REVISAR datos",IF(OR(A325&lt;Resumen!E4,A325&gt;=Resumen!E4+7),"Fuera de semana","Correcto")))</f>
        <v/>
      </c>
      <c r="F325" s="22" t="str">
        <f aca="false">IF(COUNTA(A325:D325)=0,"",IF(COUNTIFS(Categorias!A8:A15,B325)=1,"Clasificado","REVISAR categoría"))</f>
        <v/>
      </c>
      <c r="G325" s="1" t="n">
        <f aca="false">IF(COUNTA(A325:D325)&gt;0,ROW(),0)</f>
        <v>0</v>
      </c>
    </row>
    <row r="326" customFormat="false" ht="30" hidden="false" customHeight="true" outlineLevel="0" collapsed="false">
      <c r="A326" s="32"/>
      <c r="B326" s="33"/>
      <c r="C326" s="33"/>
      <c r="D326" s="34"/>
      <c r="E326" s="10" t="str">
        <f aca="false">IF(COUNTA(A326:D326)=0,"",IF(OR(NOT(ISNUMBER(A326)),B326="",C326="",NOT(ISNUMBER(D326))),"REVISAR datos",IF(OR(A326&lt;Resumen!E4,A326&gt;=Resumen!E4+7),"Fuera de semana","Correcto")))</f>
        <v/>
      </c>
      <c r="F326" s="22" t="str">
        <f aca="false">IF(COUNTA(A326:D326)=0,"",IF(COUNTIFS(Categorias!A8:A15,B326)=1,"Clasificado","REVISAR categoría"))</f>
        <v/>
      </c>
      <c r="G326" s="1" t="n">
        <f aca="false">IF(COUNTA(A326:D326)&gt;0,ROW(),0)</f>
        <v>0</v>
      </c>
    </row>
    <row r="327" customFormat="false" ht="30" hidden="false" customHeight="true" outlineLevel="0" collapsed="false">
      <c r="A327" s="32"/>
      <c r="B327" s="33"/>
      <c r="C327" s="33"/>
      <c r="D327" s="34"/>
      <c r="E327" s="10" t="str">
        <f aca="false">IF(COUNTA(A327:D327)=0,"",IF(OR(NOT(ISNUMBER(A327)),B327="",C327="",NOT(ISNUMBER(D327))),"REVISAR datos",IF(OR(A327&lt;Resumen!E4,A327&gt;=Resumen!E4+7),"Fuera de semana","Correcto")))</f>
        <v/>
      </c>
      <c r="F327" s="22" t="str">
        <f aca="false">IF(COUNTA(A327:D327)=0,"",IF(COUNTIFS(Categorias!A8:A15,B327)=1,"Clasificado","REVISAR categoría"))</f>
        <v/>
      </c>
      <c r="G327" s="1" t="n">
        <f aca="false">IF(COUNTA(A327:D327)&gt;0,ROW(),0)</f>
        <v>0</v>
      </c>
    </row>
    <row r="328" customFormat="false" ht="30" hidden="false" customHeight="true" outlineLevel="0" collapsed="false">
      <c r="A328" s="32"/>
      <c r="B328" s="33"/>
      <c r="C328" s="33"/>
      <c r="D328" s="34"/>
      <c r="E328" s="10" t="str">
        <f aca="false">IF(COUNTA(A328:D328)=0,"",IF(OR(NOT(ISNUMBER(A328)),B328="",C328="",NOT(ISNUMBER(D328))),"REVISAR datos",IF(OR(A328&lt;Resumen!E4,A328&gt;=Resumen!E4+7),"Fuera de semana","Correcto")))</f>
        <v/>
      </c>
      <c r="F328" s="22" t="str">
        <f aca="false">IF(COUNTA(A328:D328)=0,"",IF(COUNTIFS(Categorias!A8:A15,B328)=1,"Clasificado","REVISAR categoría"))</f>
        <v/>
      </c>
      <c r="G328" s="1" t="n">
        <f aca="false">IF(COUNTA(A328:D328)&gt;0,ROW(),0)</f>
        <v>0</v>
      </c>
    </row>
    <row r="329" customFormat="false" ht="30" hidden="false" customHeight="true" outlineLevel="0" collapsed="false">
      <c r="A329" s="32"/>
      <c r="B329" s="33"/>
      <c r="C329" s="33"/>
      <c r="D329" s="34"/>
      <c r="E329" s="10" t="str">
        <f aca="false">IF(COUNTA(A329:D329)=0,"",IF(OR(NOT(ISNUMBER(A329)),B329="",C329="",NOT(ISNUMBER(D329))),"REVISAR datos",IF(OR(A329&lt;Resumen!E4,A329&gt;=Resumen!E4+7),"Fuera de semana","Correcto")))</f>
        <v/>
      </c>
      <c r="F329" s="22" t="str">
        <f aca="false">IF(COUNTA(A329:D329)=0,"",IF(COUNTIFS(Categorias!A8:A15,B329)=1,"Clasificado","REVISAR categoría"))</f>
        <v/>
      </c>
      <c r="G329" s="1" t="n">
        <f aca="false">IF(COUNTA(A329:D329)&gt;0,ROW(),0)</f>
        <v>0</v>
      </c>
    </row>
    <row r="330" customFormat="false" ht="30" hidden="false" customHeight="true" outlineLevel="0" collapsed="false">
      <c r="A330" s="32"/>
      <c r="B330" s="33"/>
      <c r="C330" s="33"/>
      <c r="D330" s="34"/>
      <c r="E330" s="10" t="str">
        <f aca="false">IF(COUNTA(A330:D330)=0,"",IF(OR(NOT(ISNUMBER(A330)),B330="",C330="",NOT(ISNUMBER(D330))),"REVISAR datos",IF(OR(A330&lt;Resumen!E4,A330&gt;=Resumen!E4+7),"Fuera de semana","Correcto")))</f>
        <v/>
      </c>
      <c r="F330" s="22" t="str">
        <f aca="false">IF(COUNTA(A330:D330)=0,"",IF(COUNTIFS(Categorias!A8:A15,B330)=1,"Clasificado","REVISAR categoría"))</f>
        <v/>
      </c>
      <c r="G330" s="1" t="n">
        <f aca="false">IF(COUNTA(A330:D330)&gt;0,ROW(),0)</f>
        <v>0</v>
      </c>
    </row>
    <row r="331" customFormat="false" ht="30" hidden="false" customHeight="true" outlineLevel="0" collapsed="false">
      <c r="A331" s="32"/>
      <c r="B331" s="33"/>
      <c r="C331" s="33"/>
      <c r="D331" s="34"/>
      <c r="E331" s="10" t="str">
        <f aca="false">IF(COUNTA(A331:D331)=0,"",IF(OR(NOT(ISNUMBER(A331)),B331="",C331="",NOT(ISNUMBER(D331))),"REVISAR datos",IF(OR(A331&lt;Resumen!E4,A331&gt;=Resumen!E4+7),"Fuera de semana","Correcto")))</f>
        <v/>
      </c>
      <c r="F331" s="22" t="str">
        <f aca="false">IF(COUNTA(A331:D331)=0,"",IF(COUNTIFS(Categorias!A8:A15,B331)=1,"Clasificado","REVISAR categoría"))</f>
        <v/>
      </c>
      <c r="G331" s="1" t="n">
        <f aca="false">IF(COUNTA(A331:D331)&gt;0,ROW(),0)</f>
        <v>0</v>
      </c>
    </row>
    <row r="332" customFormat="false" ht="30" hidden="false" customHeight="true" outlineLevel="0" collapsed="false">
      <c r="A332" s="32"/>
      <c r="B332" s="33"/>
      <c r="C332" s="33"/>
      <c r="D332" s="34"/>
      <c r="E332" s="10" t="str">
        <f aca="false">IF(COUNTA(A332:D332)=0,"",IF(OR(NOT(ISNUMBER(A332)),B332="",C332="",NOT(ISNUMBER(D332))),"REVISAR datos",IF(OR(A332&lt;Resumen!E4,A332&gt;=Resumen!E4+7),"Fuera de semana","Correcto")))</f>
        <v/>
      </c>
      <c r="F332" s="22" t="str">
        <f aca="false">IF(COUNTA(A332:D332)=0,"",IF(COUNTIFS(Categorias!A8:A15,B332)=1,"Clasificado","REVISAR categoría"))</f>
        <v/>
      </c>
      <c r="G332" s="1" t="n">
        <f aca="false">IF(COUNTA(A332:D332)&gt;0,ROW(),0)</f>
        <v>0</v>
      </c>
    </row>
    <row r="333" customFormat="false" ht="30" hidden="false" customHeight="true" outlineLevel="0" collapsed="false">
      <c r="A333" s="32"/>
      <c r="B333" s="33"/>
      <c r="C333" s="33"/>
      <c r="D333" s="34"/>
      <c r="E333" s="10" t="str">
        <f aca="false">IF(COUNTA(A333:D333)=0,"",IF(OR(NOT(ISNUMBER(A333)),B333="",C333="",NOT(ISNUMBER(D333))),"REVISAR datos",IF(OR(A333&lt;Resumen!E4,A333&gt;=Resumen!E4+7),"Fuera de semana","Correcto")))</f>
        <v/>
      </c>
      <c r="F333" s="22" t="str">
        <f aca="false">IF(COUNTA(A333:D333)=0,"",IF(COUNTIFS(Categorias!A8:A15,B333)=1,"Clasificado","REVISAR categoría"))</f>
        <v/>
      </c>
      <c r="G333" s="1" t="n">
        <f aca="false">IF(COUNTA(A333:D333)&gt;0,ROW(),0)</f>
        <v>0</v>
      </c>
    </row>
    <row r="334" customFormat="false" ht="30" hidden="false" customHeight="true" outlineLevel="0" collapsed="false">
      <c r="A334" s="32"/>
      <c r="B334" s="33"/>
      <c r="C334" s="33"/>
      <c r="D334" s="34"/>
      <c r="E334" s="10" t="str">
        <f aca="false">IF(COUNTA(A334:D334)=0,"",IF(OR(NOT(ISNUMBER(A334)),B334="",C334="",NOT(ISNUMBER(D334))),"REVISAR datos",IF(OR(A334&lt;Resumen!E4,A334&gt;=Resumen!E4+7),"Fuera de semana","Correcto")))</f>
        <v/>
      </c>
      <c r="F334" s="22" t="str">
        <f aca="false">IF(COUNTA(A334:D334)=0,"",IF(COUNTIFS(Categorias!A8:A15,B334)=1,"Clasificado","REVISAR categoría"))</f>
        <v/>
      </c>
      <c r="G334" s="1" t="n">
        <f aca="false">IF(COUNTA(A334:D334)&gt;0,ROW(),0)</f>
        <v>0</v>
      </c>
    </row>
    <row r="335" customFormat="false" ht="30" hidden="false" customHeight="true" outlineLevel="0" collapsed="false">
      <c r="A335" s="32"/>
      <c r="B335" s="33"/>
      <c r="C335" s="33"/>
      <c r="D335" s="34"/>
      <c r="E335" s="10" t="str">
        <f aca="false">IF(COUNTA(A335:D335)=0,"",IF(OR(NOT(ISNUMBER(A335)),B335="",C335="",NOT(ISNUMBER(D335))),"REVISAR datos",IF(OR(A335&lt;Resumen!E4,A335&gt;=Resumen!E4+7),"Fuera de semana","Correcto")))</f>
        <v/>
      </c>
      <c r="F335" s="22" t="str">
        <f aca="false">IF(COUNTA(A335:D335)=0,"",IF(COUNTIFS(Categorias!A8:A15,B335)=1,"Clasificado","REVISAR categoría"))</f>
        <v/>
      </c>
      <c r="G335" s="1" t="n">
        <f aca="false">IF(COUNTA(A335:D335)&gt;0,ROW(),0)</f>
        <v>0</v>
      </c>
    </row>
    <row r="336" customFormat="false" ht="30" hidden="false" customHeight="true" outlineLevel="0" collapsed="false">
      <c r="A336" s="32"/>
      <c r="B336" s="33"/>
      <c r="C336" s="33"/>
      <c r="D336" s="34"/>
      <c r="E336" s="10" t="str">
        <f aca="false">IF(COUNTA(A336:D336)=0,"",IF(OR(NOT(ISNUMBER(A336)),B336="",C336="",NOT(ISNUMBER(D336))),"REVISAR datos",IF(OR(A336&lt;Resumen!E4,A336&gt;=Resumen!E4+7),"Fuera de semana","Correcto")))</f>
        <v/>
      </c>
      <c r="F336" s="22" t="str">
        <f aca="false">IF(COUNTA(A336:D336)=0,"",IF(COUNTIFS(Categorias!A8:A15,B336)=1,"Clasificado","REVISAR categoría"))</f>
        <v/>
      </c>
      <c r="G336" s="1" t="n">
        <f aca="false">IF(COUNTA(A336:D336)&gt;0,ROW(),0)</f>
        <v>0</v>
      </c>
    </row>
    <row r="337" customFormat="false" ht="30" hidden="false" customHeight="true" outlineLevel="0" collapsed="false">
      <c r="A337" s="32"/>
      <c r="B337" s="33"/>
      <c r="C337" s="33"/>
      <c r="D337" s="34"/>
      <c r="E337" s="10" t="str">
        <f aca="false">IF(COUNTA(A337:D337)=0,"",IF(OR(NOT(ISNUMBER(A337)),B337="",C337="",NOT(ISNUMBER(D337))),"REVISAR datos",IF(OR(A337&lt;Resumen!E4,A337&gt;=Resumen!E4+7),"Fuera de semana","Correcto")))</f>
        <v/>
      </c>
      <c r="F337" s="22" t="str">
        <f aca="false">IF(COUNTA(A337:D337)=0,"",IF(COUNTIFS(Categorias!A8:A15,B337)=1,"Clasificado","REVISAR categoría"))</f>
        <v/>
      </c>
      <c r="G337" s="1" t="n">
        <f aca="false">IF(COUNTA(A337:D337)&gt;0,ROW(),0)</f>
        <v>0</v>
      </c>
    </row>
    <row r="338" customFormat="false" ht="30" hidden="false" customHeight="true" outlineLevel="0" collapsed="false">
      <c r="A338" s="32"/>
      <c r="B338" s="33"/>
      <c r="C338" s="33"/>
      <c r="D338" s="34"/>
      <c r="E338" s="10" t="str">
        <f aca="false">IF(COUNTA(A338:D338)=0,"",IF(OR(NOT(ISNUMBER(A338)),B338="",C338="",NOT(ISNUMBER(D338))),"REVISAR datos",IF(OR(A338&lt;Resumen!E4,A338&gt;=Resumen!E4+7),"Fuera de semana","Correcto")))</f>
        <v/>
      </c>
      <c r="F338" s="22" t="str">
        <f aca="false">IF(COUNTA(A338:D338)=0,"",IF(COUNTIFS(Categorias!A8:A15,B338)=1,"Clasificado","REVISAR categoría"))</f>
        <v/>
      </c>
      <c r="G338" s="1" t="n">
        <f aca="false">IF(COUNTA(A338:D338)&gt;0,ROW(),0)</f>
        <v>0</v>
      </c>
    </row>
    <row r="339" customFormat="false" ht="30" hidden="false" customHeight="true" outlineLevel="0" collapsed="false">
      <c r="A339" s="32"/>
      <c r="B339" s="33"/>
      <c r="C339" s="33"/>
      <c r="D339" s="34"/>
      <c r="E339" s="10" t="str">
        <f aca="false">IF(COUNTA(A339:D339)=0,"",IF(OR(NOT(ISNUMBER(A339)),B339="",C339="",NOT(ISNUMBER(D339))),"REVISAR datos",IF(OR(A339&lt;Resumen!E4,A339&gt;=Resumen!E4+7),"Fuera de semana","Correcto")))</f>
        <v/>
      </c>
      <c r="F339" s="22" t="str">
        <f aca="false">IF(COUNTA(A339:D339)=0,"",IF(COUNTIFS(Categorias!A8:A15,B339)=1,"Clasificado","REVISAR categoría"))</f>
        <v/>
      </c>
      <c r="G339" s="1" t="n">
        <f aca="false">IF(COUNTA(A339:D339)&gt;0,ROW(),0)</f>
        <v>0</v>
      </c>
    </row>
    <row r="340" customFormat="false" ht="30" hidden="false" customHeight="true" outlineLevel="0" collapsed="false">
      <c r="A340" s="32"/>
      <c r="B340" s="33"/>
      <c r="C340" s="33"/>
      <c r="D340" s="34"/>
      <c r="E340" s="10" t="str">
        <f aca="false">IF(COUNTA(A340:D340)=0,"",IF(OR(NOT(ISNUMBER(A340)),B340="",C340="",NOT(ISNUMBER(D340))),"REVISAR datos",IF(OR(A340&lt;Resumen!E4,A340&gt;=Resumen!E4+7),"Fuera de semana","Correcto")))</f>
        <v/>
      </c>
      <c r="F340" s="22" t="str">
        <f aca="false">IF(COUNTA(A340:D340)=0,"",IF(COUNTIFS(Categorias!A8:A15,B340)=1,"Clasificado","REVISAR categoría"))</f>
        <v/>
      </c>
      <c r="G340" s="1" t="n">
        <f aca="false">IF(COUNTA(A340:D340)&gt;0,ROW(),0)</f>
        <v>0</v>
      </c>
    </row>
    <row r="341" customFormat="false" ht="30" hidden="false" customHeight="true" outlineLevel="0" collapsed="false">
      <c r="A341" s="32"/>
      <c r="B341" s="33"/>
      <c r="C341" s="33"/>
      <c r="D341" s="34"/>
      <c r="E341" s="10" t="str">
        <f aca="false">IF(COUNTA(A341:D341)=0,"",IF(OR(NOT(ISNUMBER(A341)),B341="",C341="",NOT(ISNUMBER(D341))),"REVISAR datos",IF(OR(A341&lt;Resumen!E4,A341&gt;=Resumen!E4+7),"Fuera de semana","Correcto")))</f>
        <v/>
      </c>
      <c r="F341" s="22" t="str">
        <f aca="false">IF(COUNTA(A341:D341)=0,"",IF(COUNTIFS(Categorias!A8:A15,B341)=1,"Clasificado","REVISAR categoría"))</f>
        <v/>
      </c>
      <c r="G341" s="1" t="n">
        <f aca="false">IF(COUNTA(A341:D341)&gt;0,ROW(),0)</f>
        <v>0</v>
      </c>
    </row>
    <row r="342" customFormat="false" ht="30" hidden="false" customHeight="true" outlineLevel="0" collapsed="false">
      <c r="A342" s="32"/>
      <c r="B342" s="33"/>
      <c r="C342" s="33"/>
      <c r="D342" s="34"/>
      <c r="E342" s="10" t="str">
        <f aca="false">IF(COUNTA(A342:D342)=0,"",IF(OR(NOT(ISNUMBER(A342)),B342="",C342="",NOT(ISNUMBER(D342))),"REVISAR datos",IF(OR(A342&lt;Resumen!E4,A342&gt;=Resumen!E4+7),"Fuera de semana","Correcto")))</f>
        <v/>
      </c>
      <c r="F342" s="22" t="str">
        <f aca="false">IF(COUNTA(A342:D342)=0,"",IF(COUNTIFS(Categorias!A8:A15,B342)=1,"Clasificado","REVISAR categoría"))</f>
        <v/>
      </c>
      <c r="G342" s="1" t="n">
        <f aca="false">IF(COUNTA(A342:D342)&gt;0,ROW(),0)</f>
        <v>0</v>
      </c>
    </row>
    <row r="343" customFormat="false" ht="30" hidden="false" customHeight="true" outlineLevel="0" collapsed="false">
      <c r="A343" s="32"/>
      <c r="B343" s="33"/>
      <c r="C343" s="33"/>
      <c r="D343" s="34"/>
      <c r="E343" s="10" t="str">
        <f aca="false">IF(COUNTA(A343:D343)=0,"",IF(OR(NOT(ISNUMBER(A343)),B343="",C343="",NOT(ISNUMBER(D343))),"REVISAR datos",IF(OR(A343&lt;Resumen!E4,A343&gt;=Resumen!E4+7),"Fuera de semana","Correcto")))</f>
        <v/>
      </c>
      <c r="F343" s="22" t="str">
        <f aca="false">IF(COUNTA(A343:D343)=0,"",IF(COUNTIFS(Categorias!A8:A15,B343)=1,"Clasificado","REVISAR categoría"))</f>
        <v/>
      </c>
      <c r="G343" s="1" t="n">
        <f aca="false">IF(COUNTA(A343:D343)&gt;0,ROW(),0)</f>
        <v>0</v>
      </c>
    </row>
    <row r="344" customFormat="false" ht="30" hidden="false" customHeight="true" outlineLevel="0" collapsed="false">
      <c r="A344" s="32"/>
      <c r="B344" s="33"/>
      <c r="C344" s="33"/>
      <c r="D344" s="34"/>
      <c r="E344" s="10" t="str">
        <f aca="false">IF(COUNTA(A344:D344)=0,"",IF(OR(NOT(ISNUMBER(A344)),B344="",C344="",NOT(ISNUMBER(D344))),"REVISAR datos",IF(OR(A344&lt;Resumen!E4,A344&gt;=Resumen!E4+7),"Fuera de semana","Correcto")))</f>
        <v/>
      </c>
      <c r="F344" s="22" t="str">
        <f aca="false">IF(COUNTA(A344:D344)=0,"",IF(COUNTIFS(Categorias!A8:A15,B344)=1,"Clasificado","REVISAR categoría"))</f>
        <v/>
      </c>
      <c r="G344" s="1" t="n">
        <f aca="false">IF(COUNTA(A344:D344)&gt;0,ROW(),0)</f>
        <v>0</v>
      </c>
    </row>
    <row r="345" customFormat="false" ht="30" hidden="false" customHeight="true" outlineLevel="0" collapsed="false">
      <c r="A345" s="32"/>
      <c r="B345" s="33"/>
      <c r="C345" s="33"/>
      <c r="D345" s="34"/>
      <c r="E345" s="10" t="str">
        <f aca="false">IF(COUNTA(A345:D345)=0,"",IF(OR(NOT(ISNUMBER(A345)),B345="",C345="",NOT(ISNUMBER(D345))),"REVISAR datos",IF(OR(A345&lt;Resumen!E4,A345&gt;=Resumen!E4+7),"Fuera de semana","Correcto")))</f>
        <v/>
      </c>
      <c r="F345" s="22" t="str">
        <f aca="false">IF(COUNTA(A345:D345)=0,"",IF(COUNTIFS(Categorias!A8:A15,B345)=1,"Clasificado","REVISAR categoría"))</f>
        <v/>
      </c>
      <c r="G345" s="1" t="n">
        <f aca="false">IF(COUNTA(A345:D345)&gt;0,ROW(),0)</f>
        <v>0</v>
      </c>
    </row>
    <row r="346" customFormat="false" ht="30" hidden="false" customHeight="true" outlineLevel="0" collapsed="false">
      <c r="A346" s="32"/>
      <c r="B346" s="33"/>
      <c r="C346" s="33"/>
      <c r="D346" s="34"/>
      <c r="E346" s="10" t="str">
        <f aca="false">IF(COUNTA(A346:D346)=0,"",IF(OR(NOT(ISNUMBER(A346)),B346="",C346="",NOT(ISNUMBER(D346))),"REVISAR datos",IF(OR(A346&lt;Resumen!E4,A346&gt;=Resumen!E4+7),"Fuera de semana","Correcto")))</f>
        <v/>
      </c>
      <c r="F346" s="22" t="str">
        <f aca="false">IF(COUNTA(A346:D346)=0,"",IF(COUNTIFS(Categorias!A8:A15,B346)=1,"Clasificado","REVISAR categoría"))</f>
        <v/>
      </c>
      <c r="G346" s="1" t="n">
        <f aca="false">IF(COUNTA(A346:D346)&gt;0,ROW(),0)</f>
        <v>0</v>
      </c>
    </row>
    <row r="347" customFormat="false" ht="30" hidden="false" customHeight="true" outlineLevel="0" collapsed="false">
      <c r="A347" s="32"/>
      <c r="B347" s="33"/>
      <c r="C347" s="33"/>
      <c r="D347" s="34"/>
      <c r="E347" s="10" t="str">
        <f aca="false">IF(COUNTA(A347:D347)=0,"",IF(OR(NOT(ISNUMBER(A347)),B347="",C347="",NOT(ISNUMBER(D347))),"REVISAR datos",IF(OR(A347&lt;Resumen!E4,A347&gt;=Resumen!E4+7),"Fuera de semana","Correcto")))</f>
        <v/>
      </c>
      <c r="F347" s="22" t="str">
        <f aca="false">IF(COUNTA(A347:D347)=0,"",IF(COUNTIFS(Categorias!A8:A15,B347)=1,"Clasificado","REVISAR categoría"))</f>
        <v/>
      </c>
      <c r="G347" s="1" t="n">
        <f aca="false">IF(COUNTA(A347:D347)&gt;0,ROW(),0)</f>
        <v>0</v>
      </c>
    </row>
    <row r="348" customFormat="false" ht="30" hidden="false" customHeight="true" outlineLevel="0" collapsed="false">
      <c r="A348" s="32"/>
      <c r="B348" s="33"/>
      <c r="C348" s="33"/>
      <c r="D348" s="34"/>
      <c r="E348" s="10" t="str">
        <f aca="false">IF(COUNTA(A348:D348)=0,"",IF(OR(NOT(ISNUMBER(A348)),B348="",C348="",NOT(ISNUMBER(D348))),"REVISAR datos",IF(OR(A348&lt;Resumen!E4,A348&gt;=Resumen!E4+7),"Fuera de semana","Correcto")))</f>
        <v/>
      </c>
      <c r="F348" s="22" t="str">
        <f aca="false">IF(COUNTA(A348:D348)=0,"",IF(COUNTIFS(Categorias!A8:A15,B348)=1,"Clasificado","REVISAR categoría"))</f>
        <v/>
      </c>
      <c r="G348" s="1" t="n">
        <f aca="false">IF(COUNTA(A348:D348)&gt;0,ROW(),0)</f>
        <v>0</v>
      </c>
    </row>
    <row r="349" customFormat="false" ht="30" hidden="false" customHeight="true" outlineLevel="0" collapsed="false">
      <c r="A349" s="32"/>
      <c r="B349" s="33"/>
      <c r="C349" s="33"/>
      <c r="D349" s="34"/>
      <c r="E349" s="10" t="str">
        <f aca="false">IF(COUNTA(A349:D349)=0,"",IF(OR(NOT(ISNUMBER(A349)),B349="",C349="",NOT(ISNUMBER(D349))),"REVISAR datos",IF(OR(A349&lt;Resumen!E4,A349&gt;=Resumen!E4+7),"Fuera de semana","Correcto")))</f>
        <v/>
      </c>
      <c r="F349" s="22" t="str">
        <f aca="false">IF(COUNTA(A349:D349)=0,"",IF(COUNTIFS(Categorias!A8:A15,B349)=1,"Clasificado","REVISAR categoría"))</f>
        <v/>
      </c>
      <c r="G349" s="1" t="n">
        <f aca="false">IF(COUNTA(A349:D349)&gt;0,ROW(),0)</f>
        <v>0</v>
      </c>
    </row>
    <row r="350" customFormat="false" ht="30" hidden="false" customHeight="true" outlineLevel="0" collapsed="false">
      <c r="A350" s="32"/>
      <c r="B350" s="33"/>
      <c r="C350" s="33"/>
      <c r="D350" s="34"/>
      <c r="E350" s="10" t="str">
        <f aca="false">IF(COUNTA(A350:D350)=0,"",IF(OR(NOT(ISNUMBER(A350)),B350="",C350="",NOT(ISNUMBER(D350))),"REVISAR datos",IF(OR(A350&lt;Resumen!E4,A350&gt;=Resumen!E4+7),"Fuera de semana","Correcto")))</f>
        <v/>
      </c>
      <c r="F350" s="22" t="str">
        <f aca="false">IF(COUNTA(A350:D350)=0,"",IF(COUNTIFS(Categorias!A8:A15,B350)=1,"Clasificado","REVISAR categoría"))</f>
        <v/>
      </c>
      <c r="G350" s="1" t="n">
        <f aca="false">IF(COUNTA(A350:D350)&gt;0,ROW(),0)</f>
        <v>0</v>
      </c>
    </row>
    <row r="351" customFormat="false" ht="30" hidden="false" customHeight="true" outlineLevel="0" collapsed="false">
      <c r="A351" s="32"/>
      <c r="B351" s="33"/>
      <c r="C351" s="33"/>
      <c r="D351" s="34"/>
      <c r="E351" s="10" t="str">
        <f aca="false">IF(COUNTA(A351:D351)=0,"",IF(OR(NOT(ISNUMBER(A351)),B351="",C351="",NOT(ISNUMBER(D351))),"REVISAR datos",IF(OR(A351&lt;Resumen!E4,A351&gt;=Resumen!E4+7),"Fuera de semana","Correcto")))</f>
        <v/>
      </c>
      <c r="F351" s="22" t="str">
        <f aca="false">IF(COUNTA(A351:D351)=0,"",IF(COUNTIFS(Categorias!A8:A15,B351)=1,"Clasificado","REVISAR categoría"))</f>
        <v/>
      </c>
      <c r="G351" s="1" t="n">
        <f aca="false">IF(COUNTA(A351:D351)&gt;0,ROW(),0)</f>
        <v>0</v>
      </c>
    </row>
    <row r="352" customFormat="false" ht="30" hidden="false" customHeight="true" outlineLevel="0" collapsed="false">
      <c r="A352" s="32"/>
      <c r="B352" s="33"/>
      <c r="C352" s="33"/>
      <c r="D352" s="34"/>
      <c r="E352" s="10" t="str">
        <f aca="false">IF(COUNTA(A352:D352)=0,"",IF(OR(NOT(ISNUMBER(A352)),B352="",C352="",NOT(ISNUMBER(D352))),"REVISAR datos",IF(OR(A352&lt;Resumen!E4,A352&gt;=Resumen!E4+7),"Fuera de semana","Correcto")))</f>
        <v/>
      </c>
      <c r="F352" s="22" t="str">
        <f aca="false">IF(COUNTA(A352:D352)=0,"",IF(COUNTIFS(Categorias!A8:A15,B352)=1,"Clasificado","REVISAR categoría"))</f>
        <v/>
      </c>
      <c r="G352" s="1" t="n">
        <f aca="false">IF(COUNTA(A352:D352)&gt;0,ROW(),0)</f>
        <v>0</v>
      </c>
    </row>
    <row r="353" customFormat="false" ht="30" hidden="false" customHeight="true" outlineLevel="0" collapsed="false">
      <c r="A353" s="32"/>
      <c r="B353" s="33"/>
      <c r="C353" s="33"/>
      <c r="D353" s="34"/>
      <c r="E353" s="10" t="str">
        <f aca="false">IF(COUNTA(A353:D353)=0,"",IF(OR(NOT(ISNUMBER(A353)),B353="",C353="",NOT(ISNUMBER(D353))),"REVISAR datos",IF(OR(A353&lt;Resumen!E4,A353&gt;=Resumen!E4+7),"Fuera de semana","Correcto")))</f>
        <v/>
      </c>
      <c r="F353" s="22" t="str">
        <f aca="false">IF(COUNTA(A353:D353)=0,"",IF(COUNTIFS(Categorias!A8:A15,B353)=1,"Clasificado","REVISAR categoría"))</f>
        <v/>
      </c>
      <c r="G353" s="1" t="n">
        <f aca="false">IF(COUNTA(A353:D353)&gt;0,ROW(),0)</f>
        <v>0</v>
      </c>
    </row>
    <row r="354" customFormat="false" ht="30" hidden="false" customHeight="true" outlineLevel="0" collapsed="false">
      <c r="A354" s="32"/>
      <c r="B354" s="33"/>
      <c r="C354" s="33"/>
      <c r="D354" s="34"/>
      <c r="E354" s="10" t="str">
        <f aca="false">IF(COUNTA(A354:D354)=0,"",IF(OR(NOT(ISNUMBER(A354)),B354="",C354="",NOT(ISNUMBER(D354))),"REVISAR datos",IF(OR(A354&lt;Resumen!E4,A354&gt;=Resumen!E4+7),"Fuera de semana","Correcto")))</f>
        <v/>
      </c>
      <c r="F354" s="22" t="str">
        <f aca="false">IF(COUNTA(A354:D354)=0,"",IF(COUNTIFS(Categorias!A8:A15,B354)=1,"Clasificado","REVISAR categoría"))</f>
        <v/>
      </c>
      <c r="G354" s="1" t="n">
        <f aca="false">IF(COUNTA(A354:D354)&gt;0,ROW(),0)</f>
        <v>0</v>
      </c>
    </row>
    <row r="355" customFormat="false" ht="30" hidden="false" customHeight="true" outlineLevel="0" collapsed="false">
      <c r="A355" s="32"/>
      <c r="B355" s="33"/>
      <c r="C355" s="33"/>
      <c r="D355" s="34"/>
      <c r="E355" s="10" t="str">
        <f aca="false">IF(COUNTA(A355:D355)=0,"",IF(OR(NOT(ISNUMBER(A355)),B355="",C355="",NOT(ISNUMBER(D355))),"REVISAR datos",IF(OR(A355&lt;Resumen!E4,A355&gt;=Resumen!E4+7),"Fuera de semana","Correcto")))</f>
        <v/>
      </c>
      <c r="F355" s="22" t="str">
        <f aca="false">IF(COUNTA(A355:D355)=0,"",IF(COUNTIFS(Categorias!A8:A15,B355)=1,"Clasificado","REVISAR categoría"))</f>
        <v/>
      </c>
      <c r="G355" s="1" t="n">
        <f aca="false">IF(COUNTA(A355:D355)&gt;0,ROW(),0)</f>
        <v>0</v>
      </c>
    </row>
    <row r="356" customFormat="false" ht="30" hidden="false" customHeight="true" outlineLevel="0" collapsed="false">
      <c r="A356" s="32"/>
      <c r="B356" s="33"/>
      <c r="C356" s="33"/>
      <c r="D356" s="34"/>
      <c r="E356" s="10" t="str">
        <f aca="false">IF(COUNTA(A356:D356)=0,"",IF(OR(NOT(ISNUMBER(A356)),B356="",C356="",NOT(ISNUMBER(D356))),"REVISAR datos",IF(OR(A356&lt;Resumen!E4,A356&gt;=Resumen!E4+7),"Fuera de semana","Correcto")))</f>
        <v/>
      </c>
      <c r="F356" s="22" t="str">
        <f aca="false">IF(COUNTA(A356:D356)=0,"",IF(COUNTIFS(Categorias!A8:A15,B356)=1,"Clasificado","REVISAR categoría"))</f>
        <v/>
      </c>
      <c r="G356" s="1" t="n">
        <f aca="false">IF(COUNTA(A356:D356)&gt;0,ROW(),0)</f>
        <v>0</v>
      </c>
    </row>
    <row r="357" customFormat="false" ht="30" hidden="false" customHeight="true" outlineLevel="0" collapsed="false">
      <c r="A357" s="32"/>
      <c r="B357" s="33"/>
      <c r="C357" s="33"/>
      <c r="D357" s="34"/>
      <c r="E357" s="10" t="str">
        <f aca="false">IF(COUNTA(A357:D357)=0,"",IF(OR(NOT(ISNUMBER(A357)),B357="",C357="",NOT(ISNUMBER(D357))),"REVISAR datos",IF(OR(A357&lt;Resumen!E4,A357&gt;=Resumen!E4+7),"Fuera de semana","Correcto")))</f>
        <v/>
      </c>
      <c r="F357" s="22" t="str">
        <f aca="false">IF(COUNTA(A357:D357)=0,"",IF(COUNTIFS(Categorias!A8:A15,B357)=1,"Clasificado","REVISAR categoría"))</f>
        <v/>
      </c>
      <c r="G357" s="1" t="n">
        <f aca="false">IF(COUNTA(A357:D357)&gt;0,ROW(),0)</f>
        <v>0</v>
      </c>
    </row>
    <row r="358" customFormat="false" ht="30" hidden="false" customHeight="true" outlineLevel="0" collapsed="false">
      <c r="A358" s="32"/>
      <c r="B358" s="33"/>
      <c r="C358" s="33"/>
      <c r="D358" s="34"/>
      <c r="E358" s="10" t="str">
        <f aca="false">IF(COUNTA(A358:D358)=0,"",IF(OR(NOT(ISNUMBER(A358)),B358="",C358="",NOT(ISNUMBER(D358))),"REVISAR datos",IF(OR(A358&lt;Resumen!E4,A358&gt;=Resumen!E4+7),"Fuera de semana","Correcto")))</f>
        <v/>
      </c>
      <c r="F358" s="22" t="str">
        <f aca="false">IF(COUNTA(A358:D358)=0,"",IF(COUNTIFS(Categorias!A8:A15,B358)=1,"Clasificado","REVISAR categoría"))</f>
        <v/>
      </c>
      <c r="G358" s="1" t="n">
        <f aca="false">IF(COUNTA(A358:D358)&gt;0,ROW(),0)</f>
        <v>0</v>
      </c>
    </row>
    <row r="359" customFormat="false" ht="30" hidden="false" customHeight="true" outlineLevel="0" collapsed="false">
      <c r="A359" s="32"/>
      <c r="B359" s="33"/>
      <c r="C359" s="33"/>
      <c r="D359" s="34"/>
      <c r="E359" s="10" t="str">
        <f aca="false">IF(COUNTA(A359:D359)=0,"",IF(OR(NOT(ISNUMBER(A359)),B359="",C359="",NOT(ISNUMBER(D359))),"REVISAR datos",IF(OR(A359&lt;Resumen!E4,A359&gt;=Resumen!E4+7),"Fuera de semana","Correcto")))</f>
        <v/>
      </c>
      <c r="F359" s="22" t="str">
        <f aca="false">IF(COUNTA(A359:D359)=0,"",IF(COUNTIFS(Categorias!A8:A15,B359)=1,"Clasificado","REVISAR categoría"))</f>
        <v/>
      </c>
      <c r="G359" s="1" t="n">
        <f aca="false">IF(COUNTA(A359:D359)&gt;0,ROW(),0)</f>
        <v>0</v>
      </c>
    </row>
    <row r="360" customFormat="false" ht="30" hidden="false" customHeight="true" outlineLevel="0" collapsed="false">
      <c r="A360" s="32"/>
      <c r="B360" s="33"/>
      <c r="C360" s="33"/>
      <c r="D360" s="34"/>
      <c r="E360" s="10" t="str">
        <f aca="false">IF(COUNTA(A360:D360)=0,"",IF(OR(NOT(ISNUMBER(A360)),B360="",C360="",NOT(ISNUMBER(D360))),"REVISAR datos",IF(OR(A360&lt;Resumen!E4,A360&gt;=Resumen!E4+7),"Fuera de semana","Correcto")))</f>
        <v/>
      </c>
      <c r="F360" s="22" t="str">
        <f aca="false">IF(COUNTA(A360:D360)=0,"",IF(COUNTIFS(Categorias!A8:A15,B360)=1,"Clasificado","REVISAR categoría"))</f>
        <v/>
      </c>
      <c r="G360" s="1" t="n">
        <f aca="false">IF(COUNTA(A360:D360)&gt;0,ROW(),0)</f>
        <v>0</v>
      </c>
    </row>
    <row r="361" customFormat="false" ht="30" hidden="false" customHeight="true" outlineLevel="0" collapsed="false">
      <c r="A361" s="32"/>
      <c r="B361" s="33"/>
      <c r="C361" s="33"/>
      <c r="D361" s="34"/>
      <c r="E361" s="10" t="str">
        <f aca="false">IF(COUNTA(A361:D361)=0,"",IF(OR(NOT(ISNUMBER(A361)),B361="",C361="",NOT(ISNUMBER(D361))),"REVISAR datos",IF(OR(A361&lt;Resumen!E4,A361&gt;=Resumen!E4+7),"Fuera de semana","Correcto")))</f>
        <v/>
      </c>
      <c r="F361" s="22" t="str">
        <f aca="false">IF(COUNTA(A361:D361)=0,"",IF(COUNTIFS(Categorias!A8:A15,B361)=1,"Clasificado","REVISAR categoría"))</f>
        <v/>
      </c>
      <c r="G361" s="1" t="n">
        <f aca="false">IF(COUNTA(A361:D361)&gt;0,ROW(),0)</f>
        <v>0</v>
      </c>
    </row>
    <row r="362" customFormat="false" ht="30" hidden="false" customHeight="true" outlineLevel="0" collapsed="false">
      <c r="A362" s="32"/>
      <c r="B362" s="33"/>
      <c r="C362" s="33"/>
      <c r="D362" s="34"/>
      <c r="E362" s="10" t="str">
        <f aca="false">IF(COUNTA(A362:D362)=0,"",IF(OR(NOT(ISNUMBER(A362)),B362="",C362="",NOT(ISNUMBER(D362))),"REVISAR datos",IF(OR(A362&lt;Resumen!E4,A362&gt;=Resumen!E4+7),"Fuera de semana","Correcto")))</f>
        <v/>
      </c>
      <c r="F362" s="22" t="str">
        <f aca="false">IF(COUNTA(A362:D362)=0,"",IF(COUNTIFS(Categorias!A8:A15,B362)=1,"Clasificado","REVISAR categoría"))</f>
        <v/>
      </c>
      <c r="G362" s="1" t="n">
        <f aca="false">IF(COUNTA(A362:D362)&gt;0,ROW(),0)</f>
        <v>0</v>
      </c>
    </row>
    <row r="363" customFormat="false" ht="30" hidden="false" customHeight="true" outlineLevel="0" collapsed="false">
      <c r="A363" s="32"/>
      <c r="B363" s="33"/>
      <c r="C363" s="33"/>
      <c r="D363" s="34"/>
      <c r="E363" s="10" t="str">
        <f aca="false">IF(COUNTA(A363:D363)=0,"",IF(OR(NOT(ISNUMBER(A363)),B363="",C363="",NOT(ISNUMBER(D363))),"REVISAR datos",IF(OR(A363&lt;Resumen!E4,A363&gt;=Resumen!E4+7),"Fuera de semana","Correcto")))</f>
        <v/>
      </c>
      <c r="F363" s="22" t="str">
        <f aca="false">IF(COUNTA(A363:D363)=0,"",IF(COUNTIFS(Categorias!A8:A15,B363)=1,"Clasificado","REVISAR categoría"))</f>
        <v/>
      </c>
      <c r="G363" s="1" t="n">
        <f aca="false">IF(COUNTA(A363:D363)&gt;0,ROW(),0)</f>
        <v>0</v>
      </c>
    </row>
    <row r="364" customFormat="false" ht="30" hidden="false" customHeight="true" outlineLevel="0" collapsed="false">
      <c r="A364" s="32"/>
      <c r="B364" s="33"/>
      <c r="C364" s="33"/>
      <c r="D364" s="34"/>
      <c r="E364" s="10" t="str">
        <f aca="false">IF(COUNTA(A364:D364)=0,"",IF(OR(NOT(ISNUMBER(A364)),B364="",C364="",NOT(ISNUMBER(D364))),"REVISAR datos",IF(OR(A364&lt;Resumen!E4,A364&gt;=Resumen!E4+7),"Fuera de semana","Correcto")))</f>
        <v/>
      </c>
      <c r="F364" s="22" t="str">
        <f aca="false">IF(COUNTA(A364:D364)=0,"",IF(COUNTIFS(Categorias!A8:A15,B364)=1,"Clasificado","REVISAR categoría"))</f>
        <v/>
      </c>
      <c r="G364" s="1" t="n">
        <f aca="false">IF(COUNTA(A364:D364)&gt;0,ROW(),0)</f>
        <v>0</v>
      </c>
    </row>
    <row r="365" customFormat="false" ht="30" hidden="false" customHeight="true" outlineLevel="0" collapsed="false">
      <c r="A365" s="32"/>
      <c r="B365" s="33"/>
      <c r="C365" s="33"/>
      <c r="D365" s="34"/>
      <c r="E365" s="10" t="str">
        <f aca="false">IF(COUNTA(A365:D365)=0,"",IF(OR(NOT(ISNUMBER(A365)),B365="",C365="",NOT(ISNUMBER(D365))),"REVISAR datos",IF(OR(A365&lt;Resumen!E4,A365&gt;=Resumen!E4+7),"Fuera de semana","Correcto")))</f>
        <v/>
      </c>
      <c r="F365" s="22" t="str">
        <f aca="false">IF(COUNTA(A365:D365)=0,"",IF(COUNTIFS(Categorias!A8:A15,B365)=1,"Clasificado","REVISAR categoría"))</f>
        <v/>
      </c>
      <c r="G365" s="1" t="n">
        <f aca="false">IF(COUNTA(A365:D365)&gt;0,ROW(),0)</f>
        <v>0</v>
      </c>
    </row>
    <row r="366" customFormat="false" ht="30" hidden="false" customHeight="true" outlineLevel="0" collapsed="false">
      <c r="A366" s="32"/>
      <c r="B366" s="33"/>
      <c r="C366" s="33"/>
      <c r="D366" s="34"/>
      <c r="E366" s="10" t="str">
        <f aca="false">IF(COUNTA(A366:D366)=0,"",IF(OR(NOT(ISNUMBER(A366)),B366="",C366="",NOT(ISNUMBER(D366))),"REVISAR datos",IF(OR(A366&lt;Resumen!E4,A366&gt;=Resumen!E4+7),"Fuera de semana","Correcto")))</f>
        <v/>
      </c>
      <c r="F366" s="22" t="str">
        <f aca="false">IF(COUNTA(A366:D366)=0,"",IF(COUNTIFS(Categorias!A8:A15,B366)=1,"Clasificado","REVISAR categoría"))</f>
        <v/>
      </c>
      <c r="G366" s="1" t="n">
        <f aca="false">IF(COUNTA(A366:D366)&gt;0,ROW(),0)</f>
        <v>0</v>
      </c>
    </row>
    <row r="367" customFormat="false" ht="30" hidden="false" customHeight="true" outlineLevel="0" collapsed="false">
      <c r="A367" s="32"/>
      <c r="B367" s="33"/>
      <c r="C367" s="33"/>
      <c r="D367" s="34"/>
      <c r="E367" s="10" t="str">
        <f aca="false">IF(COUNTA(A367:D367)=0,"",IF(OR(NOT(ISNUMBER(A367)),B367="",C367="",NOT(ISNUMBER(D367))),"REVISAR datos",IF(OR(A367&lt;Resumen!E4,A367&gt;=Resumen!E4+7),"Fuera de semana","Correcto")))</f>
        <v/>
      </c>
      <c r="F367" s="22" t="str">
        <f aca="false">IF(COUNTA(A367:D367)=0,"",IF(COUNTIFS(Categorias!A8:A15,B367)=1,"Clasificado","REVISAR categoría"))</f>
        <v/>
      </c>
      <c r="G367" s="1" t="n">
        <f aca="false">IF(COUNTA(A367:D367)&gt;0,ROW(),0)</f>
        <v>0</v>
      </c>
    </row>
    <row r="368" customFormat="false" ht="30" hidden="false" customHeight="true" outlineLevel="0" collapsed="false">
      <c r="A368" s="32"/>
      <c r="B368" s="33"/>
      <c r="C368" s="33"/>
      <c r="D368" s="34"/>
      <c r="E368" s="10" t="str">
        <f aca="false">IF(COUNTA(A368:D368)=0,"",IF(OR(NOT(ISNUMBER(A368)),B368="",C368="",NOT(ISNUMBER(D368))),"REVISAR datos",IF(OR(A368&lt;Resumen!E4,A368&gt;=Resumen!E4+7),"Fuera de semana","Correcto")))</f>
        <v/>
      </c>
      <c r="F368" s="22" t="str">
        <f aca="false">IF(COUNTA(A368:D368)=0,"",IF(COUNTIFS(Categorias!A8:A15,B368)=1,"Clasificado","REVISAR categoría"))</f>
        <v/>
      </c>
      <c r="G368" s="1" t="n">
        <f aca="false">IF(COUNTA(A368:D368)&gt;0,ROW(),0)</f>
        <v>0</v>
      </c>
    </row>
    <row r="369" customFormat="false" ht="30" hidden="false" customHeight="true" outlineLevel="0" collapsed="false">
      <c r="A369" s="32"/>
      <c r="B369" s="33"/>
      <c r="C369" s="33"/>
      <c r="D369" s="34"/>
      <c r="E369" s="10" t="str">
        <f aca="false">IF(COUNTA(A369:D369)=0,"",IF(OR(NOT(ISNUMBER(A369)),B369="",C369="",NOT(ISNUMBER(D369))),"REVISAR datos",IF(OR(A369&lt;Resumen!E4,A369&gt;=Resumen!E4+7),"Fuera de semana","Correcto")))</f>
        <v/>
      </c>
      <c r="F369" s="22" t="str">
        <f aca="false">IF(COUNTA(A369:D369)=0,"",IF(COUNTIFS(Categorias!A8:A15,B369)=1,"Clasificado","REVISAR categoría"))</f>
        <v/>
      </c>
      <c r="G369" s="1" t="n">
        <f aca="false">IF(COUNTA(A369:D369)&gt;0,ROW(),0)</f>
        <v>0</v>
      </c>
    </row>
    <row r="370" customFormat="false" ht="30" hidden="false" customHeight="true" outlineLevel="0" collapsed="false">
      <c r="A370" s="32"/>
      <c r="B370" s="33"/>
      <c r="C370" s="33"/>
      <c r="D370" s="34"/>
      <c r="E370" s="10" t="str">
        <f aca="false">IF(COUNTA(A370:D370)=0,"",IF(OR(NOT(ISNUMBER(A370)),B370="",C370="",NOT(ISNUMBER(D370))),"REVISAR datos",IF(OR(A370&lt;Resumen!E4,A370&gt;=Resumen!E4+7),"Fuera de semana","Correcto")))</f>
        <v/>
      </c>
      <c r="F370" s="22" t="str">
        <f aca="false">IF(COUNTA(A370:D370)=0,"",IF(COUNTIFS(Categorias!A8:A15,B370)=1,"Clasificado","REVISAR categoría"))</f>
        <v/>
      </c>
      <c r="G370" s="1" t="n">
        <f aca="false">IF(COUNTA(A370:D370)&gt;0,ROW(),0)</f>
        <v>0</v>
      </c>
    </row>
    <row r="371" customFormat="false" ht="30" hidden="false" customHeight="true" outlineLevel="0" collapsed="false">
      <c r="A371" s="32"/>
      <c r="B371" s="33"/>
      <c r="C371" s="33"/>
      <c r="D371" s="34"/>
      <c r="E371" s="10" t="str">
        <f aca="false">IF(COUNTA(A371:D371)=0,"",IF(OR(NOT(ISNUMBER(A371)),B371="",C371="",NOT(ISNUMBER(D371))),"REVISAR datos",IF(OR(A371&lt;Resumen!E4,A371&gt;=Resumen!E4+7),"Fuera de semana","Correcto")))</f>
        <v/>
      </c>
      <c r="F371" s="22" t="str">
        <f aca="false">IF(COUNTA(A371:D371)=0,"",IF(COUNTIFS(Categorias!A8:A15,B371)=1,"Clasificado","REVISAR categoría"))</f>
        <v/>
      </c>
      <c r="G371" s="1" t="n">
        <f aca="false">IF(COUNTA(A371:D371)&gt;0,ROW(),0)</f>
        <v>0</v>
      </c>
    </row>
    <row r="372" customFormat="false" ht="30" hidden="false" customHeight="true" outlineLevel="0" collapsed="false">
      <c r="A372" s="32"/>
      <c r="B372" s="33"/>
      <c r="C372" s="33"/>
      <c r="D372" s="34"/>
      <c r="E372" s="10" t="str">
        <f aca="false">IF(COUNTA(A372:D372)=0,"",IF(OR(NOT(ISNUMBER(A372)),B372="",C372="",NOT(ISNUMBER(D372))),"REVISAR datos",IF(OR(A372&lt;Resumen!E4,A372&gt;=Resumen!E4+7),"Fuera de semana","Correcto")))</f>
        <v/>
      </c>
      <c r="F372" s="22" t="str">
        <f aca="false">IF(COUNTA(A372:D372)=0,"",IF(COUNTIFS(Categorias!A8:A15,B372)=1,"Clasificado","REVISAR categoría"))</f>
        <v/>
      </c>
      <c r="G372" s="1" t="n">
        <f aca="false">IF(COUNTA(A372:D372)&gt;0,ROW(),0)</f>
        <v>0</v>
      </c>
    </row>
    <row r="373" customFormat="false" ht="30" hidden="false" customHeight="true" outlineLevel="0" collapsed="false">
      <c r="A373" s="32"/>
      <c r="B373" s="33"/>
      <c r="C373" s="33"/>
      <c r="D373" s="34"/>
      <c r="E373" s="10" t="str">
        <f aca="false">IF(COUNTA(A373:D373)=0,"",IF(OR(NOT(ISNUMBER(A373)),B373="",C373="",NOT(ISNUMBER(D373))),"REVISAR datos",IF(OR(A373&lt;Resumen!E4,A373&gt;=Resumen!E4+7),"Fuera de semana","Correcto")))</f>
        <v/>
      </c>
      <c r="F373" s="22" t="str">
        <f aca="false">IF(COUNTA(A373:D373)=0,"",IF(COUNTIFS(Categorias!A8:A15,B373)=1,"Clasificado","REVISAR categoría"))</f>
        <v/>
      </c>
      <c r="G373" s="1" t="n">
        <f aca="false">IF(COUNTA(A373:D373)&gt;0,ROW(),0)</f>
        <v>0</v>
      </c>
    </row>
    <row r="374" customFormat="false" ht="30" hidden="false" customHeight="true" outlineLevel="0" collapsed="false">
      <c r="A374" s="32"/>
      <c r="B374" s="33"/>
      <c r="C374" s="33"/>
      <c r="D374" s="34"/>
      <c r="E374" s="10" t="str">
        <f aca="false">IF(COUNTA(A374:D374)=0,"",IF(OR(NOT(ISNUMBER(A374)),B374="",C374="",NOT(ISNUMBER(D374))),"REVISAR datos",IF(OR(A374&lt;Resumen!E4,A374&gt;=Resumen!E4+7),"Fuera de semana","Correcto")))</f>
        <v/>
      </c>
      <c r="F374" s="22" t="str">
        <f aca="false">IF(COUNTA(A374:D374)=0,"",IF(COUNTIFS(Categorias!A8:A15,B374)=1,"Clasificado","REVISAR categoría"))</f>
        <v/>
      </c>
      <c r="G374" s="1" t="n">
        <f aca="false">IF(COUNTA(A374:D374)&gt;0,ROW(),0)</f>
        <v>0</v>
      </c>
    </row>
    <row r="375" customFormat="false" ht="30" hidden="false" customHeight="true" outlineLevel="0" collapsed="false">
      <c r="A375" s="32"/>
      <c r="B375" s="33"/>
      <c r="C375" s="33"/>
      <c r="D375" s="34"/>
      <c r="E375" s="10" t="str">
        <f aca="false">IF(COUNTA(A375:D375)=0,"",IF(OR(NOT(ISNUMBER(A375)),B375="",C375="",NOT(ISNUMBER(D375))),"REVISAR datos",IF(OR(A375&lt;Resumen!E4,A375&gt;=Resumen!E4+7),"Fuera de semana","Correcto")))</f>
        <v/>
      </c>
      <c r="F375" s="22" t="str">
        <f aca="false">IF(COUNTA(A375:D375)=0,"",IF(COUNTIFS(Categorias!A8:A15,B375)=1,"Clasificado","REVISAR categoría"))</f>
        <v/>
      </c>
      <c r="G375" s="1" t="n">
        <f aca="false">IF(COUNTA(A375:D375)&gt;0,ROW(),0)</f>
        <v>0</v>
      </c>
    </row>
    <row r="376" customFormat="false" ht="30" hidden="false" customHeight="true" outlineLevel="0" collapsed="false">
      <c r="A376" s="32"/>
      <c r="B376" s="33"/>
      <c r="C376" s="33"/>
      <c r="D376" s="34"/>
      <c r="E376" s="10" t="str">
        <f aca="false">IF(COUNTA(A376:D376)=0,"",IF(OR(NOT(ISNUMBER(A376)),B376="",C376="",NOT(ISNUMBER(D376))),"REVISAR datos",IF(OR(A376&lt;Resumen!E4,A376&gt;=Resumen!E4+7),"Fuera de semana","Correcto")))</f>
        <v/>
      </c>
      <c r="F376" s="22" t="str">
        <f aca="false">IF(COUNTA(A376:D376)=0,"",IF(COUNTIFS(Categorias!A8:A15,B376)=1,"Clasificado","REVISAR categoría"))</f>
        <v/>
      </c>
      <c r="G376" s="1" t="n">
        <f aca="false">IF(COUNTA(A376:D376)&gt;0,ROW(),0)</f>
        <v>0</v>
      </c>
    </row>
    <row r="377" customFormat="false" ht="30" hidden="false" customHeight="true" outlineLevel="0" collapsed="false">
      <c r="A377" s="32"/>
      <c r="B377" s="33"/>
      <c r="C377" s="33"/>
      <c r="D377" s="34"/>
      <c r="E377" s="10" t="str">
        <f aca="false">IF(COUNTA(A377:D377)=0,"",IF(OR(NOT(ISNUMBER(A377)),B377="",C377="",NOT(ISNUMBER(D377))),"REVISAR datos",IF(OR(A377&lt;Resumen!E4,A377&gt;=Resumen!E4+7),"Fuera de semana","Correcto")))</f>
        <v/>
      </c>
      <c r="F377" s="22" t="str">
        <f aca="false">IF(COUNTA(A377:D377)=0,"",IF(COUNTIFS(Categorias!A8:A15,B377)=1,"Clasificado","REVISAR categoría"))</f>
        <v/>
      </c>
      <c r="G377" s="1" t="n">
        <f aca="false">IF(COUNTA(A377:D377)&gt;0,ROW(),0)</f>
        <v>0</v>
      </c>
    </row>
    <row r="378" customFormat="false" ht="30" hidden="false" customHeight="true" outlineLevel="0" collapsed="false">
      <c r="A378" s="32"/>
      <c r="B378" s="33"/>
      <c r="C378" s="33"/>
      <c r="D378" s="34"/>
      <c r="E378" s="10" t="str">
        <f aca="false">IF(COUNTA(A378:D378)=0,"",IF(OR(NOT(ISNUMBER(A378)),B378="",C378="",NOT(ISNUMBER(D378))),"REVISAR datos",IF(OR(A378&lt;Resumen!E4,A378&gt;=Resumen!E4+7),"Fuera de semana","Correcto")))</f>
        <v/>
      </c>
      <c r="F378" s="22" t="str">
        <f aca="false">IF(COUNTA(A378:D378)=0,"",IF(COUNTIFS(Categorias!A8:A15,B378)=1,"Clasificado","REVISAR categoría"))</f>
        <v/>
      </c>
      <c r="G378" s="1" t="n">
        <f aca="false">IF(COUNTA(A378:D378)&gt;0,ROW(),0)</f>
        <v>0</v>
      </c>
    </row>
    <row r="379" customFormat="false" ht="30" hidden="false" customHeight="true" outlineLevel="0" collapsed="false">
      <c r="A379" s="32"/>
      <c r="B379" s="33"/>
      <c r="C379" s="33"/>
      <c r="D379" s="34"/>
      <c r="E379" s="10" t="str">
        <f aca="false">IF(COUNTA(A379:D379)=0,"",IF(OR(NOT(ISNUMBER(A379)),B379="",C379="",NOT(ISNUMBER(D379))),"REVISAR datos",IF(OR(A379&lt;Resumen!E4,A379&gt;=Resumen!E4+7),"Fuera de semana","Correcto")))</f>
        <v/>
      </c>
      <c r="F379" s="22" t="str">
        <f aca="false">IF(COUNTA(A379:D379)=0,"",IF(COUNTIFS(Categorias!A8:A15,B379)=1,"Clasificado","REVISAR categoría"))</f>
        <v/>
      </c>
      <c r="G379" s="1" t="n">
        <f aca="false">IF(COUNTA(A379:D379)&gt;0,ROW(),0)</f>
        <v>0</v>
      </c>
    </row>
    <row r="380" customFormat="false" ht="30" hidden="false" customHeight="true" outlineLevel="0" collapsed="false">
      <c r="A380" s="32"/>
      <c r="B380" s="33"/>
      <c r="C380" s="33"/>
      <c r="D380" s="34"/>
      <c r="E380" s="10" t="str">
        <f aca="false">IF(COUNTA(A380:D380)=0,"",IF(OR(NOT(ISNUMBER(A380)),B380="",C380="",NOT(ISNUMBER(D380))),"REVISAR datos",IF(OR(A380&lt;Resumen!E4,A380&gt;=Resumen!E4+7),"Fuera de semana","Correcto")))</f>
        <v/>
      </c>
      <c r="F380" s="22" t="str">
        <f aca="false">IF(COUNTA(A380:D380)=0,"",IF(COUNTIFS(Categorias!A8:A15,B380)=1,"Clasificado","REVISAR categoría"))</f>
        <v/>
      </c>
      <c r="G380" s="1" t="n">
        <f aca="false">IF(COUNTA(A380:D380)&gt;0,ROW(),0)</f>
        <v>0</v>
      </c>
    </row>
    <row r="381" customFormat="false" ht="30" hidden="false" customHeight="true" outlineLevel="0" collapsed="false">
      <c r="A381" s="32"/>
      <c r="B381" s="33"/>
      <c r="C381" s="33"/>
      <c r="D381" s="34"/>
      <c r="E381" s="10" t="str">
        <f aca="false">IF(COUNTA(A381:D381)=0,"",IF(OR(NOT(ISNUMBER(A381)),B381="",C381="",NOT(ISNUMBER(D381))),"REVISAR datos",IF(OR(A381&lt;Resumen!E4,A381&gt;=Resumen!E4+7),"Fuera de semana","Correcto")))</f>
        <v/>
      </c>
      <c r="F381" s="22" t="str">
        <f aca="false">IF(COUNTA(A381:D381)=0,"",IF(COUNTIFS(Categorias!A8:A15,B381)=1,"Clasificado","REVISAR categoría"))</f>
        <v/>
      </c>
      <c r="G381" s="1" t="n">
        <f aca="false">IF(COUNTA(A381:D381)&gt;0,ROW(),0)</f>
        <v>0</v>
      </c>
    </row>
    <row r="382" customFormat="false" ht="30" hidden="false" customHeight="true" outlineLevel="0" collapsed="false">
      <c r="A382" s="32"/>
      <c r="B382" s="33"/>
      <c r="C382" s="33"/>
      <c r="D382" s="34"/>
      <c r="E382" s="10" t="str">
        <f aca="false">IF(COUNTA(A382:D382)=0,"",IF(OR(NOT(ISNUMBER(A382)),B382="",C382="",NOT(ISNUMBER(D382))),"REVISAR datos",IF(OR(A382&lt;Resumen!E4,A382&gt;=Resumen!E4+7),"Fuera de semana","Correcto")))</f>
        <v/>
      </c>
      <c r="F382" s="22" t="str">
        <f aca="false">IF(COUNTA(A382:D382)=0,"",IF(COUNTIFS(Categorias!A8:A15,B382)=1,"Clasificado","REVISAR categoría"))</f>
        <v/>
      </c>
      <c r="G382" s="1" t="n">
        <f aca="false">IF(COUNTA(A382:D382)&gt;0,ROW(),0)</f>
        <v>0</v>
      </c>
    </row>
    <row r="383" customFormat="false" ht="30" hidden="false" customHeight="true" outlineLevel="0" collapsed="false">
      <c r="A383" s="32"/>
      <c r="B383" s="33"/>
      <c r="C383" s="33"/>
      <c r="D383" s="34"/>
      <c r="E383" s="10" t="str">
        <f aca="false">IF(COUNTA(A383:D383)=0,"",IF(OR(NOT(ISNUMBER(A383)),B383="",C383="",NOT(ISNUMBER(D383))),"REVISAR datos",IF(OR(A383&lt;Resumen!E4,A383&gt;=Resumen!E4+7),"Fuera de semana","Correcto")))</f>
        <v/>
      </c>
      <c r="F383" s="22" t="str">
        <f aca="false">IF(COUNTA(A383:D383)=0,"",IF(COUNTIFS(Categorias!A8:A15,B383)=1,"Clasificado","REVISAR categoría"))</f>
        <v/>
      </c>
      <c r="G383" s="1" t="n">
        <f aca="false">IF(COUNTA(A383:D383)&gt;0,ROW(),0)</f>
        <v>0</v>
      </c>
    </row>
    <row r="384" customFormat="false" ht="30" hidden="false" customHeight="true" outlineLevel="0" collapsed="false">
      <c r="A384" s="32"/>
      <c r="B384" s="33"/>
      <c r="C384" s="33"/>
      <c r="D384" s="34"/>
      <c r="E384" s="10" t="str">
        <f aca="false">IF(COUNTA(A384:D384)=0,"",IF(OR(NOT(ISNUMBER(A384)),B384="",C384="",NOT(ISNUMBER(D384))),"REVISAR datos",IF(OR(A384&lt;Resumen!E4,A384&gt;=Resumen!E4+7),"Fuera de semana","Correcto")))</f>
        <v/>
      </c>
      <c r="F384" s="22" t="str">
        <f aca="false">IF(COUNTA(A384:D384)=0,"",IF(COUNTIFS(Categorias!A8:A15,B384)=1,"Clasificado","REVISAR categoría"))</f>
        <v/>
      </c>
      <c r="G384" s="1" t="n">
        <f aca="false">IF(COUNTA(A384:D384)&gt;0,ROW(),0)</f>
        <v>0</v>
      </c>
    </row>
    <row r="385" customFormat="false" ht="30" hidden="false" customHeight="true" outlineLevel="0" collapsed="false">
      <c r="A385" s="32"/>
      <c r="B385" s="33"/>
      <c r="C385" s="33"/>
      <c r="D385" s="34"/>
      <c r="E385" s="10" t="str">
        <f aca="false">IF(COUNTA(A385:D385)=0,"",IF(OR(NOT(ISNUMBER(A385)),B385="",C385="",NOT(ISNUMBER(D385))),"REVISAR datos",IF(OR(A385&lt;Resumen!E4,A385&gt;=Resumen!E4+7),"Fuera de semana","Correcto")))</f>
        <v/>
      </c>
      <c r="F385" s="22" t="str">
        <f aca="false">IF(COUNTA(A385:D385)=0,"",IF(COUNTIFS(Categorias!A8:A15,B385)=1,"Clasificado","REVISAR categoría"))</f>
        <v/>
      </c>
      <c r="G385" s="1" t="n">
        <f aca="false">IF(COUNTA(A385:D385)&gt;0,ROW(),0)</f>
        <v>0</v>
      </c>
    </row>
    <row r="386" customFormat="false" ht="30" hidden="false" customHeight="true" outlineLevel="0" collapsed="false">
      <c r="A386" s="32"/>
      <c r="B386" s="33"/>
      <c r="C386" s="33"/>
      <c r="D386" s="34"/>
      <c r="E386" s="10" t="str">
        <f aca="false">IF(COUNTA(A386:D386)=0,"",IF(OR(NOT(ISNUMBER(A386)),B386="",C386="",NOT(ISNUMBER(D386))),"REVISAR datos",IF(OR(A386&lt;Resumen!E4,A386&gt;=Resumen!E4+7),"Fuera de semana","Correcto")))</f>
        <v/>
      </c>
      <c r="F386" s="22" t="str">
        <f aca="false">IF(COUNTA(A386:D386)=0,"",IF(COUNTIFS(Categorias!A8:A15,B386)=1,"Clasificado","REVISAR categoría"))</f>
        <v/>
      </c>
      <c r="G386" s="1" t="n">
        <f aca="false">IF(COUNTA(A386:D386)&gt;0,ROW(),0)</f>
        <v>0</v>
      </c>
    </row>
    <row r="387" customFormat="false" ht="30" hidden="false" customHeight="true" outlineLevel="0" collapsed="false">
      <c r="A387" s="32"/>
      <c r="B387" s="33"/>
      <c r="C387" s="33"/>
      <c r="D387" s="34"/>
      <c r="E387" s="10" t="str">
        <f aca="false">IF(COUNTA(A387:D387)=0,"",IF(OR(NOT(ISNUMBER(A387)),B387="",C387="",NOT(ISNUMBER(D387))),"REVISAR datos",IF(OR(A387&lt;Resumen!E4,A387&gt;=Resumen!E4+7),"Fuera de semana","Correcto")))</f>
        <v/>
      </c>
      <c r="F387" s="22" t="str">
        <f aca="false">IF(COUNTA(A387:D387)=0,"",IF(COUNTIFS(Categorias!A8:A15,B387)=1,"Clasificado","REVISAR categoría"))</f>
        <v/>
      </c>
      <c r="G387" s="1" t="n">
        <f aca="false">IF(COUNTA(A387:D387)&gt;0,ROW(),0)</f>
        <v>0</v>
      </c>
    </row>
    <row r="388" customFormat="false" ht="30" hidden="false" customHeight="true" outlineLevel="0" collapsed="false">
      <c r="A388" s="32"/>
      <c r="B388" s="33"/>
      <c r="C388" s="33"/>
      <c r="D388" s="34"/>
      <c r="E388" s="10" t="str">
        <f aca="false">IF(COUNTA(A388:D388)=0,"",IF(OR(NOT(ISNUMBER(A388)),B388="",C388="",NOT(ISNUMBER(D388))),"REVISAR datos",IF(OR(A388&lt;Resumen!E4,A388&gt;=Resumen!E4+7),"Fuera de semana","Correcto")))</f>
        <v/>
      </c>
      <c r="F388" s="22" t="str">
        <f aca="false">IF(COUNTA(A388:D388)=0,"",IF(COUNTIFS(Categorias!A8:A15,B388)=1,"Clasificado","REVISAR categoría"))</f>
        <v/>
      </c>
      <c r="G388" s="1" t="n">
        <f aca="false">IF(COUNTA(A388:D388)&gt;0,ROW(),0)</f>
        <v>0</v>
      </c>
    </row>
    <row r="389" customFormat="false" ht="30" hidden="false" customHeight="true" outlineLevel="0" collapsed="false">
      <c r="A389" s="32"/>
      <c r="B389" s="33"/>
      <c r="C389" s="33"/>
      <c r="D389" s="34"/>
      <c r="E389" s="10" t="str">
        <f aca="false">IF(COUNTA(A389:D389)=0,"",IF(OR(NOT(ISNUMBER(A389)),B389="",C389="",NOT(ISNUMBER(D389))),"REVISAR datos",IF(OR(A389&lt;Resumen!E4,A389&gt;=Resumen!E4+7),"Fuera de semana","Correcto")))</f>
        <v/>
      </c>
      <c r="F389" s="22" t="str">
        <f aca="false">IF(COUNTA(A389:D389)=0,"",IF(COUNTIFS(Categorias!A8:A15,B389)=1,"Clasificado","REVISAR categoría"))</f>
        <v/>
      </c>
      <c r="G389" s="1" t="n">
        <f aca="false">IF(COUNTA(A389:D389)&gt;0,ROW(),0)</f>
        <v>0</v>
      </c>
    </row>
    <row r="390" customFormat="false" ht="30" hidden="false" customHeight="true" outlineLevel="0" collapsed="false">
      <c r="A390" s="32"/>
      <c r="B390" s="33"/>
      <c r="C390" s="33"/>
      <c r="D390" s="34"/>
      <c r="E390" s="10" t="str">
        <f aca="false">IF(COUNTA(A390:D390)=0,"",IF(OR(NOT(ISNUMBER(A390)),B390="",C390="",NOT(ISNUMBER(D390))),"REVISAR datos",IF(OR(A390&lt;Resumen!E4,A390&gt;=Resumen!E4+7),"Fuera de semana","Correcto")))</f>
        <v/>
      </c>
      <c r="F390" s="22" t="str">
        <f aca="false">IF(COUNTA(A390:D390)=0,"",IF(COUNTIFS(Categorias!A8:A15,B390)=1,"Clasificado","REVISAR categoría"))</f>
        <v/>
      </c>
      <c r="G390" s="1" t="n">
        <f aca="false">IF(COUNTA(A390:D390)&gt;0,ROW(),0)</f>
        <v>0</v>
      </c>
    </row>
    <row r="391" customFormat="false" ht="30" hidden="false" customHeight="true" outlineLevel="0" collapsed="false">
      <c r="A391" s="32"/>
      <c r="B391" s="33"/>
      <c r="C391" s="33"/>
      <c r="D391" s="34"/>
      <c r="E391" s="10" t="str">
        <f aca="false">IF(COUNTA(A391:D391)=0,"",IF(OR(NOT(ISNUMBER(A391)),B391="",C391="",NOT(ISNUMBER(D391))),"REVISAR datos",IF(OR(A391&lt;Resumen!E4,A391&gt;=Resumen!E4+7),"Fuera de semana","Correcto")))</f>
        <v/>
      </c>
      <c r="F391" s="22" t="str">
        <f aca="false">IF(COUNTA(A391:D391)=0,"",IF(COUNTIFS(Categorias!A8:A15,B391)=1,"Clasificado","REVISAR categoría"))</f>
        <v/>
      </c>
      <c r="G391" s="1" t="n">
        <f aca="false">IF(COUNTA(A391:D391)&gt;0,ROW(),0)</f>
        <v>0</v>
      </c>
    </row>
    <row r="392" customFormat="false" ht="30" hidden="false" customHeight="true" outlineLevel="0" collapsed="false">
      <c r="A392" s="32"/>
      <c r="B392" s="33"/>
      <c r="C392" s="33"/>
      <c r="D392" s="34"/>
      <c r="E392" s="10" t="str">
        <f aca="false">IF(COUNTA(A392:D392)=0,"",IF(OR(NOT(ISNUMBER(A392)),B392="",C392="",NOT(ISNUMBER(D392))),"REVISAR datos",IF(OR(A392&lt;Resumen!E4,A392&gt;=Resumen!E4+7),"Fuera de semana","Correcto")))</f>
        <v/>
      </c>
      <c r="F392" s="22" t="str">
        <f aca="false">IF(COUNTA(A392:D392)=0,"",IF(COUNTIFS(Categorias!A8:A15,B392)=1,"Clasificado","REVISAR categoría"))</f>
        <v/>
      </c>
      <c r="G392" s="1" t="n">
        <f aca="false">IF(COUNTA(A392:D392)&gt;0,ROW(),0)</f>
        <v>0</v>
      </c>
    </row>
    <row r="393" customFormat="false" ht="30" hidden="false" customHeight="true" outlineLevel="0" collapsed="false">
      <c r="A393" s="32"/>
      <c r="B393" s="33"/>
      <c r="C393" s="33"/>
      <c r="D393" s="34"/>
      <c r="E393" s="10" t="str">
        <f aca="false">IF(COUNTA(A393:D393)=0,"",IF(OR(NOT(ISNUMBER(A393)),B393="",C393="",NOT(ISNUMBER(D393))),"REVISAR datos",IF(OR(A393&lt;Resumen!E4,A393&gt;=Resumen!E4+7),"Fuera de semana","Correcto")))</f>
        <v/>
      </c>
      <c r="F393" s="22" t="str">
        <f aca="false">IF(COUNTA(A393:D393)=0,"",IF(COUNTIFS(Categorias!A8:A15,B393)=1,"Clasificado","REVISAR categoría"))</f>
        <v/>
      </c>
      <c r="G393" s="1" t="n">
        <f aca="false">IF(COUNTA(A393:D393)&gt;0,ROW(),0)</f>
        <v>0</v>
      </c>
    </row>
    <row r="394" customFormat="false" ht="30" hidden="false" customHeight="true" outlineLevel="0" collapsed="false">
      <c r="A394" s="32"/>
      <c r="B394" s="33"/>
      <c r="C394" s="33"/>
      <c r="D394" s="34"/>
      <c r="E394" s="10" t="str">
        <f aca="false">IF(COUNTA(A394:D394)=0,"",IF(OR(NOT(ISNUMBER(A394)),B394="",C394="",NOT(ISNUMBER(D394))),"REVISAR datos",IF(OR(A394&lt;Resumen!E4,A394&gt;=Resumen!E4+7),"Fuera de semana","Correcto")))</f>
        <v/>
      </c>
      <c r="F394" s="22" t="str">
        <f aca="false">IF(COUNTA(A394:D394)=0,"",IF(COUNTIFS(Categorias!A8:A15,B394)=1,"Clasificado","REVISAR categoría"))</f>
        <v/>
      </c>
      <c r="G394" s="1" t="n">
        <f aca="false">IF(COUNTA(A394:D394)&gt;0,ROW(),0)</f>
        <v>0</v>
      </c>
    </row>
    <row r="395" customFormat="false" ht="30" hidden="false" customHeight="true" outlineLevel="0" collapsed="false">
      <c r="A395" s="32"/>
      <c r="B395" s="33"/>
      <c r="C395" s="33"/>
      <c r="D395" s="34"/>
      <c r="E395" s="10" t="str">
        <f aca="false">IF(COUNTA(A395:D395)=0,"",IF(OR(NOT(ISNUMBER(A395)),B395="",C395="",NOT(ISNUMBER(D395))),"REVISAR datos",IF(OR(A395&lt;Resumen!E4,A395&gt;=Resumen!E4+7),"Fuera de semana","Correcto")))</f>
        <v/>
      </c>
      <c r="F395" s="22" t="str">
        <f aca="false">IF(COUNTA(A395:D395)=0,"",IF(COUNTIFS(Categorias!A8:A15,B395)=1,"Clasificado","REVISAR categoría"))</f>
        <v/>
      </c>
      <c r="G395" s="1" t="n">
        <f aca="false">IF(COUNTA(A395:D395)&gt;0,ROW(),0)</f>
        <v>0</v>
      </c>
    </row>
    <row r="396" customFormat="false" ht="30" hidden="false" customHeight="true" outlineLevel="0" collapsed="false">
      <c r="A396" s="32"/>
      <c r="B396" s="33"/>
      <c r="C396" s="33"/>
      <c r="D396" s="34"/>
      <c r="E396" s="10" t="str">
        <f aca="false">IF(COUNTA(A396:D396)=0,"",IF(OR(NOT(ISNUMBER(A396)),B396="",C396="",NOT(ISNUMBER(D396))),"REVISAR datos",IF(OR(A396&lt;Resumen!E4,A396&gt;=Resumen!E4+7),"Fuera de semana","Correcto")))</f>
        <v/>
      </c>
      <c r="F396" s="22" t="str">
        <f aca="false">IF(COUNTA(A396:D396)=0,"",IF(COUNTIFS(Categorias!A8:A15,B396)=1,"Clasificado","REVISAR categoría"))</f>
        <v/>
      </c>
      <c r="G396" s="1" t="n">
        <f aca="false">IF(COUNTA(A396:D396)&gt;0,ROW(),0)</f>
        <v>0</v>
      </c>
    </row>
    <row r="397" customFormat="false" ht="30" hidden="false" customHeight="true" outlineLevel="0" collapsed="false">
      <c r="A397" s="32"/>
      <c r="B397" s="33"/>
      <c r="C397" s="33"/>
      <c r="D397" s="34"/>
      <c r="E397" s="10" t="str">
        <f aca="false">IF(COUNTA(A397:D397)=0,"",IF(OR(NOT(ISNUMBER(A397)),B397="",C397="",NOT(ISNUMBER(D397))),"REVISAR datos",IF(OR(A397&lt;Resumen!E4,A397&gt;=Resumen!E4+7),"Fuera de semana","Correcto")))</f>
        <v/>
      </c>
      <c r="F397" s="22" t="str">
        <f aca="false">IF(COUNTA(A397:D397)=0,"",IF(COUNTIFS(Categorias!A8:A15,B397)=1,"Clasificado","REVISAR categoría"))</f>
        <v/>
      </c>
      <c r="G397" s="1" t="n">
        <f aca="false">IF(COUNTA(A397:D397)&gt;0,ROW(),0)</f>
        <v>0</v>
      </c>
    </row>
    <row r="398" customFormat="false" ht="30" hidden="false" customHeight="true" outlineLevel="0" collapsed="false">
      <c r="A398" s="32"/>
      <c r="B398" s="33"/>
      <c r="C398" s="33"/>
      <c r="D398" s="34"/>
      <c r="E398" s="10" t="str">
        <f aca="false">IF(COUNTA(A398:D398)=0,"",IF(OR(NOT(ISNUMBER(A398)),B398="",C398="",NOT(ISNUMBER(D398))),"REVISAR datos",IF(OR(A398&lt;Resumen!E4,A398&gt;=Resumen!E4+7),"Fuera de semana","Correcto")))</f>
        <v/>
      </c>
      <c r="F398" s="22" t="str">
        <f aca="false">IF(COUNTA(A398:D398)=0,"",IF(COUNTIFS(Categorias!A8:A15,B398)=1,"Clasificado","REVISAR categoría"))</f>
        <v/>
      </c>
      <c r="G398" s="1" t="n">
        <f aca="false">IF(COUNTA(A398:D398)&gt;0,ROW(),0)</f>
        <v>0</v>
      </c>
    </row>
    <row r="399" customFormat="false" ht="30" hidden="false" customHeight="true" outlineLevel="0" collapsed="false">
      <c r="A399" s="32"/>
      <c r="B399" s="33"/>
      <c r="C399" s="33"/>
      <c r="D399" s="34"/>
      <c r="E399" s="10" t="str">
        <f aca="false">IF(COUNTA(A399:D399)=0,"",IF(OR(NOT(ISNUMBER(A399)),B399="",C399="",NOT(ISNUMBER(D399))),"REVISAR datos",IF(OR(A399&lt;Resumen!E4,A399&gt;=Resumen!E4+7),"Fuera de semana","Correcto")))</f>
        <v/>
      </c>
      <c r="F399" s="22" t="str">
        <f aca="false">IF(COUNTA(A399:D399)=0,"",IF(COUNTIFS(Categorias!A8:A15,B399)=1,"Clasificado","REVISAR categoría"))</f>
        <v/>
      </c>
      <c r="G399" s="1" t="n">
        <f aca="false">IF(COUNTA(A399:D399)&gt;0,ROW(),0)</f>
        <v>0</v>
      </c>
    </row>
    <row r="400" customFormat="false" ht="30" hidden="false" customHeight="true" outlineLevel="0" collapsed="false">
      <c r="A400" s="32"/>
      <c r="B400" s="33"/>
      <c r="C400" s="33"/>
      <c r="D400" s="34"/>
      <c r="E400" s="10" t="str">
        <f aca="false">IF(COUNTA(A400:D400)=0,"",IF(OR(NOT(ISNUMBER(A400)),B400="",C400="",NOT(ISNUMBER(D400))),"REVISAR datos",IF(OR(A400&lt;Resumen!E4,A400&gt;=Resumen!E4+7),"Fuera de semana","Correcto")))</f>
        <v/>
      </c>
      <c r="F400" s="22" t="str">
        <f aca="false">IF(COUNTA(A400:D400)=0,"",IF(COUNTIFS(Categorias!A8:A15,B400)=1,"Clasificado","REVISAR categoría"))</f>
        <v/>
      </c>
      <c r="G400" s="1" t="n">
        <f aca="false">IF(COUNTA(A400:D400)&gt;0,ROW(),0)</f>
        <v>0</v>
      </c>
    </row>
    <row r="401" customFormat="false" ht="30" hidden="false" customHeight="true" outlineLevel="0" collapsed="false">
      <c r="A401" s="32"/>
      <c r="B401" s="33"/>
      <c r="C401" s="33"/>
      <c r="D401" s="34"/>
      <c r="E401" s="10" t="str">
        <f aca="false">IF(COUNTA(A401:D401)=0,"",IF(OR(NOT(ISNUMBER(A401)),B401="",C401="",NOT(ISNUMBER(D401))),"REVISAR datos",IF(OR(A401&lt;Resumen!E4,A401&gt;=Resumen!E4+7),"Fuera de semana","Correcto")))</f>
        <v/>
      </c>
      <c r="F401" s="22" t="str">
        <f aca="false">IF(COUNTA(A401:D401)=0,"",IF(COUNTIFS(Categorias!A8:A15,B401)=1,"Clasificado","REVISAR categoría"))</f>
        <v/>
      </c>
      <c r="G401" s="1" t="n">
        <f aca="false">IF(COUNTA(A401:D401)&gt;0,ROW(),0)</f>
        <v>0</v>
      </c>
    </row>
    <row r="402" customFormat="false" ht="30" hidden="false" customHeight="true" outlineLevel="0" collapsed="false">
      <c r="A402" s="32"/>
      <c r="B402" s="33"/>
      <c r="C402" s="33"/>
      <c r="D402" s="34"/>
      <c r="E402" s="10" t="str">
        <f aca="false">IF(COUNTA(A402:D402)=0,"",IF(OR(NOT(ISNUMBER(A402)),B402="",C402="",NOT(ISNUMBER(D402))),"REVISAR datos",IF(OR(A402&lt;Resumen!E4,A402&gt;=Resumen!E4+7),"Fuera de semana","Correcto")))</f>
        <v/>
      </c>
      <c r="F402" s="22" t="str">
        <f aca="false">IF(COUNTA(A402:D402)=0,"",IF(COUNTIFS(Categorias!A8:A15,B402)=1,"Clasificado","REVISAR categoría"))</f>
        <v/>
      </c>
      <c r="G402" s="1" t="n">
        <f aca="false">IF(COUNTA(A402:D402)&gt;0,ROW(),0)</f>
        <v>0</v>
      </c>
    </row>
    <row r="403" customFormat="false" ht="30" hidden="false" customHeight="true" outlineLevel="0" collapsed="false">
      <c r="A403" s="32"/>
      <c r="B403" s="33"/>
      <c r="C403" s="33"/>
      <c r="D403" s="34"/>
      <c r="E403" s="10" t="str">
        <f aca="false">IF(COUNTA(A403:D403)=0,"",IF(OR(NOT(ISNUMBER(A403)),B403="",C403="",NOT(ISNUMBER(D403))),"REVISAR datos",IF(OR(A403&lt;Resumen!E4,A403&gt;=Resumen!E4+7),"Fuera de semana","Correcto")))</f>
        <v/>
      </c>
      <c r="F403" s="22" t="str">
        <f aca="false">IF(COUNTA(A403:D403)=0,"",IF(COUNTIFS(Categorias!A8:A15,B403)=1,"Clasificado","REVISAR categoría"))</f>
        <v/>
      </c>
      <c r="G403" s="1" t="n">
        <f aca="false">IF(COUNTA(A403:D403)&gt;0,ROW(),0)</f>
        <v>0</v>
      </c>
    </row>
    <row r="404" customFormat="false" ht="30" hidden="false" customHeight="true" outlineLevel="0" collapsed="false">
      <c r="A404" s="32"/>
      <c r="B404" s="33"/>
      <c r="C404" s="33"/>
      <c r="D404" s="34"/>
      <c r="E404" s="10" t="str">
        <f aca="false">IF(COUNTA(A404:D404)=0,"",IF(OR(NOT(ISNUMBER(A404)),B404="",C404="",NOT(ISNUMBER(D404))),"REVISAR datos",IF(OR(A404&lt;Resumen!E4,A404&gt;=Resumen!E4+7),"Fuera de semana","Correcto")))</f>
        <v/>
      </c>
      <c r="F404" s="22" t="str">
        <f aca="false">IF(COUNTA(A404:D404)=0,"",IF(COUNTIFS(Categorias!A8:A15,B404)=1,"Clasificado","REVISAR categoría"))</f>
        <v/>
      </c>
      <c r="G404" s="1" t="n">
        <f aca="false">IF(COUNTA(A404:D404)&gt;0,ROW(),0)</f>
        <v>0</v>
      </c>
    </row>
    <row r="405" customFormat="false" ht="30" hidden="false" customHeight="true" outlineLevel="0" collapsed="false">
      <c r="A405" s="32"/>
      <c r="B405" s="33"/>
      <c r="C405" s="33"/>
      <c r="D405" s="34"/>
      <c r="E405" s="10" t="str">
        <f aca="false">IF(COUNTA(A405:D405)=0,"",IF(OR(NOT(ISNUMBER(A405)),B405="",C405="",NOT(ISNUMBER(D405))),"REVISAR datos",IF(OR(A405&lt;Resumen!E4,A405&gt;=Resumen!E4+7),"Fuera de semana","Correcto")))</f>
        <v/>
      </c>
      <c r="F405" s="22" t="str">
        <f aca="false">IF(COUNTA(A405:D405)=0,"",IF(COUNTIFS(Categorias!A8:A15,B405)=1,"Clasificado","REVISAR categoría"))</f>
        <v/>
      </c>
      <c r="G405" s="1" t="n">
        <f aca="false">IF(COUNTA(A405:D405)&gt;0,ROW(),0)</f>
        <v>0</v>
      </c>
    </row>
    <row r="406" customFormat="false" ht="30" hidden="false" customHeight="true" outlineLevel="0" collapsed="false">
      <c r="A406" s="32"/>
      <c r="B406" s="33"/>
      <c r="C406" s="33"/>
      <c r="D406" s="34"/>
      <c r="E406" s="10" t="str">
        <f aca="false">IF(COUNTA(A406:D406)=0,"",IF(OR(NOT(ISNUMBER(A406)),B406="",C406="",NOT(ISNUMBER(D406))),"REVISAR datos",IF(OR(A406&lt;Resumen!E4,A406&gt;=Resumen!E4+7),"Fuera de semana","Correcto")))</f>
        <v/>
      </c>
      <c r="F406" s="22" t="str">
        <f aca="false">IF(COUNTA(A406:D406)=0,"",IF(COUNTIFS(Categorias!A8:A15,B406)=1,"Clasificado","REVISAR categoría"))</f>
        <v/>
      </c>
      <c r="G406" s="1" t="n">
        <f aca="false">IF(COUNTA(A406:D406)&gt;0,ROW(),0)</f>
        <v>0</v>
      </c>
    </row>
    <row r="407" customFormat="false" ht="30" hidden="false" customHeight="true" outlineLevel="0" collapsed="false">
      <c r="A407" s="32"/>
      <c r="B407" s="33"/>
      <c r="C407" s="33"/>
      <c r="D407" s="34"/>
      <c r="E407" s="10" t="str">
        <f aca="false">IF(COUNTA(A407:D407)=0,"",IF(OR(NOT(ISNUMBER(A407)),B407="",C407="",NOT(ISNUMBER(D407))),"REVISAR datos",IF(OR(A407&lt;Resumen!E4,A407&gt;=Resumen!E4+7),"Fuera de semana","Correcto")))</f>
        <v/>
      </c>
      <c r="F407" s="22" t="str">
        <f aca="false">IF(COUNTA(A407:D407)=0,"",IF(COUNTIFS(Categorias!A8:A15,B407)=1,"Clasificado","REVISAR categoría"))</f>
        <v/>
      </c>
      <c r="G407" s="1" t="n">
        <f aca="false">IF(COUNTA(A407:D407)&gt;0,ROW(),0)</f>
        <v>0</v>
      </c>
    </row>
    <row r="408" customFormat="false" ht="30" hidden="false" customHeight="true" outlineLevel="0" collapsed="false">
      <c r="A408" s="32"/>
      <c r="B408" s="33"/>
      <c r="C408" s="33"/>
      <c r="D408" s="34"/>
      <c r="E408" s="10" t="str">
        <f aca="false">IF(COUNTA(A408:D408)=0,"",IF(OR(NOT(ISNUMBER(A408)),B408="",C408="",NOT(ISNUMBER(D408))),"REVISAR datos",IF(OR(A408&lt;Resumen!E4,A408&gt;=Resumen!E4+7),"Fuera de semana","Correcto")))</f>
        <v/>
      </c>
      <c r="F408" s="22" t="str">
        <f aca="false">IF(COUNTA(A408:D408)=0,"",IF(COUNTIFS(Categorias!A8:A15,B408)=1,"Clasificado","REVISAR categoría"))</f>
        <v/>
      </c>
      <c r="G408" s="1" t="n">
        <f aca="false">IF(COUNTA(A408:D408)&gt;0,ROW(),0)</f>
        <v>0</v>
      </c>
    </row>
    <row r="409" customFormat="false" ht="30" hidden="false" customHeight="true" outlineLevel="0" collapsed="false">
      <c r="A409" s="32"/>
      <c r="B409" s="33"/>
      <c r="C409" s="33"/>
      <c r="D409" s="34"/>
      <c r="E409" s="10" t="str">
        <f aca="false">IF(COUNTA(A409:D409)=0,"",IF(OR(NOT(ISNUMBER(A409)),B409="",C409="",NOT(ISNUMBER(D409))),"REVISAR datos",IF(OR(A409&lt;Resumen!E4,A409&gt;=Resumen!E4+7),"Fuera de semana","Correcto")))</f>
        <v/>
      </c>
      <c r="F409" s="22" t="str">
        <f aca="false">IF(COUNTA(A409:D409)=0,"",IF(COUNTIFS(Categorias!A8:A15,B409)=1,"Clasificado","REVISAR categoría"))</f>
        <v/>
      </c>
      <c r="G409" s="1" t="n">
        <f aca="false">IF(COUNTA(A409:D409)&gt;0,ROW(),0)</f>
        <v>0</v>
      </c>
    </row>
    <row r="410" customFormat="false" ht="30" hidden="false" customHeight="true" outlineLevel="0" collapsed="false">
      <c r="A410" s="32"/>
      <c r="B410" s="33"/>
      <c r="C410" s="33"/>
      <c r="D410" s="34"/>
      <c r="E410" s="10" t="str">
        <f aca="false">IF(COUNTA(A410:D410)=0,"",IF(OR(NOT(ISNUMBER(A410)),B410="",C410="",NOT(ISNUMBER(D410))),"REVISAR datos",IF(OR(A410&lt;Resumen!E4,A410&gt;=Resumen!E4+7),"Fuera de semana","Correcto")))</f>
        <v/>
      </c>
      <c r="F410" s="22" t="str">
        <f aca="false">IF(COUNTA(A410:D410)=0,"",IF(COUNTIFS(Categorias!A8:A15,B410)=1,"Clasificado","REVISAR categoría"))</f>
        <v/>
      </c>
      <c r="G410" s="1" t="n">
        <f aca="false">IF(COUNTA(A410:D410)&gt;0,ROW(),0)</f>
        <v>0</v>
      </c>
    </row>
    <row r="411" customFormat="false" ht="30" hidden="false" customHeight="true" outlineLevel="0" collapsed="false">
      <c r="A411" s="32"/>
      <c r="B411" s="33"/>
      <c r="C411" s="33"/>
      <c r="D411" s="34"/>
      <c r="E411" s="10" t="str">
        <f aca="false">IF(COUNTA(A411:D411)=0,"",IF(OR(NOT(ISNUMBER(A411)),B411="",C411="",NOT(ISNUMBER(D411))),"REVISAR datos",IF(OR(A411&lt;Resumen!E4,A411&gt;=Resumen!E4+7),"Fuera de semana","Correcto")))</f>
        <v/>
      </c>
      <c r="F411" s="22" t="str">
        <f aca="false">IF(COUNTA(A411:D411)=0,"",IF(COUNTIFS(Categorias!A8:A15,B411)=1,"Clasificado","REVISAR categoría"))</f>
        <v/>
      </c>
      <c r="G411" s="1" t="n">
        <f aca="false">IF(COUNTA(A411:D411)&gt;0,ROW(),0)</f>
        <v>0</v>
      </c>
    </row>
    <row r="412" customFormat="false" ht="30" hidden="false" customHeight="true" outlineLevel="0" collapsed="false">
      <c r="A412" s="32"/>
      <c r="B412" s="33"/>
      <c r="C412" s="33"/>
      <c r="D412" s="34"/>
      <c r="E412" s="10" t="str">
        <f aca="false">IF(COUNTA(A412:D412)=0,"",IF(OR(NOT(ISNUMBER(A412)),B412="",C412="",NOT(ISNUMBER(D412))),"REVISAR datos",IF(OR(A412&lt;Resumen!E4,A412&gt;=Resumen!E4+7),"Fuera de semana","Correcto")))</f>
        <v/>
      </c>
      <c r="F412" s="22" t="str">
        <f aca="false">IF(COUNTA(A412:D412)=0,"",IF(COUNTIFS(Categorias!A8:A15,B412)=1,"Clasificado","REVISAR categoría"))</f>
        <v/>
      </c>
      <c r="G412" s="1" t="n">
        <f aca="false">IF(COUNTA(A412:D412)&gt;0,ROW(),0)</f>
        <v>0</v>
      </c>
    </row>
    <row r="413" customFormat="false" ht="30" hidden="false" customHeight="true" outlineLevel="0" collapsed="false">
      <c r="A413" s="32"/>
      <c r="B413" s="33"/>
      <c r="C413" s="33"/>
      <c r="D413" s="34"/>
      <c r="E413" s="10" t="str">
        <f aca="false">IF(COUNTA(A413:D413)=0,"",IF(OR(NOT(ISNUMBER(A413)),B413="",C413="",NOT(ISNUMBER(D413))),"REVISAR datos",IF(OR(A413&lt;Resumen!E4,A413&gt;=Resumen!E4+7),"Fuera de semana","Correcto")))</f>
        <v/>
      </c>
      <c r="F413" s="22" t="str">
        <f aca="false">IF(COUNTA(A413:D413)=0,"",IF(COUNTIFS(Categorias!A8:A15,B413)=1,"Clasificado","REVISAR categoría"))</f>
        <v/>
      </c>
      <c r="G413" s="1" t="n">
        <f aca="false">IF(COUNTA(A413:D413)&gt;0,ROW(),0)</f>
        <v>0</v>
      </c>
    </row>
    <row r="414" customFormat="false" ht="30" hidden="false" customHeight="true" outlineLevel="0" collapsed="false">
      <c r="A414" s="32"/>
      <c r="B414" s="33"/>
      <c r="C414" s="33"/>
      <c r="D414" s="34"/>
      <c r="E414" s="10" t="str">
        <f aca="false">IF(COUNTA(A414:D414)=0,"",IF(OR(NOT(ISNUMBER(A414)),B414="",C414="",NOT(ISNUMBER(D414))),"REVISAR datos",IF(OR(A414&lt;Resumen!E4,A414&gt;=Resumen!E4+7),"Fuera de semana","Correcto")))</f>
        <v/>
      </c>
      <c r="F414" s="22" t="str">
        <f aca="false">IF(COUNTA(A414:D414)=0,"",IF(COUNTIFS(Categorias!A8:A15,B414)=1,"Clasificado","REVISAR categoría"))</f>
        <v/>
      </c>
      <c r="G414" s="1" t="n">
        <f aca="false">IF(COUNTA(A414:D414)&gt;0,ROW(),0)</f>
        <v>0</v>
      </c>
    </row>
    <row r="415" customFormat="false" ht="30" hidden="false" customHeight="true" outlineLevel="0" collapsed="false">
      <c r="A415" s="32"/>
      <c r="B415" s="33"/>
      <c r="C415" s="33"/>
      <c r="D415" s="34"/>
      <c r="E415" s="10" t="str">
        <f aca="false">IF(COUNTA(A415:D415)=0,"",IF(OR(NOT(ISNUMBER(A415)),B415="",C415="",NOT(ISNUMBER(D415))),"REVISAR datos",IF(OR(A415&lt;Resumen!E4,A415&gt;=Resumen!E4+7),"Fuera de semana","Correcto")))</f>
        <v/>
      </c>
      <c r="F415" s="22" t="str">
        <f aca="false">IF(COUNTA(A415:D415)=0,"",IF(COUNTIFS(Categorias!A8:A15,B415)=1,"Clasificado","REVISAR categoría"))</f>
        <v/>
      </c>
      <c r="G415" s="1" t="n">
        <f aca="false">IF(COUNTA(A415:D415)&gt;0,ROW(),0)</f>
        <v>0</v>
      </c>
    </row>
    <row r="416" customFormat="false" ht="30" hidden="false" customHeight="true" outlineLevel="0" collapsed="false">
      <c r="A416" s="32"/>
      <c r="B416" s="33"/>
      <c r="C416" s="33"/>
      <c r="D416" s="34"/>
      <c r="E416" s="10" t="str">
        <f aca="false">IF(COUNTA(A416:D416)=0,"",IF(OR(NOT(ISNUMBER(A416)),B416="",C416="",NOT(ISNUMBER(D416))),"REVISAR datos",IF(OR(A416&lt;Resumen!E4,A416&gt;=Resumen!E4+7),"Fuera de semana","Correcto")))</f>
        <v/>
      </c>
      <c r="F416" s="22" t="str">
        <f aca="false">IF(COUNTA(A416:D416)=0,"",IF(COUNTIFS(Categorias!A8:A15,B416)=1,"Clasificado","REVISAR categoría"))</f>
        <v/>
      </c>
      <c r="G416" s="1" t="n">
        <f aca="false">IF(COUNTA(A416:D416)&gt;0,ROW(),0)</f>
        <v>0</v>
      </c>
    </row>
    <row r="417" customFormat="false" ht="30" hidden="false" customHeight="true" outlineLevel="0" collapsed="false">
      <c r="A417" s="32"/>
      <c r="B417" s="33"/>
      <c r="C417" s="33"/>
      <c r="D417" s="34"/>
      <c r="E417" s="10" t="str">
        <f aca="false">IF(COUNTA(A417:D417)=0,"",IF(OR(NOT(ISNUMBER(A417)),B417="",C417="",NOT(ISNUMBER(D417))),"REVISAR datos",IF(OR(A417&lt;Resumen!E4,A417&gt;=Resumen!E4+7),"Fuera de semana","Correcto")))</f>
        <v/>
      </c>
      <c r="F417" s="22" t="str">
        <f aca="false">IF(COUNTA(A417:D417)=0,"",IF(COUNTIFS(Categorias!A8:A15,B417)=1,"Clasificado","REVISAR categoría"))</f>
        <v/>
      </c>
      <c r="G417" s="1" t="n">
        <f aca="false">IF(COUNTA(A417:D417)&gt;0,ROW(),0)</f>
        <v>0</v>
      </c>
    </row>
    <row r="418" customFormat="false" ht="30" hidden="false" customHeight="true" outlineLevel="0" collapsed="false">
      <c r="A418" s="32"/>
      <c r="B418" s="33"/>
      <c r="C418" s="33"/>
      <c r="D418" s="34"/>
      <c r="E418" s="10" t="str">
        <f aca="false">IF(COUNTA(A418:D418)=0,"",IF(OR(NOT(ISNUMBER(A418)),B418="",C418="",NOT(ISNUMBER(D418))),"REVISAR datos",IF(OR(A418&lt;Resumen!E4,A418&gt;=Resumen!E4+7),"Fuera de semana","Correcto")))</f>
        <v/>
      </c>
      <c r="F418" s="22" t="str">
        <f aca="false">IF(COUNTA(A418:D418)=0,"",IF(COUNTIFS(Categorias!A8:A15,B418)=1,"Clasificado","REVISAR categoría"))</f>
        <v/>
      </c>
      <c r="G418" s="1" t="n">
        <f aca="false">IF(COUNTA(A418:D418)&gt;0,ROW(),0)</f>
        <v>0</v>
      </c>
    </row>
    <row r="419" customFormat="false" ht="30" hidden="false" customHeight="true" outlineLevel="0" collapsed="false">
      <c r="A419" s="32"/>
      <c r="B419" s="33"/>
      <c r="C419" s="33"/>
      <c r="D419" s="34"/>
      <c r="E419" s="10" t="str">
        <f aca="false">IF(COUNTA(A419:D419)=0,"",IF(OR(NOT(ISNUMBER(A419)),B419="",C419="",NOT(ISNUMBER(D419))),"REVISAR datos",IF(OR(A419&lt;Resumen!E4,A419&gt;=Resumen!E4+7),"Fuera de semana","Correcto")))</f>
        <v/>
      </c>
      <c r="F419" s="22" t="str">
        <f aca="false">IF(COUNTA(A419:D419)=0,"",IF(COUNTIFS(Categorias!A8:A15,B419)=1,"Clasificado","REVISAR categoría"))</f>
        <v/>
      </c>
      <c r="G419" s="1" t="n">
        <f aca="false">IF(COUNTA(A419:D419)&gt;0,ROW(),0)</f>
        <v>0</v>
      </c>
    </row>
    <row r="420" customFormat="false" ht="30" hidden="false" customHeight="true" outlineLevel="0" collapsed="false">
      <c r="A420" s="32"/>
      <c r="B420" s="33"/>
      <c r="C420" s="33"/>
      <c r="D420" s="34"/>
      <c r="E420" s="10" t="str">
        <f aca="false">IF(COUNTA(A420:D420)=0,"",IF(OR(NOT(ISNUMBER(A420)),B420="",C420="",NOT(ISNUMBER(D420))),"REVISAR datos",IF(OR(A420&lt;Resumen!E4,A420&gt;=Resumen!E4+7),"Fuera de semana","Correcto")))</f>
        <v/>
      </c>
      <c r="F420" s="22" t="str">
        <f aca="false">IF(COUNTA(A420:D420)=0,"",IF(COUNTIFS(Categorias!A8:A15,B420)=1,"Clasificado","REVISAR categoría"))</f>
        <v/>
      </c>
      <c r="G420" s="1" t="n">
        <f aca="false">IF(COUNTA(A420:D420)&gt;0,ROW(),0)</f>
        <v>0</v>
      </c>
    </row>
    <row r="421" customFormat="false" ht="30" hidden="false" customHeight="true" outlineLevel="0" collapsed="false">
      <c r="A421" s="32"/>
      <c r="B421" s="33"/>
      <c r="C421" s="33"/>
      <c r="D421" s="34"/>
      <c r="E421" s="10" t="str">
        <f aca="false">IF(COUNTA(A421:D421)=0,"",IF(OR(NOT(ISNUMBER(A421)),B421="",C421="",NOT(ISNUMBER(D421))),"REVISAR datos",IF(OR(A421&lt;Resumen!E4,A421&gt;=Resumen!E4+7),"Fuera de semana","Correcto")))</f>
        <v/>
      </c>
      <c r="F421" s="22" t="str">
        <f aca="false">IF(COUNTA(A421:D421)=0,"",IF(COUNTIFS(Categorias!A8:A15,B421)=1,"Clasificado","REVISAR categoría"))</f>
        <v/>
      </c>
      <c r="G421" s="1" t="n">
        <f aca="false">IF(COUNTA(A421:D421)&gt;0,ROW(),0)</f>
        <v>0</v>
      </c>
    </row>
    <row r="422" customFormat="false" ht="30" hidden="false" customHeight="true" outlineLevel="0" collapsed="false">
      <c r="A422" s="32"/>
      <c r="B422" s="33"/>
      <c r="C422" s="33"/>
      <c r="D422" s="34"/>
      <c r="E422" s="10" t="str">
        <f aca="false">IF(COUNTA(A422:D422)=0,"",IF(OR(NOT(ISNUMBER(A422)),B422="",C422="",NOT(ISNUMBER(D422))),"REVISAR datos",IF(OR(A422&lt;Resumen!E4,A422&gt;=Resumen!E4+7),"Fuera de semana","Correcto")))</f>
        <v/>
      </c>
      <c r="F422" s="22" t="str">
        <f aca="false">IF(COUNTA(A422:D422)=0,"",IF(COUNTIFS(Categorias!A8:A15,B422)=1,"Clasificado","REVISAR categoría"))</f>
        <v/>
      </c>
      <c r="G422" s="1" t="n">
        <f aca="false">IF(COUNTA(A422:D422)&gt;0,ROW(),0)</f>
        <v>0</v>
      </c>
    </row>
    <row r="423" customFormat="false" ht="30" hidden="false" customHeight="true" outlineLevel="0" collapsed="false">
      <c r="A423" s="32"/>
      <c r="B423" s="33"/>
      <c r="C423" s="33"/>
      <c r="D423" s="34"/>
      <c r="E423" s="10" t="str">
        <f aca="false">IF(COUNTA(A423:D423)=0,"",IF(OR(NOT(ISNUMBER(A423)),B423="",C423="",NOT(ISNUMBER(D423))),"REVISAR datos",IF(OR(A423&lt;Resumen!E4,A423&gt;=Resumen!E4+7),"Fuera de semana","Correcto")))</f>
        <v/>
      </c>
      <c r="F423" s="22" t="str">
        <f aca="false">IF(COUNTA(A423:D423)=0,"",IF(COUNTIFS(Categorias!A8:A15,B423)=1,"Clasificado","REVISAR categoría"))</f>
        <v/>
      </c>
      <c r="G423" s="1" t="n">
        <f aca="false">IF(COUNTA(A423:D423)&gt;0,ROW(),0)</f>
        <v>0</v>
      </c>
    </row>
    <row r="424" customFormat="false" ht="30" hidden="false" customHeight="true" outlineLevel="0" collapsed="false">
      <c r="A424" s="32"/>
      <c r="B424" s="33"/>
      <c r="C424" s="33"/>
      <c r="D424" s="34"/>
      <c r="E424" s="10" t="str">
        <f aca="false">IF(COUNTA(A424:D424)=0,"",IF(OR(NOT(ISNUMBER(A424)),B424="",C424="",NOT(ISNUMBER(D424))),"REVISAR datos",IF(OR(A424&lt;Resumen!E4,A424&gt;=Resumen!E4+7),"Fuera de semana","Correcto")))</f>
        <v/>
      </c>
      <c r="F424" s="22" t="str">
        <f aca="false">IF(COUNTA(A424:D424)=0,"",IF(COUNTIFS(Categorias!A8:A15,B424)=1,"Clasificado","REVISAR categoría"))</f>
        <v/>
      </c>
      <c r="G424" s="1" t="n">
        <f aca="false">IF(COUNTA(A424:D424)&gt;0,ROW(),0)</f>
        <v>0</v>
      </c>
    </row>
    <row r="425" customFormat="false" ht="30" hidden="false" customHeight="true" outlineLevel="0" collapsed="false">
      <c r="A425" s="32"/>
      <c r="B425" s="33"/>
      <c r="C425" s="33"/>
      <c r="D425" s="34"/>
      <c r="E425" s="10" t="str">
        <f aca="false">IF(COUNTA(A425:D425)=0,"",IF(OR(NOT(ISNUMBER(A425)),B425="",C425="",NOT(ISNUMBER(D425))),"REVISAR datos",IF(OR(A425&lt;Resumen!E4,A425&gt;=Resumen!E4+7),"Fuera de semana","Correcto")))</f>
        <v/>
      </c>
      <c r="F425" s="22" t="str">
        <f aca="false">IF(COUNTA(A425:D425)=0,"",IF(COUNTIFS(Categorias!A8:A15,B425)=1,"Clasificado","REVISAR categoría"))</f>
        <v/>
      </c>
      <c r="G425" s="1" t="n">
        <f aca="false">IF(COUNTA(A425:D425)&gt;0,ROW(),0)</f>
        <v>0</v>
      </c>
    </row>
    <row r="426" customFormat="false" ht="30" hidden="false" customHeight="true" outlineLevel="0" collapsed="false">
      <c r="A426" s="32"/>
      <c r="B426" s="33"/>
      <c r="C426" s="33"/>
      <c r="D426" s="34"/>
      <c r="E426" s="10" t="str">
        <f aca="false">IF(COUNTA(A426:D426)=0,"",IF(OR(NOT(ISNUMBER(A426)),B426="",C426="",NOT(ISNUMBER(D426))),"REVISAR datos",IF(OR(A426&lt;Resumen!E4,A426&gt;=Resumen!E4+7),"Fuera de semana","Correcto")))</f>
        <v/>
      </c>
      <c r="F426" s="22" t="str">
        <f aca="false">IF(COUNTA(A426:D426)=0,"",IF(COUNTIFS(Categorias!A8:A15,B426)=1,"Clasificado","REVISAR categoría"))</f>
        <v/>
      </c>
      <c r="G426" s="1" t="n">
        <f aca="false">IF(COUNTA(A426:D426)&gt;0,ROW(),0)</f>
        <v>0</v>
      </c>
    </row>
    <row r="427" customFormat="false" ht="30" hidden="false" customHeight="true" outlineLevel="0" collapsed="false">
      <c r="A427" s="32"/>
      <c r="B427" s="33"/>
      <c r="C427" s="33"/>
      <c r="D427" s="34"/>
      <c r="E427" s="10" t="str">
        <f aca="false">IF(COUNTA(A427:D427)=0,"",IF(OR(NOT(ISNUMBER(A427)),B427="",C427="",NOT(ISNUMBER(D427))),"REVISAR datos",IF(OR(A427&lt;Resumen!E4,A427&gt;=Resumen!E4+7),"Fuera de semana","Correcto")))</f>
        <v/>
      </c>
      <c r="F427" s="22" t="str">
        <f aca="false">IF(COUNTA(A427:D427)=0,"",IF(COUNTIFS(Categorias!A8:A15,B427)=1,"Clasificado","REVISAR categoría"))</f>
        <v/>
      </c>
      <c r="G427" s="1" t="n">
        <f aca="false">IF(COUNTA(A427:D427)&gt;0,ROW(),0)</f>
        <v>0</v>
      </c>
    </row>
    <row r="428" customFormat="false" ht="30" hidden="false" customHeight="true" outlineLevel="0" collapsed="false">
      <c r="A428" s="32"/>
      <c r="B428" s="33"/>
      <c r="C428" s="33"/>
      <c r="D428" s="34"/>
      <c r="E428" s="10" t="str">
        <f aca="false">IF(COUNTA(A428:D428)=0,"",IF(OR(NOT(ISNUMBER(A428)),B428="",C428="",NOT(ISNUMBER(D428))),"REVISAR datos",IF(OR(A428&lt;Resumen!E4,A428&gt;=Resumen!E4+7),"Fuera de semana","Correcto")))</f>
        <v/>
      </c>
      <c r="F428" s="22" t="str">
        <f aca="false">IF(COUNTA(A428:D428)=0,"",IF(COUNTIFS(Categorias!A8:A15,B428)=1,"Clasificado","REVISAR categoría"))</f>
        <v/>
      </c>
      <c r="G428" s="1" t="n">
        <f aca="false">IF(COUNTA(A428:D428)&gt;0,ROW(),0)</f>
        <v>0</v>
      </c>
    </row>
    <row r="429" customFormat="false" ht="30" hidden="false" customHeight="true" outlineLevel="0" collapsed="false">
      <c r="A429" s="32"/>
      <c r="B429" s="33"/>
      <c r="C429" s="33"/>
      <c r="D429" s="34"/>
      <c r="E429" s="10" t="str">
        <f aca="false">IF(COUNTA(A429:D429)=0,"",IF(OR(NOT(ISNUMBER(A429)),B429="",C429="",NOT(ISNUMBER(D429))),"REVISAR datos",IF(OR(A429&lt;Resumen!E4,A429&gt;=Resumen!E4+7),"Fuera de semana","Correcto")))</f>
        <v/>
      </c>
      <c r="F429" s="22" t="str">
        <f aca="false">IF(COUNTA(A429:D429)=0,"",IF(COUNTIFS(Categorias!A8:A15,B429)=1,"Clasificado","REVISAR categoría"))</f>
        <v/>
      </c>
      <c r="G429" s="1" t="n">
        <f aca="false">IF(COUNTA(A429:D429)&gt;0,ROW(),0)</f>
        <v>0</v>
      </c>
    </row>
    <row r="430" customFormat="false" ht="30" hidden="false" customHeight="true" outlineLevel="0" collapsed="false">
      <c r="A430" s="32"/>
      <c r="B430" s="33"/>
      <c r="C430" s="33"/>
      <c r="D430" s="34"/>
      <c r="E430" s="10" t="str">
        <f aca="false">IF(COUNTA(A430:D430)=0,"",IF(OR(NOT(ISNUMBER(A430)),B430="",C430="",NOT(ISNUMBER(D430))),"REVISAR datos",IF(OR(A430&lt;Resumen!E4,A430&gt;=Resumen!E4+7),"Fuera de semana","Correcto")))</f>
        <v/>
      </c>
      <c r="F430" s="22" t="str">
        <f aca="false">IF(COUNTA(A430:D430)=0,"",IF(COUNTIFS(Categorias!A8:A15,B430)=1,"Clasificado","REVISAR categoría"))</f>
        <v/>
      </c>
      <c r="G430" s="1" t="n">
        <f aca="false">IF(COUNTA(A430:D430)&gt;0,ROW(),0)</f>
        <v>0</v>
      </c>
    </row>
    <row r="431" customFormat="false" ht="30" hidden="false" customHeight="true" outlineLevel="0" collapsed="false">
      <c r="A431" s="32"/>
      <c r="B431" s="33"/>
      <c r="C431" s="33"/>
      <c r="D431" s="34"/>
      <c r="E431" s="10" t="str">
        <f aca="false">IF(COUNTA(A431:D431)=0,"",IF(OR(NOT(ISNUMBER(A431)),B431="",C431="",NOT(ISNUMBER(D431))),"REVISAR datos",IF(OR(A431&lt;Resumen!E4,A431&gt;=Resumen!E4+7),"Fuera de semana","Correcto")))</f>
        <v/>
      </c>
      <c r="F431" s="22" t="str">
        <f aca="false">IF(COUNTA(A431:D431)=0,"",IF(COUNTIFS(Categorias!A8:A15,B431)=1,"Clasificado","REVISAR categoría"))</f>
        <v/>
      </c>
      <c r="G431" s="1" t="n">
        <f aca="false">IF(COUNTA(A431:D431)&gt;0,ROW(),0)</f>
        <v>0</v>
      </c>
    </row>
    <row r="432" customFormat="false" ht="30" hidden="false" customHeight="true" outlineLevel="0" collapsed="false">
      <c r="A432" s="32"/>
      <c r="B432" s="33"/>
      <c r="C432" s="33"/>
      <c r="D432" s="34"/>
      <c r="E432" s="10" t="str">
        <f aca="false">IF(COUNTA(A432:D432)=0,"",IF(OR(NOT(ISNUMBER(A432)),B432="",C432="",NOT(ISNUMBER(D432))),"REVISAR datos",IF(OR(A432&lt;Resumen!E4,A432&gt;=Resumen!E4+7),"Fuera de semana","Correcto")))</f>
        <v/>
      </c>
      <c r="F432" s="22" t="str">
        <f aca="false">IF(COUNTA(A432:D432)=0,"",IF(COUNTIFS(Categorias!A8:A15,B432)=1,"Clasificado","REVISAR categoría"))</f>
        <v/>
      </c>
      <c r="G432" s="1" t="n">
        <f aca="false">IF(COUNTA(A432:D432)&gt;0,ROW(),0)</f>
        <v>0</v>
      </c>
    </row>
    <row r="433" customFormat="false" ht="30" hidden="false" customHeight="true" outlineLevel="0" collapsed="false">
      <c r="A433" s="32"/>
      <c r="B433" s="33"/>
      <c r="C433" s="33"/>
      <c r="D433" s="34"/>
      <c r="E433" s="10" t="str">
        <f aca="false">IF(COUNTA(A433:D433)=0,"",IF(OR(NOT(ISNUMBER(A433)),B433="",C433="",NOT(ISNUMBER(D433))),"REVISAR datos",IF(OR(A433&lt;Resumen!E4,A433&gt;=Resumen!E4+7),"Fuera de semana","Correcto")))</f>
        <v/>
      </c>
      <c r="F433" s="22" t="str">
        <f aca="false">IF(COUNTA(A433:D433)=0,"",IF(COUNTIFS(Categorias!A8:A15,B433)=1,"Clasificado","REVISAR categoría"))</f>
        <v/>
      </c>
      <c r="G433" s="1" t="n">
        <f aca="false">IF(COUNTA(A433:D433)&gt;0,ROW(),0)</f>
        <v>0</v>
      </c>
    </row>
    <row r="434" customFormat="false" ht="30" hidden="false" customHeight="true" outlineLevel="0" collapsed="false">
      <c r="A434" s="32"/>
      <c r="B434" s="33"/>
      <c r="C434" s="33"/>
      <c r="D434" s="34"/>
      <c r="E434" s="10" t="str">
        <f aca="false">IF(COUNTA(A434:D434)=0,"",IF(OR(NOT(ISNUMBER(A434)),B434="",C434="",NOT(ISNUMBER(D434))),"REVISAR datos",IF(OR(A434&lt;Resumen!E4,A434&gt;=Resumen!E4+7),"Fuera de semana","Correcto")))</f>
        <v/>
      </c>
      <c r="F434" s="22" t="str">
        <f aca="false">IF(COUNTA(A434:D434)=0,"",IF(COUNTIFS(Categorias!A8:A15,B434)=1,"Clasificado","REVISAR categoría"))</f>
        <v/>
      </c>
      <c r="G434" s="1" t="n">
        <f aca="false">IF(COUNTA(A434:D434)&gt;0,ROW(),0)</f>
        <v>0</v>
      </c>
    </row>
    <row r="435" customFormat="false" ht="30" hidden="false" customHeight="true" outlineLevel="0" collapsed="false">
      <c r="A435" s="32"/>
      <c r="B435" s="33"/>
      <c r="C435" s="33"/>
      <c r="D435" s="34"/>
      <c r="E435" s="10" t="str">
        <f aca="false">IF(COUNTA(A435:D435)=0,"",IF(OR(NOT(ISNUMBER(A435)),B435="",C435="",NOT(ISNUMBER(D435))),"REVISAR datos",IF(OR(A435&lt;Resumen!E4,A435&gt;=Resumen!E4+7),"Fuera de semana","Correcto")))</f>
        <v/>
      </c>
      <c r="F435" s="22" t="str">
        <f aca="false">IF(COUNTA(A435:D435)=0,"",IF(COUNTIFS(Categorias!A8:A15,B435)=1,"Clasificado","REVISAR categoría"))</f>
        <v/>
      </c>
      <c r="G435" s="1" t="n">
        <f aca="false">IF(COUNTA(A435:D435)&gt;0,ROW(),0)</f>
        <v>0</v>
      </c>
    </row>
    <row r="436" customFormat="false" ht="30" hidden="false" customHeight="true" outlineLevel="0" collapsed="false">
      <c r="A436" s="32"/>
      <c r="B436" s="33"/>
      <c r="C436" s="33"/>
      <c r="D436" s="34"/>
      <c r="E436" s="10" t="str">
        <f aca="false">IF(COUNTA(A436:D436)=0,"",IF(OR(NOT(ISNUMBER(A436)),B436="",C436="",NOT(ISNUMBER(D436))),"REVISAR datos",IF(OR(A436&lt;Resumen!E4,A436&gt;=Resumen!E4+7),"Fuera de semana","Correcto")))</f>
        <v/>
      </c>
      <c r="F436" s="22" t="str">
        <f aca="false">IF(COUNTA(A436:D436)=0,"",IF(COUNTIFS(Categorias!A8:A15,B436)=1,"Clasificado","REVISAR categoría"))</f>
        <v/>
      </c>
      <c r="G436" s="1" t="n">
        <f aca="false">IF(COUNTA(A436:D436)&gt;0,ROW(),0)</f>
        <v>0</v>
      </c>
    </row>
    <row r="437" customFormat="false" ht="30" hidden="false" customHeight="true" outlineLevel="0" collapsed="false">
      <c r="A437" s="32"/>
      <c r="B437" s="33"/>
      <c r="C437" s="33"/>
      <c r="D437" s="34"/>
      <c r="E437" s="10" t="str">
        <f aca="false">IF(COUNTA(A437:D437)=0,"",IF(OR(NOT(ISNUMBER(A437)),B437="",C437="",NOT(ISNUMBER(D437))),"REVISAR datos",IF(OR(A437&lt;Resumen!E4,A437&gt;=Resumen!E4+7),"Fuera de semana","Correcto")))</f>
        <v/>
      </c>
      <c r="F437" s="22" t="str">
        <f aca="false">IF(COUNTA(A437:D437)=0,"",IF(COUNTIFS(Categorias!A8:A15,B437)=1,"Clasificado","REVISAR categoría"))</f>
        <v/>
      </c>
      <c r="G437" s="1" t="n">
        <f aca="false">IF(COUNTA(A437:D437)&gt;0,ROW(),0)</f>
        <v>0</v>
      </c>
    </row>
    <row r="438" customFormat="false" ht="30" hidden="false" customHeight="true" outlineLevel="0" collapsed="false">
      <c r="A438" s="32"/>
      <c r="B438" s="33"/>
      <c r="C438" s="33"/>
      <c r="D438" s="34"/>
      <c r="E438" s="10" t="str">
        <f aca="false">IF(COUNTA(A438:D438)=0,"",IF(OR(NOT(ISNUMBER(A438)),B438="",C438="",NOT(ISNUMBER(D438))),"REVISAR datos",IF(OR(A438&lt;Resumen!E4,A438&gt;=Resumen!E4+7),"Fuera de semana","Correcto")))</f>
        <v/>
      </c>
      <c r="F438" s="22" t="str">
        <f aca="false">IF(COUNTA(A438:D438)=0,"",IF(COUNTIFS(Categorias!A8:A15,B438)=1,"Clasificado","REVISAR categoría"))</f>
        <v/>
      </c>
      <c r="G438" s="1" t="n">
        <f aca="false">IF(COUNTA(A438:D438)&gt;0,ROW(),0)</f>
        <v>0</v>
      </c>
    </row>
    <row r="439" customFormat="false" ht="30" hidden="false" customHeight="true" outlineLevel="0" collapsed="false">
      <c r="A439" s="32"/>
      <c r="B439" s="33"/>
      <c r="C439" s="33"/>
      <c r="D439" s="34"/>
      <c r="E439" s="10" t="str">
        <f aca="false">IF(COUNTA(A439:D439)=0,"",IF(OR(NOT(ISNUMBER(A439)),B439="",C439="",NOT(ISNUMBER(D439))),"REVISAR datos",IF(OR(A439&lt;Resumen!E4,A439&gt;=Resumen!E4+7),"Fuera de semana","Correcto")))</f>
        <v/>
      </c>
      <c r="F439" s="22" t="str">
        <f aca="false">IF(COUNTA(A439:D439)=0,"",IF(COUNTIFS(Categorias!A8:A15,B439)=1,"Clasificado","REVISAR categoría"))</f>
        <v/>
      </c>
      <c r="G439" s="1" t="n">
        <f aca="false">IF(COUNTA(A439:D439)&gt;0,ROW(),0)</f>
        <v>0</v>
      </c>
    </row>
    <row r="440" customFormat="false" ht="30" hidden="false" customHeight="true" outlineLevel="0" collapsed="false">
      <c r="A440" s="32"/>
      <c r="B440" s="33"/>
      <c r="C440" s="33"/>
      <c r="D440" s="34"/>
      <c r="E440" s="10" t="str">
        <f aca="false">IF(COUNTA(A440:D440)=0,"",IF(OR(NOT(ISNUMBER(A440)),B440="",C440="",NOT(ISNUMBER(D440))),"REVISAR datos",IF(OR(A440&lt;Resumen!E4,A440&gt;=Resumen!E4+7),"Fuera de semana","Correcto")))</f>
        <v/>
      </c>
      <c r="F440" s="22" t="str">
        <f aca="false">IF(COUNTA(A440:D440)=0,"",IF(COUNTIFS(Categorias!A8:A15,B440)=1,"Clasificado","REVISAR categoría"))</f>
        <v/>
      </c>
      <c r="G440" s="1" t="n">
        <f aca="false">IF(COUNTA(A440:D440)&gt;0,ROW(),0)</f>
        <v>0</v>
      </c>
    </row>
    <row r="441" customFormat="false" ht="30" hidden="false" customHeight="true" outlineLevel="0" collapsed="false">
      <c r="A441" s="32"/>
      <c r="B441" s="33"/>
      <c r="C441" s="33"/>
      <c r="D441" s="34"/>
      <c r="E441" s="10" t="str">
        <f aca="false">IF(COUNTA(A441:D441)=0,"",IF(OR(NOT(ISNUMBER(A441)),B441="",C441="",NOT(ISNUMBER(D441))),"REVISAR datos",IF(OR(A441&lt;Resumen!E4,A441&gt;=Resumen!E4+7),"Fuera de semana","Correcto")))</f>
        <v/>
      </c>
      <c r="F441" s="22" t="str">
        <f aca="false">IF(COUNTA(A441:D441)=0,"",IF(COUNTIFS(Categorias!A8:A15,B441)=1,"Clasificado","REVISAR categoría"))</f>
        <v/>
      </c>
      <c r="G441" s="1" t="n">
        <f aca="false">IF(COUNTA(A441:D441)&gt;0,ROW(),0)</f>
        <v>0</v>
      </c>
    </row>
    <row r="442" customFormat="false" ht="30" hidden="false" customHeight="true" outlineLevel="0" collapsed="false">
      <c r="A442" s="32"/>
      <c r="B442" s="33"/>
      <c r="C442" s="33"/>
      <c r="D442" s="34"/>
      <c r="E442" s="10" t="str">
        <f aca="false">IF(COUNTA(A442:D442)=0,"",IF(OR(NOT(ISNUMBER(A442)),B442="",C442="",NOT(ISNUMBER(D442))),"REVISAR datos",IF(OR(A442&lt;Resumen!E4,A442&gt;=Resumen!E4+7),"Fuera de semana","Correcto")))</f>
        <v/>
      </c>
      <c r="F442" s="22" t="str">
        <f aca="false">IF(COUNTA(A442:D442)=0,"",IF(COUNTIFS(Categorias!A8:A15,B442)=1,"Clasificado","REVISAR categoría"))</f>
        <v/>
      </c>
      <c r="G442" s="1" t="n">
        <f aca="false">IF(COUNTA(A442:D442)&gt;0,ROW(),0)</f>
        <v>0</v>
      </c>
    </row>
    <row r="443" customFormat="false" ht="30" hidden="false" customHeight="true" outlineLevel="0" collapsed="false">
      <c r="A443" s="32"/>
      <c r="B443" s="33"/>
      <c r="C443" s="33"/>
      <c r="D443" s="34"/>
      <c r="E443" s="10" t="str">
        <f aca="false">IF(COUNTA(A443:D443)=0,"",IF(OR(NOT(ISNUMBER(A443)),B443="",C443="",NOT(ISNUMBER(D443))),"REVISAR datos",IF(OR(A443&lt;Resumen!E4,A443&gt;=Resumen!E4+7),"Fuera de semana","Correcto")))</f>
        <v/>
      </c>
      <c r="F443" s="22" t="str">
        <f aca="false">IF(COUNTA(A443:D443)=0,"",IF(COUNTIFS(Categorias!A8:A15,B443)=1,"Clasificado","REVISAR categoría"))</f>
        <v/>
      </c>
      <c r="G443" s="1" t="n">
        <f aca="false">IF(COUNTA(A443:D443)&gt;0,ROW(),0)</f>
        <v>0</v>
      </c>
    </row>
    <row r="444" customFormat="false" ht="30" hidden="false" customHeight="true" outlineLevel="0" collapsed="false">
      <c r="A444" s="32"/>
      <c r="B444" s="33"/>
      <c r="C444" s="33"/>
      <c r="D444" s="34"/>
      <c r="E444" s="10" t="str">
        <f aca="false">IF(COUNTA(A444:D444)=0,"",IF(OR(NOT(ISNUMBER(A444)),B444="",C444="",NOT(ISNUMBER(D444))),"REVISAR datos",IF(OR(A444&lt;Resumen!E4,A444&gt;=Resumen!E4+7),"Fuera de semana","Correcto")))</f>
        <v/>
      </c>
      <c r="F444" s="22" t="str">
        <f aca="false">IF(COUNTA(A444:D444)=0,"",IF(COUNTIFS(Categorias!A8:A15,B444)=1,"Clasificado","REVISAR categoría"))</f>
        <v/>
      </c>
      <c r="G444" s="1" t="n">
        <f aca="false">IF(COUNTA(A444:D444)&gt;0,ROW(),0)</f>
        <v>0</v>
      </c>
    </row>
    <row r="445" customFormat="false" ht="30" hidden="false" customHeight="true" outlineLevel="0" collapsed="false">
      <c r="A445" s="32"/>
      <c r="B445" s="33"/>
      <c r="C445" s="33"/>
      <c r="D445" s="34"/>
      <c r="E445" s="10" t="str">
        <f aca="false">IF(COUNTA(A445:D445)=0,"",IF(OR(NOT(ISNUMBER(A445)),B445="",C445="",NOT(ISNUMBER(D445))),"REVISAR datos",IF(OR(A445&lt;Resumen!E4,A445&gt;=Resumen!E4+7),"Fuera de semana","Correcto")))</f>
        <v/>
      </c>
      <c r="F445" s="22" t="str">
        <f aca="false">IF(COUNTA(A445:D445)=0,"",IF(COUNTIFS(Categorias!A8:A15,B445)=1,"Clasificado","REVISAR categoría"))</f>
        <v/>
      </c>
      <c r="G445" s="1" t="n">
        <f aca="false">IF(COUNTA(A445:D445)&gt;0,ROW(),0)</f>
        <v>0</v>
      </c>
    </row>
    <row r="446" customFormat="false" ht="30" hidden="false" customHeight="true" outlineLevel="0" collapsed="false">
      <c r="A446" s="32"/>
      <c r="B446" s="33"/>
      <c r="C446" s="33"/>
      <c r="D446" s="34"/>
      <c r="E446" s="10" t="str">
        <f aca="false">IF(COUNTA(A446:D446)=0,"",IF(OR(NOT(ISNUMBER(A446)),B446="",C446="",NOT(ISNUMBER(D446))),"REVISAR datos",IF(OR(A446&lt;Resumen!E4,A446&gt;=Resumen!E4+7),"Fuera de semana","Correcto")))</f>
        <v/>
      </c>
      <c r="F446" s="22" t="str">
        <f aca="false">IF(COUNTA(A446:D446)=0,"",IF(COUNTIFS(Categorias!A8:A15,B446)=1,"Clasificado","REVISAR categoría"))</f>
        <v/>
      </c>
      <c r="G446" s="1" t="n">
        <f aca="false">IF(COUNTA(A446:D446)&gt;0,ROW(),0)</f>
        <v>0</v>
      </c>
    </row>
    <row r="447" customFormat="false" ht="30" hidden="false" customHeight="true" outlineLevel="0" collapsed="false">
      <c r="A447" s="32"/>
      <c r="B447" s="33"/>
      <c r="C447" s="33"/>
      <c r="D447" s="34"/>
      <c r="E447" s="10" t="str">
        <f aca="false">IF(COUNTA(A447:D447)=0,"",IF(OR(NOT(ISNUMBER(A447)),B447="",C447="",NOT(ISNUMBER(D447))),"REVISAR datos",IF(OR(A447&lt;Resumen!E4,A447&gt;=Resumen!E4+7),"Fuera de semana","Correcto")))</f>
        <v/>
      </c>
      <c r="F447" s="22" t="str">
        <f aca="false">IF(COUNTA(A447:D447)=0,"",IF(COUNTIFS(Categorias!A8:A15,B447)=1,"Clasificado","REVISAR categoría"))</f>
        <v/>
      </c>
      <c r="G447" s="1" t="n">
        <f aca="false">IF(COUNTA(A447:D447)&gt;0,ROW(),0)</f>
        <v>0</v>
      </c>
    </row>
    <row r="448" customFormat="false" ht="30" hidden="false" customHeight="true" outlineLevel="0" collapsed="false">
      <c r="A448" s="32"/>
      <c r="B448" s="33"/>
      <c r="C448" s="33"/>
      <c r="D448" s="34"/>
      <c r="E448" s="10" t="str">
        <f aca="false">IF(COUNTA(A448:D448)=0,"",IF(OR(NOT(ISNUMBER(A448)),B448="",C448="",NOT(ISNUMBER(D448))),"REVISAR datos",IF(OR(A448&lt;Resumen!E4,A448&gt;=Resumen!E4+7),"Fuera de semana","Correcto")))</f>
        <v/>
      </c>
      <c r="F448" s="22" t="str">
        <f aca="false">IF(COUNTA(A448:D448)=0,"",IF(COUNTIFS(Categorias!A8:A15,B448)=1,"Clasificado","REVISAR categoría"))</f>
        <v/>
      </c>
      <c r="G448" s="1" t="n">
        <f aca="false">IF(COUNTA(A448:D448)&gt;0,ROW(),0)</f>
        <v>0</v>
      </c>
    </row>
    <row r="449" customFormat="false" ht="30" hidden="false" customHeight="true" outlineLevel="0" collapsed="false">
      <c r="A449" s="32"/>
      <c r="B449" s="33"/>
      <c r="C449" s="33"/>
      <c r="D449" s="34"/>
      <c r="E449" s="10" t="str">
        <f aca="false">IF(COUNTA(A449:D449)=0,"",IF(OR(NOT(ISNUMBER(A449)),B449="",C449="",NOT(ISNUMBER(D449))),"REVISAR datos",IF(OR(A449&lt;Resumen!E4,A449&gt;=Resumen!E4+7),"Fuera de semana","Correcto")))</f>
        <v/>
      </c>
      <c r="F449" s="22" t="str">
        <f aca="false">IF(COUNTA(A449:D449)=0,"",IF(COUNTIFS(Categorias!A8:A15,B449)=1,"Clasificado","REVISAR categoría"))</f>
        <v/>
      </c>
      <c r="G449" s="1" t="n">
        <f aca="false">IF(COUNTA(A449:D449)&gt;0,ROW(),0)</f>
        <v>0</v>
      </c>
    </row>
    <row r="450" customFormat="false" ht="30" hidden="false" customHeight="true" outlineLevel="0" collapsed="false">
      <c r="A450" s="32"/>
      <c r="B450" s="33"/>
      <c r="C450" s="33"/>
      <c r="D450" s="34"/>
      <c r="E450" s="10" t="str">
        <f aca="false">IF(COUNTA(A450:D450)=0,"",IF(OR(NOT(ISNUMBER(A450)),B450="",C450="",NOT(ISNUMBER(D450))),"REVISAR datos",IF(OR(A450&lt;Resumen!E4,A450&gt;=Resumen!E4+7),"Fuera de semana","Correcto")))</f>
        <v/>
      </c>
      <c r="F450" s="22" t="str">
        <f aca="false">IF(COUNTA(A450:D450)=0,"",IF(COUNTIFS(Categorias!A8:A15,B450)=1,"Clasificado","REVISAR categoría"))</f>
        <v/>
      </c>
      <c r="G450" s="1" t="n">
        <f aca="false">IF(COUNTA(A450:D450)&gt;0,ROW(),0)</f>
        <v>0</v>
      </c>
    </row>
    <row r="451" customFormat="false" ht="30" hidden="false" customHeight="true" outlineLevel="0" collapsed="false">
      <c r="A451" s="32"/>
      <c r="B451" s="33"/>
      <c r="C451" s="33"/>
      <c r="D451" s="34"/>
      <c r="E451" s="10" t="str">
        <f aca="false">IF(COUNTA(A451:D451)=0,"",IF(OR(NOT(ISNUMBER(A451)),B451="",C451="",NOT(ISNUMBER(D451))),"REVISAR datos",IF(OR(A451&lt;Resumen!E4,A451&gt;=Resumen!E4+7),"Fuera de semana","Correcto")))</f>
        <v/>
      </c>
      <c r="F451" s="22" t="str">
        <f aca="false">IF(COUNTA(A451:D451)=0,"",IF(COUNTIFS(Categorias!A8:A15,B451)=1,"Clasificado","REVISAR categoría"))</f>
        <v/>
      </c>
      <c r="G451" s="1" t="n">
        <f aca="false">IF(COUNTA(A451:D451)&gt;0,ROW(),0)</f>
        <v>0</v>
      </c>
    </row>
    <row r="452" customFormat="false" ht="30" hidden="false" customHeight="true" outlineLevel="0" collapsed="false">
      <c r="A452" s="32"/>
      <c r="B452" s="33"/>
      <c r="C452" s="33"/>
      <c r="D452" s="34"/>
      <c r="E452" s="10" t="str">
        <f aca="false">IF(COUNTA(A452:D452)=0,"",IF(OR(NOT(ISNUMBER(A452)),B452="",C452="",NOT(ISNUMBER(D452))),"REVISAR datos",IF(OR(A452&lt;Resumen!E4,A452&gt;=Resumen!E4+7),"Fuera de semana","Correcto")))</f>
        <v/>
      </c>
      <c r="F452" s="22" t="str">
        <f aca="false">IF(COUNTA(A452:D452)=0,"",IF(COUNTIFS(Categorias!A8:A15,B452)=1,"Clasificado","REVISAR categoría"))</f>
        <v/>
      </c>
      <c r="G452" s="1" t="n">
        <f aca="false">IF(COUNTA(A452:D452)&gt;0,ROW(),0)</f>
        <v>0</v>
      </c>
    </row>
    <row r="453" customFormat="false" ht="30" hidden="false" customHeight="true" outlineLevel="0" collapsed="false">
      <c r="A453" s="32"/>
      <c r="B453" s="33"/>
      <c r="C453" s="33"/>
      <c r="D453" s="34"/>
      <c r="E453" s="10" t="str">
        <f aca="false">IF(COUNTA(A453:D453)=0,"",IF(OR(NOT(ISNUMBER(A453)),B453="",C453="",NOT(ISNUMBER(D453))),"REVISAR datos",IF(OR(A453&lt;Resumen!E4,A453&gt;=Resumen!E4+7),"Fuera de semana","Correcto")))</f>
        <v/>
      </c>
      <c r="F453" s="22" t="str">
        <f aca="false">IF(COUNTA(A453:D453)=0,"",IF(COUNTIFS(Categorias!A8:A15,B453)=1,"Clasificado","REVISAR categoría"))</f>
        <v/>
      </c>
      <c r="G453" s="1" t="n">
        <f aca="false">IF(COUNTA(A453:D453)&gt;0,ROW(),0)</f>
        <v>0</v>
      </c>
    </row>
    <row r="454" customFormat="false" ht="30" hidden="false" customHeight="true" outlineLevel="0" collapsed="false">
      <c r="A454" s="32"/>
      <c r="B454" s="33"/>
      <c r="C454" s="33"/>
      <c r="D454" s="34"/>
      <c r="E454" s="10" t="str">
        <f aca="false">IF(COUNTA(A454:D454)=0,"",IF(OR(NOT(ISNUMBER(A454)),B454="",C454="",NOT(ISNUMBER(D454))),"REVISAR datos",IF(OR(A454&lt;Resumen!E4,A454&gt;=Resumen!E4+7),"Fuera de semana","Correcto")))</f>
        <v/>
      </c>
      <c r="F454" s="22" t="str">
        <f aca="false">IF(COUNTA(A454:D454)=0,"",IF(COUNTIFS(Categorias!A8:A15,B454)=1,"Clasificado","REVISAR categoría"))</f>
        <v/>
      </c>
      <c r="G454" s="1" t="n">
        <f aca="false">IF(COUNTA(A454:D454)&gt;0,ROW(),0)</f>
        <v>0</v>
      </c>
    </row>
    <row r="455" customFormat="false" ht="30" hidden="false" customHeight="true" outlineLevel="0" collapsed="false">
      <c r="A455" s="32"/>
      <c r="B455" s="33"/>
      <c r="C455" s="33"/>
      <c r="D455" s="34"/>
      <c r="E455" s="10" t="str">
        <f aca="false">IF(COUNTA(A455:D455)=0,"",IF(OR(NOT(ISNUMBER(A455)),B455="",C455="",NOT(ISNUMBER(D455))),"REVISAR datos",IF(OR(A455&lt;Resumen!E4,A455&gt;=Resumen!E4+7),"Fuera de semana","Correcto")))</f>
        <v/>
      </c>
      <c r="F455" s="22" t="str">
        <f aca="false">IF(COUNTA(A455:D455)=0,"",IF(COUNTIFS(Categorias!A8:A15,B455)=1,"Clasificado","REVISAR categoría"))</f>
        <v/>
      </c>
      <c r="G455" s="1" t="n">
        <f aca="false">IF(COUNTA(A455:D455)&gt;0,ROW(),0)</f>
        <v>0</v>
      </c>
    </row>
    <row r="456" customFormat="false" ht="30" hidden="false" customHeight="true" outlineLevel="0" collapsed="false">
      <c r="A456" s="32"/>
      <c r="B456" s="33"/>
      <c r="C456" s="33"/>
      <c r="D456" s="34"/>
      <c r="E456" s="10" t="str">
        <f aca="false">IF(COUNTA(A456:D456)=0,"",IF(OR(NOT(ISNUMBER(A456)),B456="",C456="",NOT(ISNUMBER(D456))),"REVISAR datos",IF(OR(A456&lt;Resumen!E4,A456&gt;=Resumen!E4+7),"Fuera de semana","Correcto")))</f>
        <v/>
      </c>
      <c r="F456" s="22" t="str">
        <f aca="false">IF(COUNTA(A456:D456)=0,"",IF(COUNTIFS(Categorias!A8:A15,B456)=1,"Clasificado","REVISAR categoría"))</f>
        <v/>
      </c>
      <c r="G456" s="1" t="n">
        <f aca="false">IF(COUNTA(A456:D456)&gt;0,ROW(),0)</f>
        <v>0</v>
      </c>
    </row>
    <row r="457" customFormat="false" ht="30" hidden="false" customHeight="true" outlineLevel="0" collapsed="false">
      <c r="A457" s="32"/>
      <c r="B457" s="33"/>
      <c r="C457" s="33"/>
      <c r="D457" s="34"/>
      <c r="E457" s="10" t="str">
        <f aca="false">IF(COUNTA(A457:D457)=0,"",IF(OR(NOT(ISNUMBER(A457)),B457="",C457="",NOT(ISNUMBER(D457))),"REVISAR datos",IF(OR(A457&lt;Resumen!E4,A457&gt;=Resumen!E4+7),"Fuera de semana","Correcto")))</f>
        <v/>
      </c>
      <c r="F457" s="22" t="str">
        <f aca="false">IF(COUNTA(A457:D457)=0,"",IF(COUNTIFS(Categorias!A8:A15,B457)=1,"Clasificado","REVISAR categoría"))</f>
        <v/>
      </c>
      <c r="G457" s="1" t="n">
        <f aca="false">IF(COUNTA(A457:D457)&gt;0,ROW(),0)</f>
        <v>0</v>
      </c>
    </row>
    <row r="458" customFormat="false" ht="30" hidden="false" customHeight="true" outlineLevel="0" collapsed="false">
      <c r="A458" s="32"/>
      <c r="B458" s="33"/>
      <c r="C458" s="33"/>
      <c r="D458" s="34"/>
      <c r="E458" s="10" t="str">
        <f aca="false">IF(COUNTA(A458:D458)=0,"",IF(OR(NOT(ISNUMBER(A458)),B458="",C458="",NOT(ISNUMBER(D458))),"REVISAR datos",IF(OR(A458&lt;Resumen!E4,A458&gt;=Resumen!E4+7),"Fuera de semana","Correcto")))</f>
        <v/>
      </c>
      <c r="F458" s="22" t="str">
        <f aca="false">IF(COUNTA(A458:D458)=0,"",IF(COUNTIFS(Categorias!A8:A15,B458)=1,"Clasificado","REVISAR categoría"))</f>
        <v/>
      </c>
      <c r="G458" s="1" t="n">
        <f aca="false">IF(COUNTA(A458:D458)&gt;0,ROW(),0)</f>
        <v>0</v>
      </c>
    </row>
    <row r="459" customFormat="false" ht="30" hidden="false" customHeight="true" outlineLevel="0" collapsed="false">
      <c r="A459" s="32"/>
      <c r="B459" s="33"/>
      <c r="C459" s="33"/>
      <c r="D459" s="34"/>
      <c r="E459" s="10" t="str">
        <f aca="false">IF(COUNTA(A459:D459)=0,"",IF(OR(NOT(ISNUMBER(A459)),B459="",C459="",NOT(ISNUMBER(D459))),"REVISAR datos",IF(OR(A459&lt;Resumen!E4,A459&gt;=Resumen!E4+7),"Fuera de semana","Correcto")))</f>
        <v/>
      </c>
      <c r="F459" s="22" t="str">
        <f aca="false">IF(COUNTA(A459:D459)=0,"",IF(COUNTIFS(Categorias!A8:A15,B459)=1,"Clasificado","REVISAR categoría"))</f>
        <v/>
      </c>
      <c r="G459" s="1" t="n">
        <f aca="false">IF(COUNTA(A459:D459)&gt;0,ROW(),0)</f>
        <v>0</v>
      </c>
    </row>
    <row r="460" customFormat="false" ht="30" hidden="false" customHeight="true" outlineLevel="0" collapsed="false">
      <c r="A460" s="32"/>
      <c r="B460" s="33"/>
      <c r="C460" s="33"/>
      <c r="D460" s="34"/>
      <c r="E460" s="10" t="str">
        <f aca="false">IF(COUNTA(A460:D460)=0,"",IF(OR(NOT(ISNUMBER(A460)),B460="",C460="",NOT(ISNUMBER(D460))),"REVISAR datos",IF(OR(A460&lt;Resumen!E4,A460&gt;=Resumen!E4+7),"Fuera de semana","Correcto")))</f>
        <v/>
      </c>
      <c r="F460" s="22" t="str">
        <f aca="false">IF(COUNTA(A460:D460)=0,"",IF(COUNTIFS(Categorias!A8:A15,B460)=1,"Clasificado","REVISAR categoría"))</f>
        <v/>
      </c>
      <c r="G460" s="1" t="n">
        <f aca="false">IF(COUNTA(A460:D460)&gt;0,ROW(),0)</f>
        <v>0</v>
      </c>
    </row>
    <row r="461" customFormat="false" ht="30" hidden="false" customHeight="true" outlineLevel="0" collapsed="false">
      <c r="A461" s="32"/>
      <c r="B461" s="33"/>
      <c r="C461" s="33"/>
      <c r="D461" s="34"/>
      <c r="E461" s="10" t="str">
        <f aca="false">IF(COUNTA(A461:D461)=0,"",IF(OR(NOT(ISNUMBER(A461)),B461="",C461="",NOT(ISNUMBER(D461))),"REVISAR datos",IF(OR(A461&lt;Resumen!E4,A461&gt;=Resumen!E4+7),"Fuera de semana","Correcto")))</f>
        <v/>
      </c>
      <c r="F461" s="22" t="str">
        <f aca="false">IF(COUNTA(A461:D461)=0,"",IF(COUNTIFS(Categorias!A8:A15,B461)=1,"Clasificado","REVISAR categoría"))</f>
        <v/>
      </c>
      <c r="G461" s="1" t="n">
        <f aca="false">IF(COUNTA(A461:D461)&gt;0,ROW(),0)</f>
        <v>0</v>
      </c>
    </row>
    <row r="462" customFormat="false" ht="30" hidden="false" customHeight="true" outlineLevel="0" collapsed="false">
      <c r="A462" s="32"/>
      <c r="B462" s="33"/>
      <c r="C462" s="33"/>
      <c r="D462" s="34"/>
      <c r="E462" s="10" t="str">
        <f aca="false">IF(COUNTA(A462:D462)=0,"",IF(OR(NOT(ISNUMBER(A462)),B462="",C462="",NOT(ISNUMBER(D462))),"REVISAR datos",IF(OR(A462&lt;Resumen!E4,A462&gt;=Resumen!E4+7),"Fuera de semana","Correcto")))</f>
        <v/>
      </c>
      <c r="F462" s="22" t="str">
        <f aca="false">IF(COUNTA(A462:D462)=0,"",IF(COUNTIFS(Categorias!A8:A15,B462)=1,"Clasificado","REVISAR categoría"))</f>
        <v/>
      </c>
      <c r="G462" s="1" t="n">
        <f aca="false">IF(COUNTA(A462:D462)&gt;0,ROW(),0)</f>
        <v>0</v>
      </c>
    </row>
    <row r="463" customFormat="false" ht="30" hidden="false" customHeight="true" outlineLevel="0" collapsed="false">
      <c r="A463" s="32"/>
      <c r="B463" s="33"/>
      <c r="C463" s="33"/>
      <c r="D463" s="34"/>
      <c r="E463" s="10" t="str">
        <f aca="false">IF(COUNTA(A463:D463)=0,"",IF(OR(NOT(ISNUMBER(A463)),B463="",C463="",NOT(ISNUMBER(D463))),"REVISAR datos",IF(OR(A463&lt;Resumen!E4,A463&gt;=Resumen!E4+7),"Fuera de semana","Correcto")))</f>
        <v/>
      </c>
      <c r="F463" s="22" t="str">
        <f aca="false">IF(COUNTA(A463:D463)=0,"",IF(COUNTIFS(Categorias!A8:A15,B463)=1,"Clasificado","REVISAR categoría"))</f>
        <v/>
      </c>
      <c r="G463" s="1" t="n">
        <f aca="false">IF(COUNTA(A463:D463)&gt;0,ROW(),0)</f>
        <v>0</v>
      </c>
    </row>
    <row r="464" customFormat="false" ht="30" hidden="false" customHeight="true" outlineLevel="0" collapsed="false">
      <c r="A464" s="32"/>
      <c r="B464" s="33"/>
      <c r="C464" s="33"/>
      <c r="D464" s="34"/>
      <c r="E464" s="10" t="str">
        <f aca="false">IF(COUNTA(A464:D464)=0,"",IF(OR(NOT(ISNUMBER(A464)),B464="",C464="",NOT(ISNUMBER(D464))),"REVISAR datos",IF(OR(A464&lt;Resumen!E4,A464&gt;=Resumen!E4+7),"Fuera de semana","Correcto")))</f>
        <v/>
      </c>
      <c r="F464" s="22" t="str">
        <f aca="false">IF(COUNTA(A464:D464)=0,"",IF(COUNTIFS(Categorias!A8:A15,B464)=1,"Clasificado","REVISAR categoría"))</f>
        <v/>
      </c>
      <c r="G464" s="1" t="n">
        <f aca="false">IF(COUNTA(A464:D464)&gt;0,ROW(),0)</f>
        <v>0</v>
      </c>
    </row>
    <row r="465" customFormat="false" ht="30" hidden="false" customHeight="true" outlineLevel="0" collapsed="false">
      <c r="A465" s="32"/>
      <c r="B465" s="33"/>
      <c r="C465" s="33"/>
      <c r="D465" s="34"/>
      <c r="E465" s="10" t="str">
        <f aca="false">IF(COUNTA(A465:D465)=0,"",IF(OR(NOT(ISNUMBER(A465)),B465="",C465="",NOT(ISNUMBER(D465))),"REVISAR datos",IF(OR(A465&lt;Resumen!E4,A465&gt;=Resumen!E4+7),"Fuera de semana","Correcto")))</f>
        <v/>
      </c>
      <c r="F465" s="22" t="str">
        <f aca="false">IF(COUNTA(A465:D465)=0,"",IF(COUNTIFS(Categorias!A8:A15,B465)=1,"Clasificado","REVISAR categoría"))</f>
        <v/>
      </c>
      <c r="G465" s="1" t="n">
        <f aca="false">IF(COUNTA(A465:D465)&gt;0,ROW(),0)</f>
        <v>0</v>
      </c>
    </row>
    <row r="466" customFormat="false" ht="30" hidden="false" customHeight="true" outlineLevel="0" collapsed="false">
      <c r="A466" s="32"/>
      <c r="B466" s="33"/>
      <c r="C466" s="33"/>
      <c r="D466" s="34"/>
      <c r="E466" s="10" t="str">
        <f aca="false">IF(COUNTA(A466:D466)=0,"",IF(OR(NOT(ISNUMBER(A466)),B466="",C466="",NOT(ISNUMBER(D466))),"REVISAR datos",IF(OR(A466&lt;Resumen!E4,A466&gt;=Resumen!E4+7),"Fuera de semana","Correcto")))</f>
        <v/>
      </c>
      <c r="F466" s="22" t="str">
        <f aca="false">IF(COUNTA(A466:D466)=0,"",IF(COUNTIFS(Categorias!A8:A15,B466)=1,"Clasificado","REVISAR categoría"))</f>
        <v/>
      </c>
      <c r="G466" s="1" t="n">
        <f aca="false">IF(COUNTA(A466:D466)&gt;0,ROW(),0)</f>
        <v>0</v>
      </c>
    </row>
    <row r="467" customFormat="false" ht="30" hidden="false" customHeight="true" outlineLevel="0" collapsed="false">
      <c r="A467" s="32"/>
      <c r="B467" s="33"/>
      <c r="C467" s="33"/>
      <c r="D467" s="34"/>
      <c r="E467" s="10" t="str">
        <f aca="false">IF(COUNTA(A467:D467)=0,"",IF(OR(NOT(ISNUMBER(A467)),B467="",C467="",NOT(ISNUMBER(D467))),"REVISAR datos",IF(OR(A467&lt;Resumen!E4,A467&gt;=Resumen!E4+7),"Fuera de semana","Correcto")))</f>
        <v/>
      </c>
      <c r="F467" s="22" t="str">
        <f aca="false">IF(COUNTA(A467:D467)=0,"",IF(COUNTIFS(Categorias!A8:A15,B467)=1,"Clasificado","REVISAR categoría"))</f>
        <v/>
      </c>
      <c r="G467" s="1" t="n">
        <f aca="false">IF(COUNTA(A467:D467)&gt;0,ROW(),0)</f>
        <v>0</v>
      </c>
    </row>
    <row r="468" customFormat="false" ht="30" hidden="false" customHeight="true" outlineLevel="0" collapsed="false">
      <c r="A468" s="32"/>
      <c r="B468" s="33"/>
      <c r="C468" s="33"/>
      <c r="D468" s="34"/>
      <c r="E468" s="10" t="str">
        <f aca="false">IF(COUNTA(A468:D468)=0,"",IF(OR(NOT(ISNUMBER(A468)),B468="",C468="",NOT(ISNUMBER(D468))),"REVISAR datos",IF(OR(A468&lt;Resumen!E4,A468&gt;=Resumen!E4+7),"Fuera de semana","Correcto")))</f>
        <v/>
      </c>
      <c r="F468" s="22" t="str">
        <f aca="false">IF(COUNTA(A468:D468)=0,"",IF(COUNTIFS(Categorias!A8:A15,B468)=1,"Clasificado","REVISAR categoría"))</f>
        <v/>
      </c>
      <c r="G468" s="1" t="n">
        <f aca="false">IF(COUNTA(A468:D468)&gt;0,ROW(),0)</f>
        <v>0</v>
      </c>
    </row>
    <row r="469" customFormat="false" ht="30" hidden="false" customHeight="true" outlineLevel="0" collapsed="false">
      <c r="A469" s="32"/>
      <c r="B469" s="33"/>
      <c r="C469" s="33"/>
      <c r="D469" s="34"/>
      <c r="E469" s="10" t="str">
        <f aca="false">IF(COUNTA(A469:D469)=0,"",IF(OR(NOT(ISNUMBER(A469)),B469="",C469="",NOT(ISNUMBER(D469))),"REVISAR datos",IF(OR(A469&lt;Resumen!E4,A469&gt;=Resumen!E4+7),"Fuera de semana","Correcto")))</f>
        <v/>
      </c>
      <c r="F469" s="22" t="str">
        <f aca="false">IF(COUNTA(A469:D469)=0,"",IF(COUNTIFS(Categorias!A8:A15,B469)=1,"Clasificado","REVISAR categoría"))</f>
        <v/>
      </c>
      <c r="G469" s="1" t="n">
        <f aca="false">IF(COUNTA(A469:D469)&gt;0,ROW(),0)</f>
        <v>0</v>
      </c>
    </row>
    <row r="470" customFormat="false" ht="30" hidden="false" customHeight="true" outlineLevel="0" collapsed="false">
      <c r="A470" s="32"/>
      <c r="B470" s="33"/>
      <c r="C470" s="33"/>
      <c r="D470" s="34"/>
      <c r="E470" s="10" t="str">
        <f aca="false">IF(COUNTA(A470:D470)=0,"",IF(OR(NOT(ISNUMBER(A470)),B470="",C470="",NOT(ISNUMBER(D470))),"REVISAR datos",IF(OR(A470&lt;Resumen!E4,A470&gt;=Resumen!E4+7),"Fuera de semana","Correcto")))</f>
        <v/>
      </c>
      <c r="F470" s="22" t="str">
        <f aca="false">IF(COUNTA(A470:D470)=0,"",IF(COUNTIFS(Categorias!A8:A15,B470)=1,"Clasificado","REVISAR categoría"))</f>
        <v/>
      </c>
      <c r="G470" s="1" t="n">
        <f aca="false">IF(COUNTA(A470:D470)&gt;0,ROW(),0)</f>
        <v>0</v>
      </c>
    </row>
    <row r="471" customFormat="false" ht="30" hidden="false" customHeight="true" outlineLevel="0" collapsed="false">
      <c r="A471" s="32"/>
      <c r="B471" s="33"/>
      <c r="C471" s="33"/>
      <c r="D471" s="34"/>
      <c r="E471" s="10" t="str">
        <f aca="false">IF(COUNTA(A471:D471)=0,"",IF(OR(NOT(ISNUMBER(A471)),B471="",C471="",NOT(ISNUMBER(D471))),"REVISAR datos",IF(OR(A471&lt;Resumen!E4,A471&gt;=Resumen!E4+7),"Fuera de semana","Correcto")))</f>
        <v/>
      </c>
      <c r="F471" s="22" t="str">
        <f aca="false">IF(COUNTA(A471:D471)=0,"",IF(COUNTIFS(Categorias!A8:A15,B471)=1,"Clasificado","REVISAR categoría"))</f>
        <v/>
      </c>
      <c r="G471" s="1" t="n">
        <f aca="false">IF(COUNTA(A471:D471)&gt;0,ROW(),0)</f>
        <v>0</v>
      </c>
    </row>
    <row r="472" customFormat="false" ht="30" hidden="false" customHeight="true" outlineLevel="0" collapsed="false">
      <c r="A472" s="32"/>
      <c r="B472" s="33"/>
      <c r="C472" s="33"/>
      <c r="D472" s="34"/>
      <c r="E472" s="10" t="str">
        <f aca="false">IF(COUNTA(A472:D472)=0,"",IF(OR(NOT(ISNUMBER(A472)),B472="",C472="",NOT(ISNUMBER(D472))),"REVISAR datos",IF(OR(A472&lt;Resumen!E4,A472&gt;=Resumen!E4+7),"Fuera de semana","Correcto")))</f>
        <v/>
      </c>
      <c r="F472" s="22" t="str">
        <f aca="false">IF(COUNTA(A472:D472)=0,"",IF(COUNTIFS(Categorias!A8:A15,B472)=1,"Clasificado","REVISAR categoría"))</f>
        <v/>
      </c>
      <c r="G472" s="1" t="n">
        <f aca="false">IF(COUNTA(A472:D472)&gt;0,ROW(),0)</f>
        <v>0</v>
      </c>
    </row>
    <row r="473" customFormat="false" ht="30" hidden="false" customHeight="true" outlineLevel="0" collapsed="false">
      <c r="A473" s="32"/>
      <c r="B473" s="33"/>
      <c r="C473" s="33"/>
      <c r="D473" s="34"/>
      <c r="E473" s="10" t="str">
        <f aca="false">IF(COUNTA(A473:D473)=0,"",IF(OR(NOT(ISNUMBER(A473)),B473="",C473="",NOT(ISNUMBER(D473))),"REVISAR datos",IF(OR(A473&lt;Resumen!E4,A473&gt;=Resumen!E4+7),"Fuera de semana","Correcto")))</f>
        <v/>
      </c>
      <c r="F473" s="22" t="str">
        <f aca="false">IF(COUNTA(A473:D473)=0,"",IF(COUNTIFS(Categorias!A8:A15,B473)=1,"Clasificado","REVISAR categoría"))</f>
        <v/>
      </c>
      <c r="G473" s="1" t="n">
        <f aca="false">IF(COUNTA(A473:D473)&gt;0,ROW(),0)</f>
        <v>0</v>
      </c>
    </row>
    <row r="474" customFormat="false" ht="30" hidden="false" customHeight="true" outlineLevel="0" collapsed="false">
      <c r="A474" s="32"/>
      <c r="B474" s="33"/>
      <c r="C474" s="33"/>
      <c r="D474" s="34"/>
      <c r="E474" s="10" t="str">
        <f aca="false">IF(COUNTA(A474:D474)=0,"",IF(OR(NOT(ISNUMBER(A474)),B474="",C474="",NOT(ISNUMBER(D474))),"REVISAR datos",IF(OR(A474&lt;Resumen!E4,A474&gt;=Resumen!E4+7),"Fuera de semana","Correcto")))</f>
        <v/>
      </c>
      <c r="F474" s="22" t="str">
        <f aca="false">IF(COUNTA(A474:D474)=0,"",IF(COUNTIFS(Categorias!A8:A15,B474)=1,"Clasificado","REVISAR categoría"))</f>
        <v/>
      </c>
      <c r="G474" s="1" t="n">
        <f aca="false">IF(COUNTA(A474:D474)&gt;0,ROW(),0)</f>
        <v>0</v>
      </c>
    </row>
    <row r="475" customFormat="false" ht="30" hidden="false" customHeight="true" outlineLevel="0" collapsed="false">
      <c r="A475" s="32"/>
      <c r="B475" s="33"/>
      <c r="C475" s="33"/>
      <c r="D475" s="34"/>
      <c r="E475" s="10" t="str">
        <f aca="false">IF(COUNTA(A475:D475)=0,"",IF(OR(NOT(ISNUMBER(A475)),B475="",C475="",NOT(ISNUMBER(D475))),"REVISAR datos",IF(OR(A475&lt;Resumen!E4,A475&gt;=Resumen!E4+7),"Fuera de semana","Correcto")))</f>
        <v/>
      </c>
      <c r="F475" s="22" t="str">
        <f aca="false">IF(COUNTA(A475:D475)=0,"",IF(COUNTIFS(Categorias!A8:A15,B475)=1,"Clasificado","REVISAR categoría"))</f>
        <v/>
      </c>
      <c r="G475" s="1" t="n">
        <f aca="false">IF(COUNTA(A475:D475)&gt;0,ROW(),0)</f>
        <v>0</v>
      </c>
    </row>
    <row r="476" customFormat="false" ht="30" hidden="false" customHeight="true" outlineLevel="0" collapsed="false">
      <c r="A476" s="32"/>
      <c r="B476" s="33"/>
      <c r="C476" s="33"/>
      <c r="D476" s="34"/>
      <c r="E476" s="10" t="str">
        <f aca="false">IF(COUNTA(A476:D476)=0,"",IF(OR(NOT(ISNUMBER(A476)),B476="",C476="",NOT(ISNUMBER(D476))),"REVISAR datos",IF(OR(A476&lt;Resumen!E4,A476&gt;=Resumen!E4+7),"Fuera de semana","Correcto")))</f>
        <v/>
      </c>
      <c r="F476" s="22" t="str">
        <f aca="false">IF(COUNTA(A476:D476)=0,"",IF(COUNTIFS(Categorias!A8:A15,B476)=1,"Clasificado","REVISAR categoría"))</f>
        <v/>
      </c>
      <c r="G476" s="1" t="n">
        <f aca="false">IF(COUNTA(A476:D476)&gt;0,ROW(),0)</f>
        <v>0</v>
      </c>
    </row>
    <row r="477" customFormat="false" ht="30" hidden="false" customHeight="true" outlineLevel="0" collapsed="false">
      <c r="A477" s="32"/>
      <c r="B477" s="33"/>
      <c r="C477" s="33"/>
      <c r="D477" s="34"/>
      <c r="E477" s="10" t="str">
        <f aca="false">IF(COUNTA(A477:D477)=0,"",IF(OR(NOT(ISNUMBER(A477)),B477="",C477="",NOT(ISNUMBER(D477))),"REVISAR datos",IF(OR(A477&lt;Resumen!E4,A477&gt;=Resumen!E4+7),"Fuera de semana","Correcto")))</f>
        <v/>
      </c>
      <c r="F477" s="22" t="str">
        <f aca="false">IF(COUNTA(A477:D477)=0,"",IF(COUNTIFS(Categorias!A8:A15,B477)=1,"Clasificado","REVISAR categoría"))</f>
        <v/>
      </c>
      <c r="G477" s="1" t="n">
        <f aca="false">IF(COUNTA(A477:D477)&gt;0,ROW(),0)</f>
        <v>0</v>
      </c>
    </row>
    <row r="478" customFormat="false" ht="30" hidden="false" customHeight="true" outlineLevel="0" collapsed="false">
      <c r="A478" s="32"/>
      <c r="B478" s="33"/>
      <c r="C478" s="33"/>
      <c r="D478" s="34"/>
      <c r="E478" s="10" t="str">
        <f aca="false">IF(COUNTA(A478:D478)=0,"",IF(OR(NOT(ISNUMBER(A478)),B478="",C478="",NOT(ISNUMBER(D478))),"REVISAR datos",IF(OR(A478&lt;Resumen!E4,A478&gt;=Resumen!E4+7),"Fuera de semana","Correcto")))</f>
        <v/>
      </c>
      <c r="F478" s="22" t="str">
        <f aca="false">IF(COUNTA(A478:D478)=0,"",IF(COUNTIFS(Categorias!A8:A15,B478)=1,"Clasificado","REVISAR categoría"))</f>
        <v/>
      </c>
      <c r="G478" s="1" t="n">
        <f aca="false">IF(COUNTA(A478:D478)&gt;0,ROW(),0)</f>
        <v>0</v>
      </c>
    </row>
    <row r="479" customFormat="false" ht="30" hidden="false" customHeight="true" outlineLevel="0" collapsed="false">
      <c r="A479" s="32"/>
      <c r="B479" s="33"/>
      <c r="C479" s="33"/>
      <c r="D479" s="34"/>
      <c r="E479" s="10" t="str">
        <f aca="false">IF(COUNTA(A479:D479)=0,"",IF(OR(NOT(ISNUMBER(A479)),B479="",C479="",NOT(ISNUMBER(D479))),"REVISAR datos",IF(OR(A479&lt;Resumen!E4,A479&gt;=Resumen!E4+7),"Fuera de semana","Correcto")))</f>
        <v/>
      </c>
      <c r="F479" s="22" t="str">
        <f aca="false">IF(COUNTA(A479:D479)=0,"",IF(COUNTIFS(Categorias!A8:A15,B479)=1,"Clasificado","REVISAR categoría"))</f>
        <v/>
      </c>
      <c r="G479" s="1" t="n">
        <f aca="false">IF(COUNTA(A479:D479)&gt;0,ROW(),0)</f>
        <v>0</v>
      </c>
    </row>
    <row r="480" customFormat="false" ht="30" hidden="false" customHeight="true" outlineLevel="0" collapsed="false">
      <c r="A480" s="32"/>
      <c r="B480" s="33"/>
      <c r="C480" s="33"/>
      <c r="D480" s="34"/>
      <c r="E480" s="10" t="str">
        <f aca="false">IF(COUNTA(A480:D480)=0,"",IF(OR(NOT(ISNUMBER(A480)),B480="",C480="",NOT(ISNUMBER(D480))),"REVISAR datos",IF(OR(A480&lt;Resumen!E4,A480&gt;=Resumen!E4+7),"Fuera de semana","Correcto")))</f>
        <v/>
      </c>
      <c r="F480" s="22" t="str">
        <f aca="false">IF(COUNTA(A480:D480)=0,"",IF(COUNTIFS(Categorias!A8:A15,B480)=1,"Clasificado","REVISAR categoría"))</f>
        <v/>
      </c>
      <c r="G480" s="1" t="n">
        <f aca="false">IF(COUNTA(A480:D480)&gt;0,ROW(),0)</f>
        <v>0</v>
      </c>
    </row>
    <row r="481" customFormat="false" ht="30" hidden="false" customHeight="true" outlineLevel="0" collapsed="false">
      <c r="A481" s="32"/>
      <c r="B481" s="33"/>
      <c r="C481" s="33"/>
      <c r="D481" s="34"/>
      <c r="E481" s="10" t="str">
        <f aca="false">IF(COUNTA(A481:D481)=0,"",IF(OR(NOT(ISNUMBER(A481)),B481="",C481="",NOT(ISNUMBER(D481))),"REVISAR datos",IF(OR(A481&lt;Resumen!E4,A481&gt;=Resumen!E4+7),"Fuera de semana","Correcto")))</f>
        <v/>
      </c>
      <c r="F481" s="22" t="str">
        <f aca="false">IF(COUNTA(A481:D481)=0,"",IF(COUNTIFS(Categorias!A8:A15,B481)=1,"Clasificado","REVISAR categoría"))</f>
        <v/>
      </c>
      <c r="G481" s="1" t="n">
        <f aca="false">IF(COUNTA(A481:D481)&gt;0,ROW(),0)</f>
        <v>0</v>
      </c>
    </row>
    <row r="482" customFormat="false" ht="30" hidden="false" customHeight="true" outlineLevel="0" collapsed="false">
      <c r="A482" s="32"/>
      <c r="B482" s="33"/>
      <c r="C482" s="33"/>
      <c r="D482" s="34"/>
      <c r="E482" s="10" t="str">
        <f aca="false">IF(COUNTA(A482:D482)=0,"",IF(OR(NOT(ISNUMBER(A482)),B482="",C482="",NOT(ISNUMBER(D482))),"REVISAR datos",IF(OR(A482&lt;Resumen!E4,A482&gt;=Resumen!E4+7),"Fuera de semana","Correcto")))</f>
        <v/>
      </c>
      <c r="F482" s="22" t="str">
        <f aca="false">IF(COUNTA(A482:D482)=0,"",IF(COUNTIFS(Categorias!A8:A15,B482)=1,"Clasificado","REVISAR categoría"))</f>
        <v/>
      </c>
      <c r="G482" s="1" t="n">
        <f aca="false">IF(COUNTA(A482:D482)&gt;0,ROW(),0)</f>
        <v>0</v>
      </c>
    </row>
    <row r="483" customFormat="false" ht="30" hidden="false" customHeight="true" outlineLevel="0" collapsed="false">
      <c r="A483" s="32"/>
      <c r="B483" s="33"/>
      <c r="C483" s="33"/>
      <c r="D483" s="34"/>
      <c r="E483" s="10" t="str">
        <f aca="false">IF(COUNTA(A483:D483)=0,"",IF(OR(NOT(ISNUMBER(A483)),B483="",C483="",NOT(ISNUMBER(D483))),"REVISAR datos",IF(OR(A483&lt;Resumen!E4,A483&gt;=Resumen!E4+7),"Fuera de semana","Correcto")))</f>
        <v/>
      </c>
      <c r="F483" s="22" t="str">
        <f aca="false">IF(COUNTA(A483:D483)=0,"",IF(COUNTIFS(Categorias!A8:A15,B483)=1,"Clasificado","REVISAR categoría"))</f>
        <v/>
      </c>
      <c r="G483" s="1" t="n">
        <f aca="false">IF(COUNTA(A483:D483)&gt;0,ROW(),0)</f>
        <v>0</v>
      </c>
    </row>
    <row r="484" customFormat="false" ht="30" hidden="false" customHeight="true" outlineLevel="0" collapsed="false">
      <c r="A484" s="32"/>
      <c r="B484" s="33"/>
      <c r="C484" s="33"/>
      <c r="D484" s="34"/>
      <c r="E484" s="10" t="str">
        <f aca="false">IF(COUNTA(A484:D484)=0,"",IF(OR(NOT(ISNUMBER(A484)),B484="",C484="",NOT(ISNUMBER(D484))),"REVISAR datos",IF(OR(A484&lt;Resumen!E4,A484&gt;=Resumen!E4+7),"Fuera de semana","Correcto")))</f>
        <v/>
      </c>
      <c r="F484" s="22" t="str">
        <f aca="false">IF(COUNTA(A484:D484)=0,"",IF(COUNTIFS(Categorias!A8:A15,B484)=1,"Clasificado","REVISAR categoría"))</f>
        <v/>
      </c>
      <c r="G484" s="1" t="n">
        <f aca="false">IF(COUNTA(A484:D484)&gt;0,ROW(),0)</f>
        <v>0</v>
      </c>
    </row>
    <row r="485" customFormat="false" ht="30" hidden="false" customHeight="true" outlineLevel="0" collapsed="false">
      <c r="A485" s="32"/>
      <c r="B485" s="33"/>
      <c r="C485" s="33"/>
      <c r="D485" s="34"/>
      <c r="E485" s="10" t="str">
        <f aca="false">IF(COUNTA(A485:D485)=0,"",IF(OR(NOT(ISNUMBER(A485)),B485="",C485="",NOT(ISNUMBER(D485))),"REVISAR datos",IF(OR(A485&lt;Resumen!E4,A485&gt;=Resumen!E4+7),"Fuera de semana","Correcto")))</f>
        <v/>
      </c>
      <c r="F485" s="22" t="str">
        <f aca="false">IF(COUNTA(A485:D485)=0,"",IF(COUNTIFS(Categorias!A8:A15,B485)=1,"Clasificado","REVISAR categoría"))</f>
        <v/>
      </c>
      <c r="G485" s="1" t="n">
        <f aca="false">IF(COUNTA(A485:D485)&gt;0,ROW(),0)</f>
        <v>0</v>
      </c>
    </row>
    <row r="486" customFormat="false" ht="30" hidden="false" customHeight="true" outlineLevel="0" collapsed="false">
      <c r="A486" s="32"/>
      <c r="B486" s="33"/>
      <c r="C486" s="33"/>
      <c r="D486" s="34"/>
      <c r="E486" s="10" t="str">
        <f aca="false">IF(COUNTA(A486:D486)=0,"",IF(OR(NOT(ISNUMBER(A486)),B486="",C486="",NOT(ISNUMBER(D486))),"REVISAR datos",IF(OR(A486&lt;Resumen!E4,A486&gt;=Resumen!E4+7),"Fuera de semana","Correcto")))</f>
        <v/>
      </c>
      <c r="F486" s="22" t="str">
        <f aca="false">IF(COUNTA(A486:D486)=0,"",IF(COUNTIFS(Categorias!A8:A15,B486)=1,"Clasificado","REVISAR categoría"))</f>
        <v/>
      </c>
      <c r="G486" s="1" t="n">
        <f aca="false">IF(COUNTA(A486:D486)&gt;0,ROW(),0)</f>
        <v>0</v>
      </c>
    </row>
    <row r="487" customFormat="false" ht="30" hidden="false" customHeight="true" outlineLevel="0" collapsed="false">
      <c r="A487" s="32"/>
      <c r="B487" s="33"/>
      <c r="C487" s="33"/>
      <c r="D487" s="34"/>
      <c r="E487" s="10" t="str">
        <f aca="false">IF(COUNTA(A487:D487)=0,"",IF(OR(NOT(ISNUMBER(A487)),B487="",C487="",NOT(ISNUMBER(D487))),"REVISAR datos",IF(OR(A487&lt;Resumen!E4,A487&gt;=Resumen!E4+7),"Fuera de semana","Correcto")))</f>
        <v/>
      </c>
      <c r="F487" s="22" t="str">
        <f aca="false">IF(COUNTA(A487:D487)=0,"",IF(COUNTIFS(Categorias!A8:A15,B487)=1,"Clasificado","REVISAR categoría"))</f>
        <v/>
      </c>
      <c r="G487" s="1" t="n">
        <f aca="false">IF(COUNTA(A487:D487)&gt;0,ROW(),0)</f>
        <v>0</v>
      </c>
    </row>
    <row r="488" customFormat="false" ht="30" hidden="false" customHeight="true" outlineLevel="0" collapsed="false">
      <c r="A488" s="32"/>
      <c r="B488" s="33"/>
      <c r="C488" s="33"/>
      <c r="D488" s="34"/>
      <c r="E488" s="10" t="str">
        <f aca="false">IF(COUNTA(A488:D488)=0,"",IF(OR(NOT(ISNUMBER(A488)),B488="",C488="",NOT(ISNUMBER(D488))),"REVISAR datos",IF(OR(A488&lt;Resumen!E4,A488&gt;=Resumen!E4+7),"Fuera de semana","Correcto")))</f>
        <v/>
      </c>
      <c r="F488" s="22" t="str">
        <f aca="false">IF(COUNTA(A488:D488)=0,"",IF(COUNTIFS(Categorias!A8:A15,B488)=1,"Clasificado","REVISAR categoría"))</f>
        <v/>
      </c>
      <c r="G488" s="1" t="n">
        <f aca="false">IF(COUNTA(A488:D488)&gt;0,ROW(),0)</f>
        <v>0</v>
      </c>
    </row>
    <row r="489" customFormat="false" ht="30" hidden="false" customHeight="true" outlineLevel="0" collapsed="false">
      <c r="A489" s="32"/>
      <c r="B489" s="33"/>
      <c r="C489" s="33"/>
      <c r="D489" s="34"/>
      <c r="E489" s="10" t="str">
        <f aca="false">IF(COUNTA(A489:D489)=0,"",IF(OR(NOT(ISNUMBER(A489)),B489="",C489="",NOT(ISNUMBER(D489))),"REVISAR datos",IF(OR(A489&lt;Resumen!E4,A489&gt;=Resumen!E4+7),"Fuera de semana","Correcto")))</f>
        <v/>
      </c>
      <c r="F489" s="22" t="str">
        <f aca="false">IF(COUNTA(A489:D489)=0,"",IF(COUNTIFS(Categorias!A8:A15,B489)=1,"Clasificado","REVISAR categoría"))</f>
        <v/>
      </c>
      <c r="G489" s="1" t="n">
        <f aca="false">IF(COUNTA(A489:D489)&gt;0,ROW(),0)</f>
        <v>0</v>
      </c>
    </row>
    <row r="490" customFormat="false" ht="30" hidden="false" customHeight="true" outlineLevel="0" collapsed="false">
      <c r="A490" s="32"/>
      <c r="B490" s="33"/>
      <c r="C490" s="33"/>
      <c r="D490" s="34"/>
      <c r="E490" s="10" t="str">
        <f aca="false">IF(COUNTA(A490:D490)=0,"",IF(OR(NOT(ISNUMBER(A490)),B490="",C490="",NOT(ISNUMBER(D490))),"REVISAR datos",IF(OR(A490&lt;Resumen!E4,A490&gt;=Resumen!E4+7),"Fuera de semana","Correcto")))</f>
        <v/>
      </c>
      <c r="F490" s="22" t="str">
        <f aca="false">IF(COUNTA(A490:D490)=0,"",IF(COUNTIFS(Categorias!A8:A15,B490)=1,"Clasificado","REVISAR categoría"))</f>
        <v/>
      </c>
      <c r="G490" s="1" t="n">
        <f aca="false">IF(COUNTA(A490:D490)&gt;0,ROW(),0)</f>
        <v>0</v>
      </c>
    </row>
    <row r="491" customFormat="false" ht="30" hidden="false" customHeight="true" outlineLevel="0" collapsed="false">
      <c r="A491" s="32"/>
      <c r="B491" s="33"/>
      <c r="C491" s="33"/>
      <c r="D491" s="34"/>
      <c r="E491" s="10" t="str">
        <f aca="false">IF(COUNTA(A491:D491)=0,"",IF(OR(NOT(ISNUMBER(A491)),B491="",C491="",NOT(ISNUMBER(D491))),"REVISAR datos",IF(OR(A491&lt;Resumen!E4,A491&gt;=Resumen!E4+7),"Fuera de semana","Correcto")))</f>
        <v/>
      </c>
      <c r="F491" s="22" t="str">
        <f aca="false">IF(COUNTA(A491:D491)=0,"",IF(COUNTIFS(Categorias!A8:A15,B491)=1,"Clasificado","REVISAR categoría"))</f>
        <v/>
      </c>
      <c r="G491" s="1" t="n">
        <f aca="false">IF(COUNTA(A491:D491)&gt;0,ROW(),0)</f>
        <v>0</v>
      </c>
    </row>
    <row r="492" customFormat="false" ht="30" hidden="false" customHeight="true" outlineLevel="0" collapsed="false">
      <c r="A492" s="32"/>
      <c r="B492" s="33"/>
      <c r="C492" s="33"/>
      <c r="D492" s="34"/>
      <c r="E492" s="10" t="str">
        <f aca="false">IF(COUNTA(A492:D492)=0,"",IF(OR(NOT(ISNUMBER(A492)),B492="",C492="",NOT(ISNUMBER(D492))),"REVISAR datos",IF(OR(A492&lt;Resumen!E4,A492&gt;=Resumen!E4+7),"Fuera de semana","Correcto")))</f>
        <v/>
      </c>
      <c r="F492" s="22" t="str">
        <f aca="false">IF(COUNTA(A492:D492)=0,"",IF(COUNTIFS(Categorias!A8:A15,B492)=1,"Clasificado","REVISAR categoría"))</f>
        <v/>
      </c>
      <c r="G492" s="1" t="n">
        <f aca="false">IF(COUNTA(A492:D492)&gt;0,ROW(),0)</f>
        <v>0</v>
      </c>
    </row>
    <row r="493" customFormat="false" ht="30" hidden="false" customHeight="true" outlineLevel="0" collapsed="false">
      <c r="A493" s="32"/>
      <c r="B493" s="33"/>
      <c r="C493" s="33"/>
      <c r="D493" s="34"/>
      <c r="E493" s="10" t="str">
        <f aca="false">IF(COUNTA(A493:D493)=0,"",IF(OR(NOT(ISNUMBER(A493)),B493="",C493="",NOT(ISNUMBER(D493))),"REVISAR datos",IF(OR(A493&lt;Resumen!E4,A493&gt;=Resumen!E4+7),"Fuera de semana","Correcto")))</f>
        <v/>
      </c>
      <c r="F493" s="22" t="str">
        <f aca="false">IF(COUNTA(A493:D493)=0,"",IF(COUNTIFS(Categorias!A8:A15,B493)=1,"Clasificado","REVISAR categoría"))</f>
        <v/>
      </c>
      <c r="G493" s="1" t="n">
        <f aca="false">IF(COUNTA(A493:D493)&gt;0,ROW(),0)</f>
        <v>0</v>
      </c>
    </row>
    <row r="494" customFormat="false" ht="30" hidden="false" customHeight="true" outlineLevel="0" collapsed="false">
      <c r="A494" s="32"/>
      <c r="B494" s="33"/>
      <c r="C494" s="33"/>
      <c r="D494" s="34"/>
      <c r="E494" s="10" t="str">
        <f aca="false">IF(COUNTA(A494:D494)=0,"",IF(OR(NOT(ISNUMBER(A494)),B494="",C494="",NOT(ISNUMBER(D494))),"REVISAR datos",IF(OR(A494&lt;Resumen!E4,A494&gt;=Resumen!E4+7),"Fuera de semana","Correcto")))</f>
        <v/>
      </c>
      <c r="F494" s="22" t="str">
        <f aca="false">IF(COUNTA(A494:D494)=0,"",IF(COUNTIFS(Categorias!A8:A15,B494)=1,"Clasificado","REVISAR categoría"))</f>
        <v/>
      </c>
      <c r="G494" s="1" t="n">
        <f aca="false">IF(COUNTA(A494:D494)&gt;0,ROW(),0)</f>
        <v>0</v>
      </c>
    </row>
    <row r="495" customFormat="false" ht="30" hidden="false" customHeight="true" outlineLevel="0" collapsed="false">
      <c r="A495" s="32"/>
      <c r="B495" s="33"/>
      <c r="C495" s="33"/>
      <c r="D495" s="34"/>
      <c r="E495" s="10" t="str">
        <f aca="false">IF(COUNTA(A495:D495)=0,"",IF(OR(NOT(ISNUMBER(A495)),B495="",C495="",NOT(ISNUMBER(D495))),"REVISAR datos",IF(OR(A495&lt;Resumen!E4,A495&gt;=Resumen!E4+7),"Fuera de semana","Correcto")))</f>
        <v/>
      </c>
      <c r="F495" s="22" t="str">
        <f aca="false">IF(COUNTA(A495:D495)=0,"",IF(COUNTIFS(Categorias!A8:A15,B495)=1,"Clasificado","REVISAR categoría"))</f>
        <v/>
      </c>
      <c r="G495" s="1" t="n">
        <f aca="false">IF(COUNTA(A495:D495)&gt;0,ROW(),0)</f>
        <v>0</v>
      </c>
    </row>
    <row r="496" customFormat="false" ht="30" hidden="false" customHeight="true" outlineLevel="0" collapsed="false">
      <c r="A496" s="32"/>
      <c r="B496" s="33"/>
      <c r="C496" s="33"/>
      <c r="D496" s="34"/>
      <c r="E496" s="10" t="str">
        <f aca="false">IF(COUNTA(A496:D496)=0,"",IF(OR(NOT(ISNUMBER(A496)),B496="",C496="",NOT(ISNUMBER(D496))),"REVISAR datos",IF(OR(A496&lt;Resumen!E4,A496&gt;=Resumen!E4+7),"Fuera de semana","Correcto")))</f>
        <v/>
      </c>
      <c r="F496" s="22" t="str">
        <f aca="false">IF(COUNTA(A496:D496)=0,"",IF(COUNTIFS(Categorias!A8:A15,B496)=1,"Clasificado","REVISAR categoría"))</f>
        <v/>
      </c>
      <c r="G496" s="1" t="n">
        <f aca="false">IF(COUNTA(A496:D496)&gt;0,ROW(),0)</f>
        <v>0</v>
      </c>
    </row>
    <row r="497" customFormat="false" ht="30" hidden="false" customHeight="true" outlineLevel="0" collapsed="false">
      <c r="A497" s="32"/>
      <c r="B497" s="33"/>
      <c r="C497" s="33"/>
      <c r="D497" s="34"/>
      <c r="E497" s="10" t="str">
        <f aca="false">IF(COUNTA(A497:D497)=0,"",IF(OR(NOT(ISNUMBER(A497)),B497="",C497="",NOT(ISNUMBER(D497))),"REVISAR datos",IF(OR(A497&lt;Resumen!E4,A497&gt;=Resumen!E4+7),"Fuera de semana","Correcto")))</f>
        <v/>
      </c>
      <c r="F497" s="22" t="str">
        <f aca="false">IF(COUNTA(A497:D497)=0,"",IF(COUNTIFS(Categorias!A8:A15,B497)=1,"Clasificado","REVISAR categoría"))</f>
        <v/>
      </c>
      <c r="G497" s="1" t="n">
        <f aca="false">IF(COUNTA(A497:D497)&gt;0,ROW(),0)</f>
        <v>0</v>
      </c>
    </row>
    <row r="498" customFormat="false" ht="30" hidden="false" customHeight="true" outlineLevel="0" collapsed="false">
      <c r="A498" s="32"/>
      <c r="B498" s="33"/>
      <c r="C498" s="33"/>
      <c r="D498" s="34"/>
      <c r="E498" s="10" t="str">
        <f aca="false">IF(COUNTA(A498:D498)=0,"",IF(OR(NOT(ISNUMBER(A498)),B498="",C498="",NOT(ISNUMBER(D498))),"REVISAR datos",IF(OR(A498&lt;Resumen!E4,A498&gt;=Resumen!E4+7),"Fuera de semana","Correcto")))</f>
        <v/>
      </c>
      <c r="F498" s="22" t="str">
        <f aca="false">IF(COUNTA(A498:D498)=0,"",IF(COUNTIFS(Categorias!A8:A15,B498)=1,"Clasificado","REVISAR categoría"))</f>
        <v/>
      </c>
      <c r="G498" s="1" t="n">
        <f aca="false">IF(COUNTA(A498:D498)&gt;0,ROW(),0)</f>
        <v>0</v>
      </c>
    </row>
    <row r="499" customFormat="false" ht="30" hidden="false" customHeight="true" outlineLevel="0" collapsed="false">
      <c r="A499" s="32"/>
      <c r="B499" s="33"/>
      <c r="C499" s="33"/>
      <c r="D499" s="34"/>
      <c r="E499" s="10" t="str">
        <f aca="false">IF(COUNTA(A499:D499)=0,"",IF(OR(NOT(ISNUMBER(A499)),B499="",C499="",NOT(ISNUMBER(D499))),"REVISAR datos",IF(OR(A499&lt;Resumen!E4,A499&gt;=Resumen!E4+7),"Fuera de semana","Correcto")))</f>
        <v/>
      </c>
      <c r="F499" s="22" t="str">
        <f aca="false">IF(COUNTA(A499:D499)=0,"",IF(COUNTIFS(Categorias!A8:A15,B499)=1,"Clasificado","REVISAR categoría"))</f>
        <v/>
      </c>
      <c r="G499" s="1" t="n">
        <f aca="false">IF(COUNTA(A499:D499)&gt;0,ROW(),0)</f>
        <v>0</v>
      </c>
    </row>
    <row r="500" customFormat="false" ht="30" hidden="false" customHeight="true" outlineLevel="0" collapsed="false">
      <c r="A500" s="32"/>
      <c r="B500" s="33"/>
      <c r="C500" s="33"/>
      <c r="D500" s="34"/>
      <c r="E500" s="10" t="str">
        <f aca="false">IF(COUNTA(A500:D500)=0,"",IF(OR(NOT(ISNUMBER(A500)),B500="",C500="",NOT(ISNUMBER(D500))),"REVISAR datos",IF(OR(A500&lt;Resumen!E4,A500&gt;=Resumen!E4+7),"Fuera de semana","Correcto")))</f>
        <v/>
      </c>
      <c r="F500" s="22" t="str">
        <f aca="false">IF(COUNTA(A500:D500)=0,"",IF(COUNTIFS(Categorias!A8:A15,B500)=1,"Clasificado","REVISAR categoría"))</f>
        <v/>
      </c>
      <c r="G500" s="1" t="n">
        <f aca="false">IF(COUNTA(A500:D500)&gt;0,ROW(),0)</f>
        <v>0</v>
      </c>
    </row>
    <row r="501" customFormat="false" ht="30" hidden="false" customHeight="true" outlineLevel="0" collapsed="false">
      <c r="A501" s="32"/>
      <c r="B501" s="33"/>
      <c r="C501" s="33"/>
      <c r="D501" s="34"/>
      <c r="E501" s="10" t="str">
        <f aca="false">IF(COUNTA(A501:D501)=0,"",IF(OR(NOT(ISNUMBER(A501)),B501="",C501="",NOT(ISNUMBER(D501))),"REVISAR datos",IF(OR(A501&lt;Resumen!E4,A501&gt;=Resumen!E4+7),"Fuera de semana","Correcto")))</f>
        <v/>
      </c>
      <c r="F501" s="22" t="str">
        <f aca="false">IF(COUNTA(A501:D501)=0,"",IF(COUNTIFS(Categorias!A8:A15,B501)=1,"Clasificado","REVISAR categoría"))</f>
        <v/>
      </c>
      <c r="G501" s="1" t="n">
        <f aca="false">IF(COUNTA(A501:D501)&gt;0,ROW(),0)</f>
        <v>0</v>
      </c>
    </row>
    <row r="502" customFormat="false" ht="30" hidden="false" customHeight="true" outlineLevel="0" collapsed="false">
      <c r="A502" s="32"/>
      <c r="B502" s="33"/>
      <c r="C502" s="33"/>
      <c r="D502" s="34"/>
      <c r="E502" s="10" t="str">
        <f aca="false">IF(COUNTA(A502:D502)=0,"",IF(OR(NOT(ISNUMBER(A502)),B502="",C502="",NOT(ISNUMBER(D502))),"REVISAR datos",IF(OR(A502&lt;Resumen!E4,A502&gt;=Resumen!E4+7),"Fuera de semana","Correcto")))</f>
        <v/>
      </c>
      <c r="F502" s="22" t="str">
        <f aca="false">IF(COUNTA(A502:D502)=0,"",IF(COUNTIFS(Categorias!A8:A15,B502)=1,"Clasificado","REVISAR categoría"))</f>
        <v/>
      </c>
      <c r="G502" s="1" t="n">
        <f aca="false">IF(COUNTA(A502:D502)&gt;0,ROW(),0)</f>
        <v>0</v>
      </c>
    </row>
    <row r="503" customFormat="false" ht="30" hidden="false" customHeight="true" outlineLevel="0" collapsed="false">
      <c r="A503" s="32"/>
      <c r="B503" s="33"/>
      <c r="C503" s="33"/>
      <c r="D503" s="34"/>
      <c r="E503" s="10" t="str">
        <f aca="false">IF(COUNTA(A503:D503)=0,"",IF(OR(NOT(ISNUMBER(A503)),B503="",C503="",NOT(ISNUMBER(D503))),"REVISAR datos",IF(OR(A503&lt;Resumen!E4,A503&gt;=Resumen!E4+7),"Fuera de semana","Correcto")))</f>
        <v/>
      </c>
      <c r="F503" s="22" t="str">
        <f aca="false">IF(COUNTA(A503:D503)=0,"",IF(COUNTIFS(Categorias!A8:A15,B503)=1,"Clasificado","REVISAR categoría"))</f>
        <v/>
      </c>
      <c r="G503" s="1" t="n">
        <f aca="false">IF(COUNTA(A503:D503)&gt;0,ROW(),0)</f>
        <v>0</v>
      </c>
    </row>
    <row r="504" customFormat="false" ht="30" hidden="false" customHeight="true" outlineLevel="0" collapsed="false">
      <c r="A504" s="32"/>
      <c r="B504" s="33"/>
      <c r="C504" s="33"/>
      <c r="D504" s="34"/>
      <c r="E504" s="10" t="str">
        <f aca="false">IF(COUNTA(A504:D504)=0,"",IF(OR(NOT(ISNUMBER(A504)),B504="",C504="",NOT(ISNUMBER(D504))),"REVISAR datos",IF(OR(A504&lt;Resumen!E4,A504&gt;=Resumen!E4+7),"Fuera de semana","Correcto")))</f>
        <v/>
      </c>
      <c r="F504" s="22" t="str">
        <f aca="false">IF(COUNTA(A504:D504)=0,"",IF(COUNTIFS(Categorias!A8:A15,B504)=1,"Clasificado","REVISAR categoría"))</f>
        <v/>
      </c>
      <c r="G504" s="1" t="n">
        <f aca="false">IF(COUNTA(A504:D504)&gt;0,ROW(),0)</f>
        <v>0</v>
      </c>
    </row>
    <row r="505" customFormat="false" ht="30" hidden="false" customHeight="true" outlineLevel="0" collapsed="false">
      <c r="A505" s="32"/>
      <c r="B505" s="33"/>
      <c r="C505" s="33"/>
      <c r="D505" s="34"/>
      <c r="E505" s="10" t="str">
        <f aca="false">IF(COUNTA(A505:D505)=0,"",IF(OR(NOT(ISNUMBER(A505)),B505="",C505="",NOT(ISNUMBER(D505))),"REVISAR datos",IF(OR(A505&lt;Resumen!E4,A505&gt;=Resumen!E4+7),"Fuera de semana","Correcto")))</f>
        <v/>
      </c>
      <c r="F505" s="22" t="str">
        <f aca="false">IF(COUNTA(A505:D505)=0,"",IF(COUNTIFS(Categorias!A8:A15,B505)=1,"Clasificado","REVISAR categoría"))</f>
        <v/>
      </c>
      <c r="G505" s="1" t="n">
        <f aca="false">IF(COUNTA(A505:D505)&gt;0,ROW(),0)</f>
        <v>0</v>
      </c>
    </row>
    <row r="506" customFormat="false" ht="30" hidden="false" customHeight="true" outlineLevel="0" collapsed="false">
      <c r="A506" s="32"/>
      <c r="B506" s="33"/>
      <c r="C506" s="33"/>
      <c r="D506" s="34"/>
      <c r="E506" s="10" t="str">
        <f aca="false">IF(COUNTA(A506:D506)=0,"",IF(OR(NOT(ISNUMBER(A506)),B506="",C506="",NOT(ISNUMBER(D506))),"REVISAR datos",IF(OR(A506&lt;Resumen!E4,A506&gt;=Resumen!E4+7),"Fuera de semana","Correcto")))</f>
        <v/>
      </c>
      <c r="F506" s="22" t="str">
        <f aca="false">IF(COUNTA(A506:D506)=0,"",IF(COUNTIFS(Categorias!A8:A15,B506)=1,"Clasificado","REVISAR categoría"))</f>
        <v/>
      </c>
      <c r="G506" s="1" t="n">
        <f aca="false">IF(COUNTA(A506:D506)&gt;0,ROW(),0)</f>
        <v>0</v>
      </c>
    </row>
    <row r="507" customFormat="false" ht="30" hidden="false" customHeight="true" outlineLevel="0" collapsed="false">
      <c r="A507" s="32"/>
      <c r="B507" s="33"/>
      <c r="C507" s="33"/>
      <c r="D507" s="34"/>
      <c r="E507" s="10" t="str">
        <f aca="false">IF(COUNTA(A507:D507)=0,"",IF(OR(NOT(ISNUMBER(A507)),B507="",C507="",NOT(ISNUMBER(D507))),"REVISAR datos",IF(OR(A507&lt;Resumen!E4,A507&gt;=Resumen!E4+7),"Fuera de semana","Correcto")))</f>
        <v/>
      </c>
      <c r="F507" s="22" t="str">
        <f aca="false">IF(COUNTA(A507:D507)=0,"",IF(COUNTIFS(Categorias!A8:A15,B507)=1,"Clasificado","REVISAR categoría"))</f>
        <v/>
      </c>
      <c r="G507" s="1" t="n">
        <f aca="false">IF(COUNTA(A507:D507)&gt;0,ROW(),0)</f>
        <v>0</v>
      </c>
    </row>
  </sheetData>
  <sheetProtection sheet="1" objects="1" scenarios="1" autoFilter="0" selectLockedCells="0" selectUnlockedCells="0"/>
  <autoFilter ref="A7:F507"/>
  <conditionalFormatting sqref="E8:E507">
    <cfRule type="containsText" priority="2" operator="containsText" aboveAverage="0" equalAverage="0" bottom="0" percent="0" rank="0" text="REVISAR" dxfId="6">
      <formula>NOT(ISERROR(SEARCH("REVISAR",E8)))</formula>
    </cfRule>
  </conditionalFormatting>
  <dataValidations count="1">
    <dataValidation type="list" allowBlank="1" showErrorMessage="1" errorStyle="stop" errorTitle="Revisa la entrada" error="Elige un valor de la lista o configura primero su categoría." sqref="B8:B507">
      <formula1>'Categorias'!$A$8:$A$15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28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10" t="s">
        <v>29</v>
      </c>
    </row>
    <row r="6" customFormat="false" ht="42" hidden="false" customHeight="true" outlineLevel="0" collapsed="false">
      <c r="A6" s="2"/>
      <c r="B6" s="10" t="s">
        <v>30</v>
      </c>
    </row>
    <row r="7" customFormat="false" ht="42" hidden="false" customHeight="true" outlineLevel="0" collapsed="false">
      <c r="A7" s="2"/>
      <c r="B7" s="10" t="s">
        <v>31</v>
      </c>
    </row>
    <row r="8" customFormat="false" ht="42" hidden="false" customHeight="true" outlineLevel="0" collapsed="false">
      <c r="A8" s="2"/>
      <c r="B8" s="10" t="s">
        <v>32</v>
      </c>
    </row>
    <row r="9" customFormat="false" ht="42" hidden="false" customHeight="true" outlineLevel="0" collapsed="false">
      <c r="A9" s="2"/>
      <c r="B9" s="10" t="s">
        <v>33</v>
      </c>
    </row>
    <row r="10" customFormat="false" ht="42" hidden="false" customHeight="true" outlineLevel="0" collapsed="false">
      <c r="A10" s="2"/>
      <c r="B10" s="10" t="s">
        <v>34</v>
      </c>
    </row>
    <row r="11" customFormat="false" ht="42" hidden="false" customHeight="true" outlineLevel="0" collapsed="false">
      <c r="A11" s="2"/>
      <c r="B11" s="10" t="s">
        <v>35</v>
      </c>
    </row>
    <row r="12" customFormat="false" ht="42" hidden="false" customHeight="true" outlineLevel="0" collapsed="false">
      <c r="A12" s="2"/>
      <c r="B12" s="10" t="s">
        <v>36</v>
      </c>
    </row>
    <row r="13" customFormat="false" ht="42" hidden="false" customHeight="true" outlineLevel="0" collapsed="false">
      <c r="A13" s="2"/>
      <c r="B13" s="10" t="s">
        <v>37</v>
      </c>
    </row>
    <row r="14" customFormat="false" ht="42" hidden="false" customHeight="true" outlineLevel="0" collapsed="false">
      <c r="A14" s="2"/>
      <c r="B14" s="10" t="s">
        <v>38</v>
      </c>
    </row>
    <row r="15" customFormat="false" ht="20" hidden="false" customHeight="true" outlineLevel="0" collapsed="false">
      <c r="A15" s="23" t="s">
        <v>39</v>
      </c>
      <c r="B15" s="23"/>
    </row>
    <row r="16" customFormat="false" ht="20" hidden="false" customHeight="true" outlineLevel="0" collapsed="false">
      <c r="A16" s="24"/>
      <c r="B16" s="24"/>
    </row>
    <row r="17" customFormat="false" ht="20" hidden="false" customHeight="true" outlineLevel="0" collapsed="false">
      <c r="A17" s="24"/>
      <c r="B17" s="24"/>
    </row>
    <row r="18" customFormat="false" ht="20" hidden="false" customHeight="true" outlineLevel="0" collapsed="false">
      <c r="A18" s="24"/>
      <c r="B18" s="24"/>
    </row>
    <row r="19" customFormat="false" ht="20" hidden="false" customHeight="true" outlineLevel="0" collapsed="false">
      <c r="A19" s="24"/>
      <c r="B19" s="24"/>
    </row>
    <row r="20" customFormat="false" ht="20" hidden="false" customHeight="true" outlineLevel="0" collapsed="false">
      <c r="A20" s="24"/>
      <c r="B20" s="24"/>
    </row>
    <row r="21" customFormat="false" ht="20" hidden="false" customHeight="true" outlineLevel="0" collapsed="false">
      <c r="A21" s="24"/>
      <c r="B21" s="24"/>
    </row>
    <row r="22" customFormat="false" ht="20" hidden="false" customHeight="true" outlineLevel="0" collapsed="false">
      <c r="A22" s="24"/>
      <c r="B22" s="24"/>
    </row>
    <row r="23" customFormat="false" ht="20" hidden="false" customHeight="true" outlineLevel="0" collapsed="false">
      <c r="A23" s="24"/>
      <c r="B23" s="24"/>
    </row>
    <row r="24" customFormat="false" ht="20" hidden="false" customHeight="true" outlineLevel="0" collapsed="false">
      <c r="A24" s="24"/>
      <c r="B24" s="24"/>
    </row>
    <row r="25" customFormat="false" ht="20" hidden="false" customHeight="true" outlineLevel="0" collapsed="false">
      <c r="A25" s="24"/>
      <c r="B25" s="24"/>
    </row>
    <row r="26" customFormat="false" ht="20" hidden="false" customHeight="true" outlineLevel="0" collapsed="false">
      <c r="A26" s="24"/>
      <c r="B26" s="24"/>
    </row>
    <row r="27" customFormat="false" ht="20" hidden="false" customHeight="true" outlineLevel="0" collapsed="false">
      <c r="A27" s="24"/>
      <c r="B27" s="24"/>
    </row>
    <row r="28" customFormat="false" ht="20" hidden="false" customHeight="true" outlineLevel="0" collapsed="false">
      <c r="A28" s="24"/>
      <c r="B28" s="24"/>
    </row>
    <row r="29" customFormat="false" ht="20" hidden="false" customHeight="true" outlineLevel="0" collapsed="false">
      <c r="A29" s="24"/>
      <c r="B29" s="24"/>
    </row>
    <row r="30" customFormat="false" ht="20" hidden="false" customHeight="true" outlineLevel="0" collapsed="false">
      <c r="A30" s="24"/>
      <c r="B30" s="24"/>
    </row>
    <row r="31" customFormat="false" ht="20" hidden="false" customHeight="true" outlineLevel="0" collapsed="false">
      <c r="A31" s="24"/>
      <c r="B31" s="24"/>
    </row>
    <row r="32" customFormat="false" ht="20" hidden="false" customHeight="true" outlineLevel="0" collapsed="false">
      <c r="A32" s="24"/>
      <c r="B32" s="24"/>
    </row>
    <row r="33" customFormat="false" ht="20" hidden="false" customHeight="true" outlineLevel="0" collapsed="false">
      <c r="A33" s="24"/>
      <c r="B33" s="24"/>
    </row>
    <row r="34" customFormat="false" ht="20" hidden="false" customHeight="true" outlineLevel="0" collapsed="false">
      <c r="A34" s="24"/>
      <c r="B34" s="24"/>
    </row>
    <row r="35" customFormat="false" ht="20" hidden="false" customHeight="true" outlineLevel="0" collapsed="false">
      <c r="A35" s="24"/>
      <c r="B35" s="24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H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8" min="1" style="1" width="19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</row>
    <row r="2" customFormat="false" ht="24" hidden="false" customHeight="true" outlineLevel="0" collapsed="false">
      <c r="A2" s="3" t="s">
        <v>40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</row>
    <row r="4" customFormat="false" ht="24" hidden="false" customHeight="true" outlineLevel="0" collapsed="false">
      <c r="A4" s="2" t="s">
        <v>41</v>
      </c>
      <c r="B4" s="31" t="n">
        <v>46321</v>
      </c>
      <c r="C4" s="2"/>
      <c r="D4" s="2" t="s">
        <v>42</v>
      </c>
      <c r="E4" s="30" t="n">
        <v>0</v>
      </c>
      <c r="F4" s="2"/>
      <c r="G4" s="2"/>
      <c r="H4" s="2"/>
    </row>
    <row r="5" customFormat="false" ht="24" hidden="false" customHeight="true" outlineLevel="0" collapsed="false">
      <c r="A5" s="2"/>
      <c r="B5" s="2"/>
      <c r="C5" s="2"/>
      <c r="D5" s="2"/>
      <c r="E5" s="2"/>
      <c r="F5" s="2"/>
      <c r="G5" s="2"/>
      <c r="H5" s="2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</row>
    <row r="7" customFormat="false" ht="42" hidden="false" customHeight="true" outlineLevel="0" collapsed="false">
      <c r="A7" s="13" t="s">
        <v>43</v>
      </c>
      <c r="B7" s="13" t="s">
        <v>44</v>
      </c>
      <c r="C7" s="13" t="s">
        <v>45</v>
      </c>
      <c r="D7" s="13" t="s">
        <v>46</v>
      </c>
      <c r="E7" s="13" t="s">
        <v>47</v>
      </c>
      <c r="F7" s="13" t="s">
        <v>48</v>
      </c>
      <c r="G7" s="13" t="s">
        <v>49</v>
      </c>
      <c r="H7" s="13" t="s">
        <v>50</v>
      </c>
    </row>
    <row r="8" customFormat="false" ht="24" hidden="false" customHeight="true" outlineLevel="0" collapsed="false">
      <c r="A8" s="25" t="n">
        <f aca="false">$B$4+0</f>
        <v>46321</v>
      </c>
      <c r="B8" s="35"/>
      <c r="C8" s="11" t="n">
        <f aca="false">$E$4</f>
        <v>0</v>
      </c>
      <c r="D8" s="11" t="n">
        <f aca="false">SUMIFS(Registro!D8:D507,Registro!A8:A507,"&gt;="&amp;A8,Registro!A8:A507,"&lt;"&amp;A8+7,Registro!E8:E507,"&lt;&gt;REVISAR*")</f>
        <v>0</v>
      </c>
      <c r="E8" s="35"/>
      <c r="F8" s="11" t="str">
        <f aca="false">IF(AND(ISNUMBER(B8),B8&gt;=0,ISNUMBER(C8)),B8+C8-D8,"n.a.")</f>
        <v>n.a.</v>
      </c>
      <c r="G8" s="11" t="str">
        <f aca="false">IF(AND(ISNUMBER(F8),OR(E8="",AND(ISNUMBER(E8),E8&gt;=0))),F8-N(E8),"n.a.")</f>
        <v>n.a.</v>
      </c>
      <c r="H8" s="2" t="str">
        <f aca="false">IF(NOT(ISNUMBER(B8)),"Añade asignación",IF(NOT(ISNUMBER(C8)),"Completa semana anterior",IF(NOT(ISNUMBER(G8)),"Revisa reserva","Calculado")))</f>
        <v>Añade asignación</v>
      </c>
    </row>
    <row r="9" customFormat="false" ht="24" hidden="false" customHeight="true" outlineLevel="0" collapsed="false">
      <c r="A9" s="25" t="n">
        <f aca="false">$B$4+7</f>
        <v>46328</v>
      </c>
      <c r="B9" s="35"/>
      <c r="C9" s="11" t="str">
        <f aca="false">IF(ISNUMBER(F8),F8,"n.a.")</f>
        <v>n.a.</v>
      </c>
      <c r="D9" s="11" t="n">
        <f aca="false">SUMIFS(Registro!D8:D507,Registro!A8:A507,"&gt;="&amp;A9,Registro!A8:A507,"&lt;"&amp;A9+7,Registro!E8:E507,"&lt;&gt;REVISAR*")</f>
        <v>0</v>
      </c>
      <c r="E9" s="35"/>
      <c r="F9" s="11" t="str">
        <f aca="false">IF(AND(ISNUMBER(B9),B9&gt;=0,ISNUMBER(C9)),B9+C9-D9,"n.a.")</f>
        <v>n.a.</v>
      </c>
      <c r="G9" s="11" t="str">
        <f aca="false">IF(AND(ISNUMBER(F9),OR(E9="",AND(ISNUMBER(E9),E9&gt;=0))),F9-N(E9),"n.a.")</f>
        <v>n.a.</v>
      </c>
      <c r="H9" s="2" t="str">
        <f aca="false">IF(NOT(ISNUMBER(B9)),"Añade asignación",IF(NOT(ISNUMBER(C9)),"Completa semana anterior",IF(NOT(ISNUMBER(G9)),"Revisa reserva","Calculado")))</f>
        <v>Añade asignación</v>
      </c>
    </row>
    <row r="10" customFormat="false" ht="24" hidden="false" customHeight="true" outlineLevel="0" collapsed="false">
      <c r="A10" s="25" t="n">
        <f aca="false">$B$4+14</f>
        <v>46335</v>
      </c>
      <c r="B10" s="35"/>
      <c r="C10" s="11" t="str">
        <f aca="false">IF(ISNUMBER(F9),F9,"n.a.")</f>
        <v>n.a.</v>
      </c>
      <c r="D10" s="11" t="n">
        <f aca="false">SUMIFS(Registro!D8:D507,Registro!A8:A507,"&gt;="&amp;A10,Registro!A8:A507,"&lt;"&amp;A10+7,Registro!E8:E507,"&lt;&gt;REVISAR*")</f>
        <v>0</v>
      </c>
      <c r="E10" s="35"/>
      <c r="F10" s="11" t="str">
        <f aca="false">IF(AND(ISNUMBER(B10),B10&gt;=0,ISNUMBER(C10)),B10+C10-D10,"n.a.")</f>
        <v>n.a.</v>
      </c>
      <c r="G10" s="11" t="str">
        <f aca="false">IF(AND(ISNUMBER(F10),OR(E10="",AND(ISNUMBER(E10),E10&gt;=0))),F10-N(E10),"n.a.")</f>
        <v>n.a.</v>
      </c>
      <c r="H10" s="2" t="str">
        <f aca="false">IF(NOT(ISNUMBER(B10)),"Añade asignación",IF(NOT(ISNUMBER(C10)),"Completa semana anterior",IF(NOT(ISNUMBER(G10)),"Revisa reserva","Calculado")))</f>
        <v>Añade asignación</v>
      </c>
    </row>
    <row r="11" customFormat="false" ht="24" hidden="false" customHeight="true" outlineLevel="0" collapsed="false">
      <c r="A11" s="25" t="n">
        <f aca="false">$B$4+21</f>
        <v>46342</v>
      </c>
      <c r="B11" s="35"/>
      <c r="C11" s="11" t="str">
        <f aca="false">IF(ISNUMBER(F10),F10,"n.a.")</f>
        <v>n.a.</v>
      </c>
      <c r="D11" s="11" t="n">
        <f aca="false">SUMIFS(Registro!D8:D507,Registro!A8:A507,"&gt;="&amp;A11,Registro!A8:A507,"&lt;"&amp;A11+7,Registro!E8:E507,"&lt;&gt;REVISAR*")</f>
        <v>0</v>
      </c>
      <c r="E11" s="35"/>
      <c r="F11" s="11" t="str">
        <f aca="false">IF(AND(ISNUMBER(B11),B11&gt;=0,ISNUMBER(C11)),B11+C11-D11,"n.a.")</f>
        <v>n.a.</v>
      </c>
      <c r="G11" s="11" t="str">
        <f aca="false">IF(AND(ISNUMBER(F11),OR(E11="",AND(ISNUMBER(E11),E11&gt;=0))),F11-N(E11),"n.a.")</f>
        <v>n.a.</v>
      </c>
      <c r="H11" s="2" t="str">
        <f aca="false">IF(NOT(ISNUMBER(B11)),"Añade asignación",IF(NOT(ISNUMBER(C11)),"Completa semana anterior",IF(NOT(ISNUMBER(G11)),"Revisa reserva","Calculado")))</f>
        <v>Añade asignación</v>
      </c>
    </row>
    <row r="12" customFormat="false" ht="24" hidden="false" customHeight="true" outlineLevel="0" collapsed="false">
      <c r="A12" s="25" t="n">
        <f aca="false">$B$4+28</f>
        <v>46349</v>
      </c>
      <c r="B12" s="35"/>
      <c r="C12" s="11" t="str">
        <f aca="false">IF(ISNUMBER(F11),F11,"n.a.")</f>
        <v>n.a.</v>
      </c>
      <c r="D12" s="11" t="n">
        <f aca="false">SUMIFS(Registro!D8:D507,Registro!A8:A507,"&gt;="&amp;A12,Registro!A8:A507,"&lt;"&amp;A12+7,Registro!E8:E507,"&lt;&gt;REVISAR*")</f>
        <v>0</v>
      </c>
      <c r="E12" s="35"/>
      <c r="F12" s="11" t="str">
        <f aca="false">IF(AND(ISNUMBER(B12),B12&gt;=0,ISNUMBER(C12)),B12+C12-D12,"n.a.")</f>
        <v>n.a.</v>
      </c>
      <c r="G12" s="11" t="str">
        <f aca="false">IF(AND(ISNUMBER(F12),OR(E12="",AND(ISNUMBER(E12),E12&gt;=0))),F12-N(E12),"n.a.")</f>
        <v>n.a.</v>
      </c>
      <c r="H12" s="2" t="str">
        <f aca="false">IF(NOT(ISNUMBER(B12)),"Añade asignación",IF(NOT(ISNUMBER(C12)),"Completa semana anterior",IF(NOT(ISNUMBER(G12)),"Revisa reserva","Calculado")))</f>
        <v>Añade asignación</v>
      </c>
    </row>
    <row r="13" customFormat="false" ht="24" hidden="false" customHeight="true" outlineLevel="0" collapsed="false">
      <c r="A13" s="25" t="n">
        <f aca="false">$B$4+35</f>
        <v>46356</v>
      </c>
      <c r="B13" s="35"/>
      <c r="C13" s="11" t="str">
        <f aca="false">IF(ISNUMBER(F12),F12,"n.a.")</f>
        <v>n.a.</v>
      </c>
      <c r="D13" s="11" t="n">
        <f aca="false">SUMIFS(Registro!D8:D507,Registro!A8:A507,"&gt;="&amp;A13,Registro!A8:A507,"&lt;"&amp;A13+7,Registro!E8:E507,"&lt;&gt;REVISAR*")</f>
        <v>0</v>
      </c>
      <c r="E13" s="35"/>
      <c r="F13" s="11" t="str">
        <f aca="false">IF(AND(ISNUMBER(B13),B13&gt;=0,ISNUMBER(C13)),B13+C13-D13,"n.a.")</f>
        <v>n.a.</v>
      </c>
      <c r="G13" s="11" t="str">
        <f aca="false">IF(AND(ISNUMBER(F13),OR(E13="",AND(ISNUMBER(E13),E13&gt;=0))),F13-N(E13),"n.a.")</f>
        <v>n.a.</v>
      </c>
      <c r="H13" s="2" t="str">
        <f aca="false">IF(NOT(ISNUMBER(B13)),"Añade asignación",IF(NOT(ISNUMBER(C13)),"Completa semana anterior",IF(NOT(ISNUMBER(G13)),"Revisa reserva","Calculado")))</f>
        <v>Añade asignación</v>
      </c>
    </row>
    <row r="14" customFormat="false" ht="24" hidden="false" customHeight="true" outlineLevel="0" collapsed="false">
      <c r="A14" s="25" t="n">
        <f aca="false">$B$4+42</f>
        <v>46363</v>
      </c>
      <c r="B14" s="35"/>
      <c r="C14" s="11" t="str">
        <f aca="false">IF(ISNUMBER(F13),F13,"n.a.")</f>
        <v>n.a.</v>
      </c>
      <c r="D14" s="11" t="n">
        <f aca="false">SUMIFS(Registro!D8:D507,Registro!A8:A507,"&gt;="&amp;A14,Registro!A8:A507,"&lt;"&amp;A14+7,Registro!E8:E507,"&lt;&gt;REVISAR*")</f>
        <v>0</v>
      </c>
      <c r="E14" s="35"/>
      <c r="F14" s="11" t="str">
        <f aca="false">IF(AND(ISNUMBER(B14),B14&gt;=0,ISNUMBER(C14)),B14+C14-D14,"n.a.")</f>
        <v>n.a.</v>
      </c>
      <c r="G14" s="11" t="str">
        <f aca="false">IF(AND(ISNUMBER(F14),OR(E14="",AND(ISNUMBER(E14),E14&gt;=0))),F14-N(E14),"n.a.")</f>
        <v>n.a.</v>
      </c>
      <c r="H14" s="2" t="str">
        <f aca="false">IF(NOT(ISNUMBER(B14)),"Añade asignación",IF(NOT(ISNUMBER(C14)),"Completa semana anterior",IF(NOT(ISNUMBER(G14)),"Revisa reserva","Calculado")))</f>
        <v>Añade asignación</v>
      </c>
    </row>
    <row r="15" customFormat="false" ht="24" hidden="false" customHeight="true" outlineLevel="0" collapsed="false">
      <c r="A15" s="25" t="n">
        <f aca="false">$B$4+49</f>
        <v>46370</v>
      </c>
      <c r="B15" s="35"/>
      <c r="C15" s="11" t="str">
        <f aca="false">IF(ISNUMBER(F14),F14,"n.a.")</f>
        <v>n.a.</v>
      </c>
      <c r="D15" s="11" t="n">
        <f aca="false">SUMIFS(Registro!D8:D507,Registro!A8:A507,"&gt;="&amp;A15,Registro!A8:A507,"&lt;"&amp;A15+7,Registro!E8:E507,"&lt;&gt;REVISAR*")</f>
        <v>0</v>
      </c>
      <c r="E15" s="35"/>
      <c r="F15" s="11" t="str">
        <f aca="false">IF(AND(ISNUMBER(B15),B15&gt;=0,ISNUMBER(C15)),B15+C15-D15,"n.a.")</f>
        <v>n.a.</v>
      </c>
      <c r="G15" s="11" t="str">
        <f aca="false">IF(AND(ISNUMBER(F15),OR(E15="",AND(ISNUMBER(E15),E15&gt;=0))),F15-N(E15),"n.a.")</f>
        <v>n.a.</v>
      </c>
      <c r="H15" s="2" t="str">
        <f aca="false">IF(NOT(ISNUMBER(B15)),"Añade asignación",IF(NOT(ISNUMBER(C15)),"Completa semana anterior",IF(NOT(ISNUMBER(G15)),"Revisa reserva","Calculado")))</f>
        <v>Añade asignación</v>
      </c>
    </row>
    <row r="16" customFormat="false" ht="24" hidden="false" customHeight="true" outlineLevel="0" collapsed="false">
      <c r="A16" s="25" t="n">
        <f aca="false">$B$4+56</f>
        <v>46377</v>
      </c>
      <c r="B16" s="35"/>
      <c r="C16" s="11" t="str">
        <f aca="false">IF(ISNUMBER(F15),F15,"n.a.")</f>
        <v>n.a.</v>
      </c>
      <c r="D16" s="11" t="n">
        <f aca="false">SUMIFS(Registro!D8:D507,Registro!A8:A507,"&gt;="&amp;A16,Registro!A8:A507,"&lt;"&amp;A16+7,Registro!E8:E507,"&lt;&gt;REVISAR*")</f>
        <v>0</v>
      </c>
      <c r="E16" s="35"/>
      <c r="F16" s="11" t="str">
        <f aca="false">IF(AND(ISNUMBER(B16),B16&gt;=0,ISNUMBER(C16)),B16+C16-D16,"n.a.")</f>
        <v>n.a.</v>
      </c>
      <c r="G16" s="11" t="str">
        <f aca="false">IF(AND(ISNUMBER(F16),OR(E16="",AND(ISNUMBER(E16),E16&gt;=0))),F16-N(E16),"n.a.")</f>
        <v>n.a.</v>
      </c>
      <c r="H16" s="2" t="str">
        <f aca="false">IF(NOT(ISNUMBER(B16)),"Añade asignación",IF(NOT(ISNUMBER(C16)),"Completa semana anterior",IF(NOT(ISNUMBER(G16)),"Revisa reserva","Calculado")))</f>
        <v>Añade asignación</v>
      </c>
    </row>
    <row r="17" customFormat="false" ht="24" hidden="false" customHeight="true" outlineLevel="0" collapsed="false">
      <c r="A17" s="25" t="n">
        <f aca="false">$B$4+63</f>
        <v>46384</v>
      </c>
      <c r="B17" s="35"/>
      <c r="C17" s="11" t="str">
        <f aca="false">IF(ISNUMBER(F16),F16,"n.a.")</f>
        <v>n.a.</v>
      </c>
      <c r="D17" s="11" t="n">
        <f aca="false">SUMIFS(Registro!D8:D507,Registro!A8:A507,"&gt;="&amp;A17,Registro!A8:A507,"&lt;"&amp;A17+7,Registro!E8:E507,"&lt;&gt;REVISAR*")</f>
        <v>0</v>
      </c>
      <c r="E17" s="35"/>
      <c r="F17" s="11" t="str">
        <f aca="false">IF(AND(ISNUMBER(B17),B17&gt;=0,ISNUMBER(C17)),B17+C17-D17,"n.a.")</f>
        <v>n.a.</v>
      </c>
      <c r="G17" s="11" t="str">
        <f aca="false">IF(AND(ISNUMBER(F17),OR(E17="",AND(ISNUMBER(E17),E17&gt;=0))),F17-N(E17),"n.a.")</f>
        <v>n.a.</v>
      </c>
      <c r="H17" s="2" t="str">
        <f aca="false">IF(NOT(ISNUMBER(B17)),"Añade asignación",IF(NOT(ISNUMBER(C17)),"Completa semana anterior",IF(NOT(ISNUMBER(G17)),"Revisa reserva","Calculado")))</f>
        <v>Añade asignación</v>
      </c>
    </row>
    <row r="18" customFormat="false" ht="24" hidden="false" customHeight="true" outlineLevel="0" collapsed="false">
      <c r="A18" s="25" t="n">
        <f aca="false">$B$4+70</f>
        <v>46391</v>
      </c>
      <c r="B18" s="35"/>
      <c r="C18" s="11" t="str">
        <f aca="false">IF(ISNUMBER(F17),F17,"n.a.")</f>
        <v>n.a.</v>
      </c>
      <c r="D18" s="11" t="n">
        <f aca="false">SUMIFS(Registro!D8:D507,Registro!A8:A507,"&gt;="&amp;A18,Registro!A8:A507,"&lt;"&amp;A18+7,Registro!E8:E507,"&lt;&gt;REVISAR*")</f>
        <v>0</v>
      </c>
      <c r="E18" s="35"/>
      <c r="F18" s="11" t="str">
        <f aca="false">IF(AND(ISNUMBER(B18),B18&gt;=0,ISNUMBER(C18)),B18+C18-D18,"n.a.")</f>
        <v>n.a.</v>
      </c>
      <c r="G18" s="11" t="str">
        <f aca="false">IF(AND(ISNUMBER(F18),OR(E18="",AND(ISNUMBER(E18),E18&gt;=0))),F18-N(E18),"n.a.")</f>
        <v>n.a.</v>
      </c>
      <c r="H18" s="2" t="str">
        <f aca="false">IF(NOT(ISNUMBER(B18)),"Añade asignación",IF(NOT(ISNUMBER(C18)),"Completa semana anterior",IF(NOT(ISNUMBER(G18)),"Revisa reserva","Calculado")))</f>
        <v>Añade asignación</v>
      </c>
    </row>
    <row r="19" customFormat="false" ht="24" hidden="false" customHeight="true" outlineLevel="0" collapsed="false">
      <c r="A19" s="25" t="n">
        <f aca="false">$B$4+77</f>
        <v>46398</v>
      </c>
      <c r="B19" s="35"/>
      <c r="C19" s="11" t="str">
        <f aca="false">IF(ISNUMBER(F18),F18,"n.a.")</f>
        <v>n.a.</v>
      </c>
      <c r="D19" s="11" t="n">
        <f aca="false">SUMIFS(Registro!D8:D507,Registro!A8:A507,"&gt;="&amp;A19,Registro!A8:A507,"&lt;"&amp;A19+7,Registro!E8:E507,"&lt;&gt;REVISAR*")</f>
        <v>0</v>
      </c>
      <c r="E19" s="35"/>
      <c r="F19" s="11" t="str">
        <f aca="false">IF(AND(ISNUMBER(B19),B19&gt;=0,ISNUMBER(C19)),B19+C19-D19,"n.a.")</f>
        <v>n.a.</v>
      </c>
      <c r="G19" s="11" t="str">
        <f aca="false">IF(AND(ISNUMBER(F19),OR(E19="",AND(ISNUMBER(E19),E19&gt;=0))),F19-N(E19),"n.a.")</f>
        <v>n.a.</v>
      </c>
      <c r="H19" s="2" t="str">
        <f aca="false">IF(NOT(ISNUMBER(B19)),"Añade asignación",IF(NOT(ISNUMBER(C19)),"Completa semana anterior",IF(NOT(ISNUMBER(G19)),"Revisa reserva","Calculado")))</f>
        <v>Añade asignación</v>
      </c>
    </row>
    <row r="20" customFormat="false" ht="24" hidden="false" customHeight="true" outlineLevel="0" collapsed="false">
      <c r="A20" s="25" t="n">
        <f aca="false">$B$4+84</f>
        <v>46405</v>
      </c>
      <c r="B20" s="35"/>
      <c r="C20" s="11" t="str">
        <f aca="false">IF(ISNUMBER(F19),F19,"n.a.")</f>
        <v>n.a.</v>
      </c>
      <c r="D20" s="11" t="n">
        <f aca="false">SUMIFS(Registro!D8:D507,Registro!A8:A507,"&gt;="&amp;A20,Registro!A8:A507,"&lt;"&amp;A20+7,Registro!E8:E507,"&lt;&gt;REVISAR*")</f>
        <v>0</v>
      </c>
      <c r="E20" s="35"/>
      <c r="F20" s="11" t="str">
        <f aca="false">IF(AND(ISNUMBER(B20),B20&gt;=0,ISNUMBER(C20)),B20+C20-D20,"n.a.")</f>
        <v>n.a.</v>
      </c>
      <c r="G20" s="11" t="str">
        <f aca="false">IF(AND(ISNUMBER(F20),OR(E20="",AND(ISNUMBER(E20),E20&gt;=0))),F20-N(E20),"n.a.")</f>
        <v>n.a.</v>
      </c>
      <c r="H20" s="2" t="str">
        <f aca="false">IF(NOT(ISNUMBER(B20)),"Añade asignación",IF(NOT(ISNUMBER(C20)),"Completa semana anterior",IF(NOT(ISNUMBER(G20)),"Revisa reserva","Calculado")))</f>
        <v>Añade asignación</v>
      </c>
    </row>
    <row r="21" customFormat="false" ht="24" hidden="false" customHeight="true" outlineLevel="0" collapsed="false">
      <c r="A21" s="25" t="n">
        <f aca="false">$B$4+91</f>
        <v>46412</v>
      </c>
      <c r="B21" s="35"/>
      <c r="C21" s="11" t="str">
        <f aca="false">IF(ISNUMBER(F20),F20,"n.a.")</f>
        <v>n.a.</v>
      </c>
      <c r="D21" s="11" t="n">
        <f aca="false">SUMIFS(Registro!D8:D507,Registro!A8:A507,"&gt;="&amp;A21,Registro!A8:A507,"&lt;"&amp;A21+7,Registro!E8:E507,"&lt;&gt;REVISAR*")</f>
        <v>0</v>
      </c>
      <c r="E21" s="35"/>
      <c r="F21" s="11" t="str">
        <f aca="false">IF(AND(ISNUMBER(B21),B21&gt;=0,ISNUMBER(C21)),B21+C21-D21,"n.a.")</f>
        <v>n.a.</v>
      </c>
      <c r="G21" s="11" t="str">
        <f aca="false">IF(AND(ISNUMBER(F21),OR(E21="",AND(ISNUMBER(E21),E21&gt;=0))),F21-N(E21),"n.a.")</f>
        <v>n.a.</v>
      </c>
      <c r="H21" s="2" t="str">
        <f aca="false">IF(NOT(ISNUMBER(B21)),"Añade asignación",IF(NOT(ISNUMBER(C21)),"Completa semana anterior",IF(NOT(ISNUMBER(G21)),"Revisa reserva","Calculado")))</f>
        <v>Añade asignación</v>
      </c>
    </row>
    <row r="22" customFormat="false" ht="24" hidden="false" customHeight="true" outlineLevel="0" collapsed="false">
      <c r="A22" s="25" t="n">
        <f aca="false">$B$4+98</f>
        <v>46419</v>
      </c>
      <c r="B22" s="35"/>
      <c r="C22" s="11" t="str">
        <f aca="false">IF(ISNUMBER(F21),F21,"n.a.")</f>
        <v>n.a.</v>
      </c>
      <c r="D22" s="11" t="n">
        <f aca="false">SUMIFS(Registro!D8:D507,Registro!A8:A507,"&gt;="&amp;A22,Registro!A8:A507,"&lt;"&amp;A22+7,Registro!E8:E507,"&lt;&gt;REVISAR*")</f>
        <v>0</v>
      </c>
      <c r="E22" s="35"/>
      <c r="F22" s="11" t="str">
        <f aca="false">IF(AND(ISNUMBER(B22),B22&gt;=0,ISNUMBER(C22)),B22+C22-D22,"n.a.")</f>
        <v>n.a.</v>
      </c>
      <c r="G22" s="11" t="str">
        <f aca="false">IF(AND(ISNUMBER(F22),OR(E22="",AND(ISNUMBER(E22),E22&gt;=0))),F22-N(E22),"n.a.")</f>
        <v>n.a.</v>
      </c>
      <c r="H22" s="2" t="str">
        <f aca="false">IF(NOT(ISNUMBER(B22)),"Añade asignación",IF(NOT(ISNUMBER(C22)),"Completa semana anterior",IF(NOT(ISNUMBER(G22)),"Revisa reserva","Calculado")))</f>
        <v>Añade asignación</v>
      </c>
    </row>
    <row r="23" customFormat="false" ht="24" hidden="false" customHeight="true" outlineLevel="0" collapsed="false">
      <c r="A23" s="25" t="n">
        <f aca="false">$B$4+105</f>
        <v>46426</v>
      </c>
      <c r="B23" s="35"/>
      <c r="C23" s="11" t="str">
        <f aca="false">IF(ISNUMBER(F22),F22,"n.a.")</f>
        <v>n.a.</v>
      </c>
      <c r="D23" s="11" t="n">
        <f aca="false">SUMIFS(Registro!D8:D507,Registro!A8:A507,"&gt;="&amp;A23,Registro!A8:A507,"&lt;"&amp;A23+7,Registro!E8:E507,"&lt;&gt;REVISAR*")</f>
        <v>0</v>
      </c>
      <c r="E23" s="35"/>
      <c r="F23" s="11" t="str">
        <f aca="false">IF(AND(ISNUMBER(B23),B23&gt;=0,ISNUMBER(C23)),B23+C23-D23,"n.a.")</f>
        <v>n.a.</v>
      </c>
      <c r="G23" s="11" t="str">
        <f aca="false">IF(AND(ISNUMBER(F23),OR(E23="",AND(ISNUMBER(E23),E23&gt;=0))),F23-N(E23),"n.a.")</f>
        <v>n.a.</v>
      </c>
      <c r="H23" s="2" t="str">
        <f aca="false">IF(NOT(ISNUMBER(B23)),"Añade asignación",IF(NOT(ISNUMBER(C23)),"Completa semana anterior",IF(NOT(ISNUMBER(G23)),"Revisa reserva","Calculado")))</f>
        <v>Añade asignación</v>
      </c>
    </row>
    <row r="24" customFormat="false" ht="24" hidden="false" customHeight="true" outlineLevel="0" collapsed="false">
      <c r="A24" s="25" t="n">
        <f aca="false">$B$4+112</f>
        <v>46433</v>
      </c>
      <c r="B24" s="35"/>
      <c r="C24" s="11" t="str">
        <f aca="false">IF(ISNUMBER(F23),F23,"n.a.")</f>
        <v>n.a.</v>
      </c>
      <c r="D24" s="11" t="n">
        <f aca="false">SUMIFS(Registro!D8:D507,Registro!A8:A507,"&gt;="&amp;A24,Registro!A8:A507,"&lt;"&amp;A24+7,Registro!E8:E507,"&lt;&gt;REVISAR*")</f>
        <v>0</v>
      </c>
      <c r="E24" s="35"/>
      <c r="F24" s="11" t="str">
        <f aca="false">IF(AND(ISNUMBER(B24),B24&gt;=0,ISNUMBER(C24)),B24+C24-D24,"n.a.")</f>
        <v>n.a.</v>
      </c>
      <c r="G24" s="11" t="str">
        <f aca="false">IF(AND(ISNUMBER(F24),OR(E24="",AND(ISNUMBER(E24),E24&gt;=0))),F24-N(E24),"n.a.")</f>
        <v>n.a.</v>
      </c>
      <c r="H24" s="2" t="str">
        <f aca="false">IF(NOT(ISNUMBER(B24)),"Añade asignación",IF(NOT(ISNUMBER(C24)),"Completa semana anterior",IF(NOT(ISNUMBER(G24)),"Revisa reserva","Calculado")))</f>
        <v>Añade asignación</v>
      </c>
    </row>
    <row r="25" customFormat="false" ht="24" hidden="false" customHeight="true" outlineLevel="0" collapsed="false">
      <c r="A25" s="25" t="n">
        <f aca="false">$B$4+119</f>
        <v>46440</v>
      </c>
      <c r="B25" s="35"/>
      <c r="C25" s="11" t="str">
        <f aca="false">IF(ISNUMBER(F24),F24,"n.a.")</f>
        <v>n.a.</v>
      </c>
      <c r="D25" s="11" t="n">
        <f aca="false">SUMIFS(Registro!D8:D507,Registro!A8:A507,"&gt;="&amp;A25,Registro!A8:A507,"&lt;"&amp;A25+7,Registro!E8:E507,"&lt;&gt;REVISAR*")</f>
        <v>0</v>
      </c>
      <c r="E25" s="35"/>
      <c r="F25" s="11" t="str">
        <f aca="false">IF(AND(ISNUMBER(B25),B25&gt;=0,ISNUMBER(C25)),B25+C25-D25,"n.a.")</f>
        <v>n.a.</v>
      </c>
      <c r="G25" s="11" t="str">
        <f aca="false">IF(AND(ISNUMBER(F25),OR(E25="",AND(ISNUMBER(E25),E25&gt;=0))),F25-N(E25),"n.a.")</f>
        <v>n.a.</v>
      </c>
      <c r="H25" s="2" t="str">
        <f aca="false">IF(NOT(ISNUMBER(B25)),"Añade asignación",IF(NOT(ISNUMBER(C25)),"Completa semana anterior",IF(NOT(ISNUMBER(G25)),"Revisa reserva","Calculado")))</f>
        <v>Añade asignación</v>
      </c>
    </row>
    <row r="26" customFormat="false" ht="24" hidden="false" customHeight="true" outlineLevel="0" collapsed="false">
      <c r="A26" s="25" t="n">
        <f aca="false">$B$4+126</f>
        <v>46447</v>
      </c>
      <c r="B26" s="35"/>
      <c r="C26" s="11" t="str">
        <f aca="false">IF(ISNUMBER(F25),F25,"n.a.")</f>
        <v>n.a.</v>
      </c>
      <c r="D26" s="11" t="n">
        <f aca="false">SUMIFS(Registro!D8:D507,Registro!A8:A507,"&gt;="&amp;A26,Registro!A8:A507,"&lt;"&amp;A26+7,Registro!E8:E507,"&lt;&gt;REVISAR*")</f>
        <v>0</v>
      </c>
      <c r="E26" s="35"/>
      <c r="F26" s="11" t="str">
        <f aca="false">IF(AND(ISNUMBER(B26),B26&gt;=0,ISNUMBER(C26)),B26+C26-D26,"n.a.")</f>
        <v>n.a.</v>
      </c>
      <c r="G26" s="11" t="str">
        <f aca="false">IF(AND(ISNUMBER(F26),OR(E26="",AND(ISNUMBER(E26),E26&gt;=0))),F26-N(E26),"n.a.")</f>
        <v>n.a.</v>
      </c>
      <c r="H26" s="2" t="str">
        <f aca="false">IF(NOT(ISNUMBER(B26)),"Añade asignación",IF(NOT(ISNUMBER(C26)),"Completa semana anterior",IF(NOT(ISNUMBER(G26)),"Revisa reserva","Calculado")))</f>
        <v>Añade asignación</v>
      </c>
    </row>
    <row r="27" customFormat="false" ht="24" hidden="false" customHeight="true" outlineLevel="0" collapsed="false">
      <c r="A27" s="25" t="n">
        <f aca="false">$B$4+133</f>
        <v>46454</v>
      </c>
      <c r="B27" s="35"/>
      <c r="C27" s="11" t="str">
        <f aca="false">IF(ISNUMBER(F26),F26,"n.a.")</f>
        <v>n.a.</v>
      </c>
      <c r="D27" s="11" t="n">
        <f aca="false">SUMIFS(Registro!D8:D507,Registro!A8:A507,"&gt;="&amp;A27,Registro!A8:A507,"&lt;"&amp;A27+7,Registro!E8:E507,"&lt;&gt;REVISAR*")</f>
        <v>0</v>
      </c>
      <c r="E27" s="35"/>
      <c r="F27" s="11" t="str">
        <f aca="false">IF(AND(ISNUMBER(B27),B27&gt;=0,ISNUMBER(C27)),B27+C27-D27,"n.a.")</f>
        <v>n.a.</v>
      </c>
      <c r="G27" s="11" t="str">
        <f aca="false">IF(AND(ISNUMBER(F27),OR(E27="",AND(ISNUMBER(E27),E27&gt;=0))),F27-N(E27),"n.a.")</f>
        <v>n.a.</v>
      </c>
      <c r="H27" s="2" t="str">
        <f aca="false">IF(NOT(ISNUMBER(B27)),"Añade asignación",IF(NOT(ISNUMBER(C27)),"Completa semana anterior",IF(NOT(ISNUMBER(G27)),"Revisa reserva","Calculado")))</f>
        <v>Añade asignación</v>
      </c>
    </row>
    <row r="28" customFormat="false" ht="24" hidden="false" customHeight="true" outlineLevel="0" collapsed="false">
      <c r="A28" s="25" t="n">
        <f aca="false">$B$4+140</f>
        <v>46461</v>
      </c>
      <c r="B28" s="35"/>
      <c r="C28" s="11" t="str">
        <f aca="false">IF(ISNUMBER(F27),F27,"n.a.")</f>
        <v>n.a.</v>
      </c>
      <c r="D28" s="11" t="n">
        <f aca="false">SUMIFS(Registro!D8:D507,Registro!A8:A507,"&gt;="&amp;A28,Registro!A8:A507,"&lt;"&amp;A28+7,Registro!E8:E507,"&lt;&gt;REVISAR*")</f>
        <v>0</v>
      </c>
      <c r="E28" s="35"/>
      <c r="F28" s="11" t="str">
        <f aca="false">IF(AND(ISNUMBER(B28),B28&gt;=0,ISNUMBER(C28)),B28+C28-D28,"n.a.")</f>
        <v>n.a.</v>
      </c>
      <c r="G28" s="11" t="str">
        <f aca="false">IF(AND(ISNUMBER(F28),OR(E28="",AND(ISNUMBER(E28),E28&gt;=0))),F28-N(E28),"n.a.")</f>
        <v>n.a.</v>
      </c>
      <c r="H28" s="2" t="str">
        <f aca="false">IF(NOT(ISNUMBER(B28)),"Añade asignación",IF(NOT(ISNUMBER(C28)),"Completa semana anterior",IF(NOT(ISNUMBER(G28)),"Revisa reserva","Calculado")))</f>
        <v>Añade asignación</v>
      </c>
    </row>
    <row r="29" customFormat="false" ht="24" hidden="false" customHeight="true" outlineLevel="0" collapsed="false">
      <c r="A29" s="25" t="n">
        <f aca="false">$B$4+147</f>
        <v>46468</v>
      </c>
      <c r="B29" s="35"/>
      <c r="C29" s="11" t="str">
        <f aca="false">IF(ISNUMBER(F28),F28,"n.a.")</f>
        <v>n.a.</v>
      </c>
      <c r="D29" s="11" t="n">
        <f aca="false">SUMIFS(Registro!D8:D507,Registro!A8:A507,"&gt;="&amp;A29,Registro!A8:A507,"&lt;"&amp;A29+7,Registro!E8:E507,"&lt;&gt;REVISAR*")</f>
        <v>0</v>
      </c>
      <c r="E29" s="35"/>
      <c r="F29" s="11" t="str">
        <f aca="false">IF(AND(ISNUMBER(B29),B29&gt;=0,ISNUMBER(C29)),B29+C29-D29,"n.a.")</f>
        <v>n.a.</v>
      </c>
      <c r="G29" s="11" t="str">
        <f aca="false">IF(AND(ISNUMBER(F29),OR(E29="",AND(ISNUMBER(E29),E29&gt;=0))),F29-N(E29),"n.a.")</f>
        <v>n.a.</v>
      </c>
      <c r="H29" s="2" t="str">
        <f aca="false">IF(NOT(ISNUMBER(B29)),"Añade asignación",IF(NOT(ISNUMBER(C29)),"Completa semana anterior",IF(NOT(ISNUMBER(G29)),"Revisa reserva","Calculado")))</f>
        <v>Añade asignación</v>
      </c>
    </row>
    <row r="30" customFormat="false" ht="24" hidden="false" customHeight="true" outlineLevel="0" collapsed="false">
      <c r="A30" s="25" t="n">
        <f aca="false">$B$4+154</f>
        <v>46475</v>
      </c>
      <c r="B30" s="35"/>
      <c r="C30" s="11" t="str">
        <f aca="false">IF(ISNUMBER(F29),F29,"n.a.")</f>
        <v>n.a.</v>
      </c>
      <c r="D30" s="11" t="n">
        <f aca="false">SUMIFS(Registro!D8:D507,Registro!A8:A507,"&gt;="&amp;A30,Registro!A8:A507,"&lt;"&amp;A30+7,Registro!E8:E507,"&lt;&gt;REVISAR*")</f>
        <v>0</v>
      </c>
      <c r="E30" s="35"/>
      <c r="F30" s="11" t="str">
        <f aca="false">IF(AND(ISNUMBER(B30),B30&gt;=0,ISNUMBER(C30)),B30+C30-D30,"n.a.")</f>
        <v>n.a.</v>
      </c>
      <c r="G30" s="11" t="str">
        <f aca="false">IF(AND(ISNUMBER(F30),OR(E30="",AND(ISNUMBER(E30),E30&gt;=0))),F30-N(E30),"n.a.")</f>
        <v>n.a.</v>
      </c>
      <c r="H30" s="2" t="str">
        <f aca="false">IF(NOT(ISNUMBER(B30)),"Añade asignación",IF(NOT(ISNUMBER(C30)),"Completa semana anterior",IF(NOT(ISNUMBER(G30)),"Revisa reserva","Calculado")))</f>
        <v>Añade asignación</v>
      </c>
    </row>
    <row r="31" customFormat="false" ht="24" hidden="false" customHeight="true" outlineLevel="0" collapsed="false">
      <c r="A31" s="25" t="n">
        <f aca="false">$B$4+161</f>
        <v>46482</v>
      </c>
      <c r="B31" s="35"/>
      <c r="C31" s="11" t="str">
        <f aca="false">IF(ISNUMBER(F30),F30,"n.a.")</f>
        <v>n.a.</v>
      </c>
      <c r="D31" s="11" t="n">
        <f aca="false">SUMIFS(Registro!D8:D507,Registro!A8:A507,"&gt;="&amp;A31,Registro!A8:A507,"&lt;"&amp;A31+7,Registro!E8:E507,"&lt;&gt;REVISAR*")</f>
        <v>0</v>
      </c>
      <c r="E31" s="35"/>
      <c r="F31" s="11" t="str">
        <f aca="false">IF(AND(ISNUMBER(B31),B31&gt;=0,ISNUMBER(C31)),B31+C31-D31,"n.a.")</f>
        <v>n.a.</v>
      </c>
      <c r="G31" s="11" t="str">
        <f aca="false">IF(AND(ISNUMBER(F31),OR(E31="",AND(ISNUMBER(E31),E31&gt;=0))),F31-N(E31),"n.a.")</f>
        <v>n.a.</v>
      </c>
      <c r="H31" s="2" t="str">
        <f aca="false">IF(NOT(ISNUMBER(B31)),"Añade asignación",IF(NOT(ISNUMBER(C31)),"Completa semana anterior",IF(NOT(ISNUMBER(G31)),"Revisa reserva","Calculado")))</f>
        <v>Añade asignación</v>
      </c>
    </row>
    <row r="32" customFormat="false" ht="24" hidden="false" customHeight="true" outlineLevel="0" collapsed="false">
      <c r="A32" s="25" t="n">
        <f aca="false">$B$4+168</f>
        <v>46489</v>
      </c>
      <c r="B32" s="35"/>
      <c r="C32" s="11" t="str">
        <f aca="false">IF(ISNUMBER(F31),F31,"n.a.")</f>
        <v>n.a.</v>
      </c>
      <c r="D32" s="11" t="n">
        <f aca="false">SUMIFS(Registro!D8:D507,Registro!A8:A507,"&gt;="&amp;A32,Registro!A8:A507,"&lt;"&amp;A32+7,Registro!E8:E507,"&lt;&gt;REVISAR*")</f>
        <v>0</v>
      </c>
      <c r="E32" s="35"/>
      <c r="F32" s="11" t="str">
        <f aca="false">IF(AND(ISNUMBER(B32),B32&gt;=0,ISNUMBER(C32)),B32+C32-D32,"n.a.")</f>
        <v>n.a.</v>
      </c>
      <c r="G32" s="11" t="str">
        <f aca="false">IF(AND(ISNUMBER(F32),OR(E32="",AND(ISNUMBER(E32),E32&gt;=0))),F32-N(E32),"n.a.")</f>
        <v>n.a.</v>
      </c>
      <c r="H32" s="2" t="str">
        <f aca="false">IF(NOT(ISNUMBER(B32)),"Añade asignación",IF(NOT(ISNUMBER(C32)),"Completa semana anterior",IF(NOT(ISNUMBER(G32)),"Revisa reserva","Calculado")))</f>
        <v>Añade asignación</v>
      </c>
    </row>
    <row r="33" customFormat="false" ht="24" hidden="false" customHeight="true" outlineLevel="0" collapsed="false">
      <c r="A33" s="25" t="n">
        <f aca="false">$B$4+175</f>
        <v>46496</v>
      </c>
      <c r="B33" s="35"/>
      <c r="C33" s="11" t="str">
        <f aca="false">IF(ISNUMBER(F32),F32,"n.a.")</f>
        <v>n.a.</v>
      </c>
      <c r="D33" s="11" t="n">
        <f aca="false">SUMIFS(Registro!D8:D507,Registro!A8:A507,"&gt;="&amp;A33,Registro!A8:A507,"&lt;"&amp;A33+7,Registro!E8:E507,"&lt;&gt;REVISAR*")</f>
        <v>0</v>
      </c>
      <c r="E33" s="35"/>
      <c r="F33" s="11" t="str">
        <f aca="false">IF(AND(ISNUMBER(B33),B33&gt;=0,ISNUMBER(C33)),B33+C33-D33,"n.a.")</f>
        <v>n.a.</v>
      </c>
      <c r="G33" s="11" t="str">
        <f aca="false">IF(AND(ISNUMBER(F33),OR(E33="",AND(ISNUMBER(E33),E33&gt;=0))),F33-N(E33),"n.a.")</f>
        <v>n.a.</v>
      </c>
      <c r="H33" s="2" t="str">
        <f aca="false">IF(NOT(ISNUMBER(B33)),"Añade asignación",IF(NOT(ISNUMBER(C33)),"Completa semana anterior",IF(NOT(ISNUMBER(G33)),"Revisa reserva","Calculado")))</f>
        <v>Añade asignación</v>
      </c>
    </row>
    <row r="34" customFormat="false" ht="24" hidden="false" customHeight="true" outlineLevel="0" collapsed="false">
      <c r="A34" s="25" t="n">
        <f aca="false">$B$4+182</f>
        <v>46503</v>
      </c>
      <c r="B34" s="35"/>
      <c r="C34" s="11" t="str">
        <f aca="false">IF(ISNUMBER(F33),F33,"n.a.")</f>
        <v>n.a.</v>
      </c>
      <c r="D34" s="11" t="n">
        <f aca="false">SUMIFS(Registro!D8:D507,Registro!A8:A507,"&gt;="&amp;A34,Registro!A8:A507,"&lt;"&amp;A34+7,Registro!E8:E507,"&lt;&gt;REVISAR*")</f>
        <v>0</v>
      </c>
      <c r="E34" s="35"/>
      <c r="F34" s="11" t="str">
        <f aca="false">IF(AND(ISNUMBER(B34),B34&gt;=0,ISNUMBER(C34)),B34+C34-D34,"n.a.")</f>
        <v>n.a.</v>
      </c>
      <c r="G34" s="11" t="str">
        <f aca="false">IF(AND(ISNUMBER(F34),OR(E34="",AND(ISNUMBER(E34),E34&gt;=0))),F34-N(E34),"n.a.")</f>
        <v>n.a.</v>
      </c>
      <c r="H34" s="2" t="str">
        <f aca="false">IF(NOT(ISNUMBER(B34)),"Añade asignación",IF(NOT(ISNUMBER(C34)),"Completa semana anterior",IF(NOT(ISNUMBER(G34)),"Revisa reserva","Calculado")))</f>
        <v>Añade asignación</v>
      </c>
    </row>
    <row r="35" customFormat="false" ht="24" hidden="false" customHeight="true" outlineLevel="0" collapsed="false">
      <c r="A35" s="25" t="n">
        <f aca="false">$B$4+189</f>
        <v>46510</v>
      </c>
      <c r="B35" s="35"/>
      <c r="C35" s="11" t="str">
        <f aca="false">IF(ISNUMBER(F34),F34,"n.a.")</f>
        <v>n.a.</v>
      </c>
      <c r="D35" s="11" t="n">
        <f aca="false">SUMIFS(Registro!D8:D507,Registro!A8:A507,"&gt;="&amp;A35,Registro!A8:A507,"&lt;"&amp;A35+7,Registro!E8:E507,"&lt;&gt;REVISAR*")</f>
        <v>0</v>
      </c>
      <c r="E35" s="35"/>
      <c r="F35" s="11" t="str">
        <f aca="false">IF(AND(ISNUMBER(B35),B35&gt;=0,ISNUMBER(C35)),B35+C35-D35,"n.a.")</f>
        <v>n.a.</v>
      </c>
      <c r="G35" s="11" t="str">
        <f aca="false">IF(AND(ISNUMBER(F35),OR(E35="",AND(ISNUMBER(E35),E35&gt;=0))),F35-N(E35),"n.a.")</f>
        <v>n.a.</v>
      </c>
      <c r="H35" s="2" t="str">
        <f aca="false">IF(NOT(ISNUMBER(B35)),"Añade asignación",IF(NOT(ISNUMBER(C35)),"Completa semana anterior",IF(NOT(ISNUMBER(G35)),"Revisa reserva","Calculado")))</f>
        <v>Añade asignación</v>
      </c>
    </row>
    <row r="36" customFormat="false" ht="24" hidden="false" customHeight="true" outlineLevel="0" collapsed="false">
      <c r="A36" s="25" t="n">
        <f aca="false">$B$4+196</f>
        <v>46517</v>
      </c>
      <c r="B36" s="35"/>
      <c r="C36" s="11" t="str">
        <f aca="false">IF(ISNUMBER(F35),F35,"n.a.")</f>
        <v>n.a.</v>
      </c>
      <c r="D36" s="11" t="n">
        <f aca="false">SUMIFS(Registro!D8:D507,Registro!A8:A507,"&gt;="&amp;A36,Registro!A8:A507,"&lt;"&amp;A36+7,Registro!E8:E507,"&lt;&gt;REVISAR*")</f>
        <v>0</v>
      </c>
      <c r="E36" s="35"/>
      <c r="F36" s="11" t="str">
        <f aca="false">IF(AND(ISNUMBER(B36),B36&gt;=0,ISNUMBER(C36)),B36+C36-D36,"n.a.")</f>
        <v>n.a.</v>
      </c>
      <c r="G36" s="11" t="str">
        <f aca="false">IF(AND(ISNUMBER(F36),OR(E36="",AND(ISNUMBER(E36),E36&gt;=0))),F36-N(E36),"n.a.")</f>
        <v>n.a.</v>
      </c>
      <c r="H36" s="2" t="str">
        <f aca="false">IF(NOT(ISNUMBER(B36)),"Añade asignación",IF(NOT(ISNUMBER(C36)),"Completa semana anterior",IF(NOT(ISNUMBER(G36)),"Revisa reserva","Calculado")))</f>
        <v>Añade asignación</v>
      </c>
    </row>
    <row r="37" customFormat="false" ht="24" hidden="false" customHeight="true" outlineLevel="0" collapsed="false">
      <c r="A37" s="25" t="n">
        <f aca="false">$B$4+203</f>
        <v>46524</v>
      </c>
      <c r="B37" s="35"/>
      <c r="C37" s="11" t="str">
        <f aca="false">IF(ISNUMBER(F36),F36,"n.a.")</f>
        <v>n.a.</v>
      </c>
      <c r="D37" s="11" t="n">
        <f aca="false">SUMIFS(Registro!D8:D507,Registro!A8:A507,"&gt;="&amp;A37,Registro!A8:A507,"&lt;"&amp;A37+7,Registro!E8:E507,"&lt;&gt;REVISAR*")</f>
        <v>0</v>
      </c>
      <c r="E37" s="35"/>
      <c r="F37" s="11" t="str">
        <f aca="false">IF(AND(ISNUMBER(B37),B37&gt;=0,ISNUMBER(C37)),B37+C37-D37,"n.a.")</f>
        <v>n.a.</v>
      </c>
      <c r="G37" s="11" t="str">
        <f aca="false">IF(AND(ISNUMBER(F37),OR(E37="",AND(ISNUMBER(E37),E37&gt;=0))),F37-N(E37),"n.a.")</f>
        <v>n.a.</v>
      </c>
      <c r="H37" s="2" t="str">
        <f aca="false">IF(NOT(ISNUMBER(B37)),"Añade asignación",IF(NOT(ISNUMBER(C37)),"Completa semana anterior",IF(NOT(ISNUMBER(G37)),"Revisa reserva","Calculado")))</f>
        <v>Añade asignación</v>
      </c>
    </row>
    <row r="38" customFormat="false" ht="24" hidden="false" customHeight="true" outlineLevel="0" collapsed="false">
      <c r="A38" s="25" t="n">
        <f aca="false">$B$4+210</f>
        <v>46531</v>
      </c>
      <c r="B38" s="35"/>
      <c r="C38" s="11" t="str">
        <f aca="false">IF(ISNUMBER(F37),F37,"n.a.")</f>
        <v>n.a.</v>
      </c>
      <c r="D38" s="11" t="n">
        <f aca="false">SUMIFS(Registro!D8:D507,Registro!A8:A507,"&gt;="&amp;A38,Registro!A8:A507,"&lt;"&amp;A38+7,Registro!E8:E507,"&lt;&gt;REVISAR*")</f>
        <v>0</v>
      </c>
      <c r="E38" s="35"/>
      <c r="F38" s="11" t="str">
        <f aca="false">IF(AND(ISNUMBER(B38),B38&gt;=0,ISNUMBER(C38)),B38+C38-D38,"n.a.")</f>
        <v>n.a.</v>
      </c>
      <c r="G38" s="11" t="str">
        <f aca="false">IF(AND(ISNUMBER(F38),OR(E38="",AND(ISNUMBER(E38),E38&gt;=0))),F38-N(E38),"n.a.")</f>
        <v>n.a.</v>
      </c>
      <c r="H38" s="2" t="str">
        <f aca="false">IF(NOT(ISNUMBER(B38)),"Añade asignación",IF(NOT(ISNUMBER(C38)),"Completa semana anterior",IF(NOT(ISNUMBER(G38)),"Revisa reserva","Calculado")))</f>
        <v>Añade asignación</v>
      </c>
    </row>
    <row r="39" customFormat="false" ht="24" hidden="false" customHeight="true" outlineLevel="0" collapsed="false">
      <c r="A39" s="25" t="n">
        <f aca="false">$B$4+217</f>
        <v>46538</v>
      </c>
      <c r="B39" s="35"/>
      <c r="C39" s="11" t="str">
        <f aca="false">IF(ISNUMBER(F38),F38,"n.a.")</f>
        <v>n.a.</v>
      </c>
      <c r="D39" s="11" t="n">
        <f aca="false">SUMIFS(Registro!D8:D507,Registro!A8:A507,"&gt;="&amp;A39,Registro!A8:A507,"&lt;"&amp;A39+7,Registro!E8:E507,"&lt;&gt;REVISAR*")</f>
        <v>0</v>
      </c>
      <c r="E39" s="35"/>
      <c r="F39" s="11" t="str">
        <f aca="false">IF(AND(ISNUMBER(B39),B39&gt;=0,ISNUMBER(C39)),B39+C39-D39,"n.a.")</f>
        <v>n.a.</v>
      </c>
      <c r="G39" s="11" t="str">
        <f aca="false">IF(AND(ISNUMBER(F39),OR(E39="",AND(ISNUMBER(E39),E39&gt;=0))),F39-N(E39),"n.a.")</f>
        <v>n.a.</v>
      </c>
      <c r="H39" s="2" t="str">
        <f aca="false">IF(NOT(ISNUMBER(B39)),"Añade asignación",IF(NOT(ISNUMBER(C39)),"Completa semana anterior",IF(NOT(ISNUMBER(G39)),"Revisa reserva","Calculado")))</f>
        <v>Añade asignación</v>
      </c>
    </row>
    <row r="40" customFormat="false" ht="24" hidden="false" customHeight="true" outlineLevel="0" collapsed="false">
      <c r="A40" s="25" t="n">
        <f aca="false">$B$4+224</f>
        <v>46545</v>
      </c>
      <c r="B40" s="35"/>
      <c r="C40" s="11" t="str">
        <f aca="false">IF(ISNUMBER(F39),F39,"n.a.")</f>
        <v>n.a.</v>
      </c>
      <c r="D40" s="11" t="n">
        <f aca="false">SUMIFS(Registro!D8:D507,Registro!A8:A507,"&gt;="&amp;A40,Registro!A8:A507,"&lt;"&amp;A40+7,Registro!E8:E507,"&lt;&gt;REVISAR*")</f>
        <v>0</v>
      </c>
      <c r="E40" s="35"/>
      <c r="F40" s="11" t="str">
        <f aca="false">IF(AND(ISNUMBER(B40),B40&gt;=0,ISNUMBER(C40)),B40+C40-D40,"n.a.")</f>
        <v>n.a.</v>
      </c>
      <c r="G40" s="11" t="str">
        <f aca="false">IF(AND(ISNUMBER(F40),OR(E40="",AND(ISNUMBER(E40),E40&gt;=0))),F40-N(E40),"n.a.")</f>
        <v>n.a.</v>
      </c>
      <c r="H40" s="2" t="str">
        <f aca="false">IF(NOT(ISNUMBER(B40)),"Añade asignación",IF(NOT(ISNUMBER(C40)),"Completa semana anterior",IF(NOT(ISNUMBER(G40)),"Revisa reserva","Calculado")))</f>
        <v>Añade asignación</v>
      </c>
    </row>
    <row r="41" customFormat="false" ht="24" hidden="false" customHeight="true" outlineLevel="0" collapsed="false">
      <c r="A41" s="25" t="n">
        <f aca="false">$B$4+231</f>
        <v>46552</v>
      </c>
      <c r="B41" s="35"/>
      <c r="C41" s="11" t="str">
        <f aca="false">IF(ISNUMBER(F40),F40,"n.a.")</f>
        <v>n.a.</v>
      </c>
      <c r="D41" s="11" t="n">
        <f aca="false">SUMIFS(Registro!D8:D507,Registro!A8:A507,"&gt;="&amp;A41,Registro!A8:A507,"&lt;"&amp;A41+7,Registro!E8:E507,"&lt;&gt;REVISAR*")</f>
        <v>0</v>
      </c>
      <c r="E41" s="35"/>
      <c r="F41" s="11" t="str">
        <f aca="false">IF(AND(ISNUMBER(B41),B41&gt;=0,ISNUMBER(C41)),B41+C41-D41,"n.a.")</f>
        <v>n.a.</v>
      </c>
      <c r="G41" s="11" t="str">
        <f aca="false">IF(AND(ISNUMBER(F41),OR(E41="",AND(ISNUMBER(E41),E41&gt;=0))),F41-N(E41),"n.a.")</f>
        <v>n.a.</v>
      </c>
      <c r="H41" s="2" t="str">
        <f aca="false">IF(NOT(ISNUMBER(B41)),"Añade asignación",IF(NOT(ISNUMBER(C41)),"Completa semana anterior",IF(NOT(ISNUMBER(G41)),"Revisa reserva","Calculado")))</f>
        <v>Añade asignación</v>
      </c>
    </row>
    <row r="42" customFormat="false" ht="24" hidden="false" customHeight="true" outlineLevel="0" collapsed="false">
      <c r="A42" s="25" t="n">
        <f aca="false">$B$4+238</f>
        <v>46559</v>
      </c>
      <c r="B42" s="35"/>
      <c r="C42" s="11" t="str">
        <f aca="false">IF(ISNUMBER(F41),F41,"n.a.")</f>
        <v>n.a.</v>
      </c>
      <c r="D42" s="11" t="n">
        <f aca="false">SUMIFS(Registro!D8:D507,Registro!A8:A507,"&gt;="&amp;A42,Registro!A8:A507,"&lt;"&amp;A42+7,Registro!E8:E507,"&lt;&gt;REVISAR*")</f>
        <v>0</v>
      </c>
      <c r="E42" s="35"/>
      <c r="F42" s="11" t="str">
        <f aca="false">IF(AND(ISNUMBER(B42),B42&gt;=0,ISNUMBER(C42)),B42+C42-D42,"n.a.")</f>
        <v>n.a.</v>
      </c>
      <c r="G42" s="11" t="str">
        <f aca="false">IF(AND(ISNUMBER(F42),OR(E42="",AND(ISNUMBER(E42),E42&gt;=0))),F42-N(E42),"n.a.")</f>
        <v>n.a.</v>
      </c>
      <c r="H42" s="2" t="str">
        <f aca="false">IF(NOT(ISNUMBER(B42)),"Añade asignación",IF(NOT(ISNUMBER(C42)),"Completa semana anterior",IF(NOT(ISNUMBER(G42)),"Revisa reserva","Calculado")))</f>
        <v>Añade asignación</v>
      </c>
    </row>
    <row r="43" customFormat="false" ht="24" hidden="false" customHeight="true" outlineLevel="0" collapsed="false">
      <c r="A43" s="25" t="n">
        <f aca="false">$B$4+245</f>
        <v>46566</v>
      </c>
      <c r="B43" s="35"/>
      <c r="C43" s="11" t="str">
        <f aca="false">IF(ISNUMBER(F42),F42,"n.a.")</f>
        <v>n.a.</v>
      </c>
      <c r="D43" s="11" t="n">
        <f aca="false">SUMIFS(Registro!D8:D507,Registro!A8:A507,"&gt;="&amp;A43,Registro!A8:A507,"&lt;"&amp;A43+7,Registro!E8:E507,"&lt;&gt;REVISAR*")</f>
        <v>0</v>
      </c>
      <c r="E43" s="35"/>
      <c r="F43" s="11" t="str">
        <f aca="false">IF(AND(ISNUMBER(B43),B43&gt;=0,ISNUMBER(C43)),B43+C43-D43,"n.a.")</f>
        <v>n.a.</v>
      </c>
      <c r="G43" s="11" t="str">
        <f aca="false">IF(AND(ISNUMBER(F43),OR(E43="",AND(ISNUMBER(E43),E43&gt;=0))),F43-N(E43),"n.a.")</f>
        <v>n.a.</v>
      </c>
      <c r="H43" s="2" t="str">
        <f aca="false">IF(NOT(ISNUMBER(B43)),"Añade asignación",IF(NOT(ISNUMBER(C43)),"Completa semana anterior",IF(NOT(ISNUMBER(G43)),"Revisa reserva","Calculado")))</f>
        <v>Añade asignación</v>
      </c>
    </row>
    <row r="44" customFormat="false" ht="24" hidden="false" customHeight="true" outlineLevel="0" collapsed="false">
      <c r="A44" s="25" t="n">
        <f aca="false">$B$4+252</f>
        <v>46573</v>
      </c>
      <c r="B44" s="35"/>
      <c r="C44" s="11" t="str">
        <f aca="false">IF(ISNUMBER(F43),F43,"n.a.")</f>
        <v>n.a.</v>
      </c>
      <c r="D44" s="11" t="n">
        <f aca="false">SUMIFS(Registro!D8:D507,Registro!A8:A507,"&gt;="&amp;A44,Registro!A8:A507,"&lt;"&amp;A44+7,Registro!E8:E507,"&lt;&gt;REVISAR*")</f>
        <v>0</v>
      </c>
      <c r="E44" s="35"/>
      <c r="F44" s="11" t="str">
        <f aca="false">IF(AND(ISNUMBER(B44),B44&gt;=0,ISNUMBER(C44)),B44+C44-D44,"n.a.")</f>
        <v>n.a.</v>
      </c>
      <c r="G44" s="11" t="str">
        <f aca="false">IF(AND(ISNUMBER(F44),OR(E44="",AND(ISNUMBER(E44),E44&gt;=0))),F44-N(E44),"n.a.")</f>
        <v>n.a.</v>
      </c>
      <c r="H44" s="2" t="str">
        <f aca="false">IF(NOT(ISNUMBER(B44)),"Añade asignación",IF(NOT(ISNUMBER(C44)),"Completa semana anterior",IF(NOT(ISNUMBER(G44)),"Revisa reserva","Calculado")))</f>
        <v>Añade asignación</v>
      </c>
    </row>
    <row r="45" customFormat="false" ht="24" hidden="false" customHeight="true" outlineLevel="0" collapsed="false">
      <c r="A45" s="25" t="n">
        <f aca="false">$B$4+259</f>
        <v>46580</v>
      </c>
      <c r="B45" s="35"/>
      <c r="C45" s="11" t="str">
        <f aca="false">IF(ISNUMBER(F44),F44,"n.a.")</f>
        <v>n.a.</v>
      </c>
      <c r="D45" s="11" t="n">
        <f aca="false">SUMIFS(Registro!D8:D507,Registro!A8:A507,"&gt;="&amp;A45,Registro!A8:A507,"&lt;"&amp;A45+7,Registro!E8:E507,"&lt;&gt;REVISAR*")</f>
        <v>0</v>
      </c>
      <c r="E45" s="35"/>
      <c r="F45" s="11" t="str">
        <f aca="false">IF(AND(ISNUMBER(B45),B45&gt;=0,ISNUMBER(C45)),B45+C45-D45,"n.a.")</f>
        <v>n.a.</v>
      </c>
      <c r="G45" s="11" t="str">
        <f aca="false">IF(AND(ISNUMBER(F45),OR(E45="",AND(ISNUMBER(E45),E45&gt;=0))),F45-N(E45),"n.a.")</f>
        <v>n.a.</v>
      </c>
      <c r="H45" s="2" t="str">
        <f aca="false">IF(NOT(ISNUMBER(B45)),"Añade asignación",IF(NOT(ISNUMBER(C45)),"Completa semana anterior",IF(NOT(ISNUMBER(G45)),"Revisa reserva","Calculado")))</f>
        <v>Añade asignación</v>
      </c>
    </row>
    <row r="46" customFormat="false" ht="24" hidden="false" customHeight="true" outlineLevel="0" collapsed="false">
      <c r="A46" s="25" t="n">
        <f aca="false">$B$4+266</f>
        <v>46587</v>
      </c>
      <c r="B46" s="35"/>
      <c r="C46" s="11" t="str">
        <f aca="false">IF(ISNUMBER(F45),F45,"n.a.")</f>
        <v>n.a.</v>
      </c>
      <c r="D46" s="11" t="n">
        <f aca="false">SUMIFS(Registro!D8:D507,Registro!A8:A507,"&gt;="&amp;A46,Registro!A8:A507,"&lt;"&amp;A46+7,Registro!E8:E507,"&lt;&gt;REVISAR*")</f>
        <v>0</v>
      </c>
      <c r="E46" s="35"/>
      <c r="F46" s="11" t="str">
        <f aca="false">IF(AND(ISNUMBER(B46),B46&gt;=0,ISNUMBER(C46)),B46+C46-D46,"n.a.")</f>
        <v>n.a.</v>
      </c>
      <c r="G46" s="11" t="str">
        <f aca="false">IF(AND(ISNUMBER(F46),OR(E46="",AND(ISNUMBER(E46),E46&gt;=0))),F46-N(E46),"n.a.")</f>
        <v>n.a.</v>
      </c>
      <c r="H46" s="2" t="str">
        <f aca="false">IF(NOT(ISNUMBER(B46)),"Añade asignación",IF(NOT(ISNUMBER(C46)),"Completa semana anterior",IF(NOT(ISNUMBER(G46)),"Revisa reserva","Calculado")))</f>
        <v>Añade asignación</v>
      </c>
    </row>
    <row r="47" customFormat="false" ht="24" hidden="false" customHeight="true" outlineLevel="0" collapsed="false">
      <c r="A47" s="25" t="n">
        <f aca="false">$B$4+273</f>
        <v>46594</v>
      </c>
      <c r="B47" s="35"/>
      <c r="C47" s="11" t="str">
        <f aca="false">IF(ISNUMBER(F46),F46,"n.a.")</f>
        <v>n.a.</v>
      </c>
      <c r="D47" s="11" t="n">
        <f aca="false">SUMIFS(Registro!D8:D507,Registro!A8:A507,"&gt;="&amp;A47,Registro!A8:A507,"&lt;"&amp;A47+7,Registro!E8:E507,"&lt;&gt;REVISAR*")</f>
        <v>0</v>
      </c>
      <c r="E47" s="35"/>
      <c r="F47" s="11" t="str">
        <f aca="false">IF(AND(ISNUMBER(B47),B47&gt;=0,ISNUMBER(C47)),B47+C47-D47,"n.a.")</f>
        <v>n.a.</v>
      </c>
      <c r="G47" s="11" t="str">
        <f aca="false">IF(AND(ISNUMBER(F47),OR(E47="",AND(ISNUMBER(E47),E47&gt;=0))),F47-N(E47),"n.a.")</f>
        <v>n.a.</v>
      </c>
      <c r="H47" s="2" t="str">
        <f aca="false">IF(NOT(ISNUMBER(B47)),"Añade asignación",IF(NOT(ISNUMBER(C47)),"Completa semana anterior",IF(NOT(ISNUMBER(G47)),"Revisa reserva","Calculado")))</f>
        <v>Añade asignación</v>
      </c>
    </row>
    <row r="48" customFormat="false" ht="24" hidden="false" customHeight="true" outlineLevel="0" collapsed="false">
      <c r="A48" s="25" t="n">
        <f aca="false">$B$4+280</f>
        <v>46601</v>
      </c>
      <c r="B48" s="35"/>
      <c r="C48" s="11" t="str">
        <f aca="false">IF(ISNUMBER(F47),F47,"n.a.")</f>
        <v>n.a.</v>
      </c>
      <c r="D48" s="11" t="n">
        <f aca="false">SUMIFS(Registro!D8:D507,Registro!A8:A507,"&gt;="&amp;A48,Registro!A8:A507,"&lt;"&amp;A48+7,Registro!E8:E507,"&lt;&gt;REVISAR*")</f>
        <v>0</v>
      </c>
      <c r="E48" s="35"/>
      <c r="F48" s="11" t="str">
        <f aca="false">IF(AND(ISNUMBER(B48),B48&gt;=0,ISNUMBER(C48)),B48+C48-D48,"n.a.")</f>
        <v>n.a.</v>
      </c>
      <c r="G48" s="11" t="str">
        <f aca="false">IF(AND(ISNUMBER(F48),OR(E48="",AND(ISNUMBER(E48),E48&gt;=0))),F48-N(E48),"n.a.")</f>
        <v>n.a.</v>
      </c>
      <c r="H48" s="2" t="str">
        <f aca="false">IF(NOT(ISNUMBER(B48)),"Añade asignación",IF(NOT(ISNUMBER(C48)),"Completa semana anterior",IF(NOT(ISNUMBER(G48)),"Revisa reserva","Calculado")))</f>
        <v>Añade asignación</v>
      </c>
    </row>
    <row r="49" customFormat="false" ht="24" hidden="false" customHeight="true" outlineLevel="0" collapsed="false">
      <c r="A49" s="25" t="n">
        <f aca="false">$B$4+287</f>
        <v>46608</v>
      </c>
      <c r="B49" s="35"/>
      <c r="C49" s="11" t="str">
        <f aca="false">IF(ISNUMBER(F48),F48,"n.a.")</f>
        <v>n.a.</v>
      </c>
      <c r="D49" s="11" t="n">
        <f aca="false">SUMIFS(Registro!D8:D507,Registro!A8:A507,"&gt;="&amp;A49,Registro!A8:A507,"&lt;"&amp;A49+7,Registro!E8:E507,"&lt;&gt;REVISAR*")</f>
        <v>0</v>
      </c>
      <c r="E49" s="35"/>
      <c r="F49" s="11" t="str">
        <f aca="false">IF(AND(ISNUMBER(B49),B49&gt;=0,ISNUMBER(C49)),B49+C49-D49,"n.a.")</f>
        <v>n.a.</v>
      </c>
      <c r="G49" s="11" t="str">
        <f aca="false">IF(AND(ISNUMBER(F49),OR(E49="",AND(ISNUMBER(E49),E49&gt;=0))),F49-N(E49),"n.a.")</f>
        <v>n.a.</v>
      </c>
      <c r="H49" s="2" t="str">
        <f aca="false">IF(NOT(ISNUMBER(B49)),"Añade asignación",IF(NOT(ISNUMBER(C49)),"Completa semana anterior",IF(NOT(ISNUMBER(G49)),"Revisa reserva","Calculado")))</f>
        <v>Añade asignación</v>
      </c>
    </row>
    <row r="50" customFormat="false" ht="24" hidden="false" customHeight="true" outlineLevel="0" collapsed="false">
      <c r="A50" s="25" t="n">
        <f aca="false">$B$4+294</f>
        <v>46615</v>
      </c>
      <c r="B50" s="35"/>
      <c r="C50" s="11" t="str">
        <f aca="false">IF(ISNUMBER(F49),F49,"n.a.")</f>
        <v>n.a.</v>
      </c>
      <c r="D50" s="11" t="n">
        <f aca="false">SUMIFS(Registro!D8:D507,Registro!A8:A507,"&gt;="&amp;A50,Registro!A8:A507,"&lt;"&amp;A50+7,Registro!E8:E507,"&lt;&gt;REVISAR*")</f>
        <v>0</v>
      </c>
      <c r="E50" s="35"/>
      <c r="F50" s="11" t="str">
        <f aca="false">IF(AND(ISNUMBER(B50),B50&gt;=0,ISNUMBER(C50)),B50+C50-D50,"n.a.")</f>
        <v>n.a.</v>
      </c>
      <c r="G50" s="11" t="str">
        <f aca="false">IF(AND(ISNUMBER(F50),OR(E50="",AND(ISNUMBER(E50),E50&gt;=0))),F50-N(E50),"n.a.")</f>
        <v>n.a.</v>
      </c>
      <c r="H50" s="2" t="str">
        <f aca="false">IF(NOT(ISNUMBER(B50)),"Añade asignación",IF(NOT(ISNUMBER(C50)),"Completa semana anterior",IF(NOT(ISNUMBER(G50)),"Revisa reserva","Calculado")))</f>
        <v>Añade asignación</v>
      </c>
    </row>
    <row r="51" customFormat="false" ht="24" hidden="false" customHeight="true" outlineLevel="0" collapsed="false">
      <c r="A51" s="25" t="n">
        <f aca="false">$B$4+301</f>
        <v>46622</v>
      </c>
      <c r="B51" s="35"/>
      <c r="C51" s="11" t="str">
        <f aca="false">IF(ISNUMBER(F50),F50,"n.a.")</f>
        <v>n.a.</v>
      </c>
      <c r="D51" s="11" t="n">
        <f aca="false">SUMIFS(Registro!D8:D507,Registro!A8:A507,"&gt;="&amp;A51,Registro!A8:A507,"&lt;"&amp;A51+7,Registro!E8:E507,"&lt;&gt;REVISAR*")</f>
        <v>0</v>
      </c>
      <c r="E51" s="35"/>
      <c r="F51" s="11" t="str">
        <f aca="false">IF(AND(ISNUMBER(B51),B51&gt;=0,ISNUMBER(C51)),B51+C51-D51,"n.a.")</f>
        <v>n.a.</v>
      </c>
      <c r="G51" s="11" t="str">
        <f aca="false">IF(AND(ISNUMBER(F51),OR(E51="",AND(ISNUMBER(E51),E51&gt;=0))),F51-N(E51),"n.a.")</f>
        <v>n.a.</v>
      </c>
      <c r="H51" s="2" t="str">
        <f aca="false">IF(NOT(ISNUMBER(B51)),"Añade asignación",IF(NOT(ISNUMBER(C51)),"Completa semana anterior",IF(NOT(ISNUMBER(G51)),"Revisa reserva","Calculado")))</f>
        <v>Añade asignación</v>
      </c>
    </row>
    <row r="52" customFormat="false" ht="24" hidden="false" customHeight="true" outlineLevel="0" collapsed="false">
      <c r="A52" s="25" t="n">
        <f aca="false">$B$4+308</f>
        <v>46629</v>
      </c>
      <c r="B52" s="35"/>
      <c r="C52" s="11" t="str">
        <f aca="false">IF(ISNUMBER(F51),F51,"n.a.")</f>
        <v>n.a.</v>
      </c>
      <c r="D52" s="11" t="n">
        <f aca="false">SUMIFS(Registro!D8:D507,Registro!A8:A507,"&gt;="&amp;A52,Registro!A8:A507,"&lt;"&amp;A52+7,Registro!E8:E507,"&lt;&gt;REVISAR*")</f>
        <v>0</v>
      </c>
      <c r="E52" s="35"/>
      <c r="F52" s="11" t="str">
        <f aca="false">IF(AND(ISNUMBER(B52),B52&gt;=0,ISNUMBER(C52)),B52+C52-D52,"n.a.")</f>
        <v>n.a.</v>
      </c>
      <c r="G52" s="11" t="str">
        <f aca="false">IF(AND(ISNUMBER(F52),OR(E52="",AND(ISNUMBER(E52),E52&gt;=0))),F52-N(E52),"n.a.")</f>
        <v>n.a.</v>
      </c>
      <c r="H52" s="2" t="str">
        <f aca="false">IF(NOT(ISNUMBER(B52)),"Añade asignación",IF(NOT(ISNUMBER(C52)),"Completa semana anterior",IF(NOT(ISNUMBER(G52)),"Revisa reserva","Calculado")))</f>
        <v>Añade asignación</v>
      </c>
    </row>
    <row r="53" customFormat="false" ht="24" hidden="false" customHeight="true" outlineLevel="0" collapsed="false">
      <c r="A53" s="25" t="n">
        <f aca="false">$B$4+315</f>
        <v>46636</v>
      </c>
      <c r="B53" s="35"/>
      <c r="C53" s="11" t="str">
        <f aca="false">IF(ISNUMBER(F52),F52,"n.a.")</f>
        <v>n.a.</v>
      </c>
      <c r="D53" s="11" t="n">
        <f aca="false">SUMIFS(Registro!D8:D507,Registro!A8:A507,"&gt;="&amp;A53,Registro!A8:A507,"&lt;"&amp;A53+7,Registro!E8:E507,"&lt;&gt;REVISAR*")</f>
        <v>0</v>
      </c>
      <c r="E53" s="35"/>
      <c r="F53" s="11" t="str">
        <f aca="false">IF(AND(ISNUMBER(B53),B53&gt;=0,ISNUMBER(C53)),B53+C53-D53,"n.a.")</f>
        <v>n.a.</v>
      </c>
      <c r="G53" s="11" t="str">
        <f aca="false">IF(AND(ISNUMBER(F53),OR(E53="",AND(ISNUMBER(E53),E53&gt;=0))),F53-N(E53),"n.a.")</f>
        <v>n.a.</v>
      </c>
      <c r="H53" s="2" t="str">
        <f aca="false">IF(NOT(ISNUMBER(B53)),"Añade asignación",IF(NOT(ISNUMBER(C53)),"Completa semana anterior",IF(NOT(ISNUMBER(G53)),"Revisa reserva","Calculado")))</f>
        <v>Añade asignación</v>
      </c>
    </row>
    <row r="54" customFormat="false" ht="24" hidden="false" customHeight="true" outlineLevel="0" collapsed="false">
      <c r="A54" s="25" t="n">
        <f aca="false">$B$4+322</f>
        <v>46643</v>
      </c>
      <c r="B54" s="35"/>
      <c r="C54" s="11" t="str">
        <f aca="false">IF(ISNUMBER(F53),F53,"n.a.")</f>
        <v>n.a.</v>
      </c>
      <c r="D54" s="11" t="n">
        <f aca="false">SUMIFS(Registro!D8:D507,Registro!A8:A507,"&gt;="&amp;A54,Registro!A8:A507,"&lt;"&amp;A54+7,Registro!E8:E507,"&lt;&gt;REVISAR*")</f>
        <v>0</v>
      </c>
      <c r="E54" s="35"/>
      <c r="F54" s="11" t="str">
        <f aca="false">IF(AND(ISNUMBER(B54),B54&gt;=0,ISNUMBER(C54)),B54+C54-D54,"n.a.")</f>
        <v>n.a.</v>
      </c>
      <c r="G54" s="11" t="str">
        <f aca="false">IF(AND(ISNUMBER(F54),OR(E54="",AND(ISNUMBER(E54),E54&gt;=0))),F54-N(E54),"n.a.")</f>
        <v>n.a.</v>
      </c>
      <c r="H54" s="2" t="str">
        <f aca="false">IF(NOT(ISNUMBER(B54)),"Añade asignación",IF(NOT(ISNUMBER(C54)),"Completa semana anterior",IF(NOT(ISNUMBER(G54)),"Revisa reserva","Calculado")))</f>
        <v>Añade asignación</v>
      </c>
    </row>
    <row r="55" customFormat="false" ht="24" hidden="false" customHeight="true" outlineLevel="0" collapsed="false">
      <c r="A55" s="25" t="n">
        <f aca="false">$B$4+329</f>
        <v>46650</v>
      </c>
      <c r="B55" s="35"/>
      <c r="C55" s="11" t="str">
        <f aca="false">IF(ISNUMBER(F54),F54,"n.a.")</f>
        <v>n.a.</v>
      </c>
      <c r="D55" s="11" t="n">
        <f aca="false">SUMIFS(Registro!D8:D507,Registro!A8:A507,"&gt;="&amp;A55,Registro!A8:A507,"&lt;"&amp;A55+7,Registro!E8:E507,"&lt;&gt;REVISAR*")</f>
        <v>0</v>
      </c>
      <c r="E55" s="35"/>
      <c r="F55" s="11" t="str">
        <f aca="false">IF(AND(ISNUMBER(B55),B55&gt;=0,ISNUMBER(C55)),B55+C55-D55,"n.a.")</f>
        <v>n.a.</v>
      </c>
      <c r="G55" s="11" t="str">
        <f aca="false">IF(AND(ISNUMBER(F55),OR(E55="",AND(ISNUMBER(E55),E55&gt;=0))),F55-N(E55),"n.a.")</f>
        <v>n.a.</v>
      </c>
      <c r="H55" s="2" t="str">
        <f aca="false">IF(NOT(ISNUMBER(B55)),"Añade asignación",IF(NOT(ISNUMBER(C55)),"Completa semana anterior",IF(NOT(ISNUMBER(G55)),"Revisa reserva","Calculado")))</f>
        <v>Añade asignación</v>
      </c>
    </row>
    <row r="56" customFormat="false" ht="24" hidden="false" customHeight="true" outlineLevel="0" collapsed="false">
      <c r="A56" s="25" t="n">
        <f aca="false">$B$4+336</f>
        <v>46657</v>
      </c>
      <c r="B56" s="35"/>
      <c r="C56" s="11" t="str">
        <f aca="false">IF(ISNUMBER(F55),F55,"n.a.")</f>
        <v>n.a.</v>
      </c>
      <c r="D56" s="11" t="n">
        <f aca="false">SUMIFS(Registro!D8:D507,Registro!A8:A507,"&gt;="&amp;A56,Registro!A8:A507,"&lt;"&amp;A56+7,Registro!E8:E507,"&lt;&gt;REVISAR*")</f>
        <v>0</v>
      </c>
      <c r="E56" s="35"/>
      <c r="F56" s="11" t="str">
        <f aca="false">IF(AND(ISNUMBER(B56),B56&gt;=0,ISNUMBER(C56)),B56+C56-D56,"n.a.")</f>
        <v>n.a.</v>
      </c>
      <c r="G56" s="11" t="str">
        <f aca="false">IF(AND(ISNUMBER(F56),OR(E56="",AND(ISNUMBER(E56),E56&gt;=0))),F56-N(E56),"n.a.")</f>
        <v>n.a.</v>
      </c>
      <c r="H56" s="2" t="str">
        <f aca="false">IF(NOT(ISNUMBER(B56)),"Añade asignación",IF(NOT(ISNUMBER(C56)),"Completa semana anterior",IF(NOT(ISNUMBER(G56)),"Revisa reserva","Calculado")))</f>
        <v>Añade asignación</v>
      </c>
    </row>
    <row r="57" customFormat="false" ht="24" hidden="false" customHeight="true" outlineLevel="0" collapsed="false">
      <c r="A57" s="25" t="n">
        <f aca="false">$B$4+343</f>
        <v>46664</v>
      </c>
      <c r="B57" s="35"/>
      <c r="C57" s="11" t="str">
        <f aca="false">IF(ISNUMBER(F56),F56,"n.a.")</f>
        <v>n.a.</v>
      </c>
      <c r="D57" s="11" t="n">
        <f aca="false">SUMIFS(Registro!D8:D507,Registro!A8:A507,"&gt;="&amp;A57,Registro!A8:A507,"&lt;"&amp;A57+7,Registro!E8:E507,"&lt;&gt;REVISAR*")</f>
        <v>0</v>
      </c>
      <c r="E57" s="35"/>
      <c r="F57" s="11" t="str">
        <f aca="false">IF(AND(ISNUMBER(B57),B57&gt;=0,ISNUMBER(C57)),B57+C57-D57,"n.a.")</f>
        <v>n.a.</v>
      </c>
      <c r="G57" s="11" t="str">
        <f aca="false">IF(AND(ISNUMBER(F57),OR(E57="",AND(ISNUMBER(E57),E57&gt;=0))),F57-N(E57),"n.a.")</f>
        <v>n.a.</v>
      </c>
      <c r="H57" s="2" t="str">
        <f aca="false">IF(NOT(ISNUMBER(B57)),"Añade asignación",IF(NOT(ISNUMBER(C57)),"Completa semana anterior",IF(NOT(ISNUMBER(G57)),"Revisa reserva","Calculado")))</f>
        <v>Añade asignación</v>
      </c>
    </row>
    <row r="58" customFormat="false" ht="24" hidden="false" customHeight="true" outlineLevel="0" collapsed="false">
      <c r="A58" s="25" t="n">
        <f aca="false">$B$4+350</f>
        <v>46671</v>
      </c>
      <c r="B58" s="35"/>
      <c r="C58" s="11" t="str">
        <f aca="false">IF(ISNUMBER(F57),F57,"n.a.")</f>
        <v>n.a.</v>
      </c>
      <c r="D58" s="11" t="n">
        <f aca="false">SUMIFS(Registro!D8:D507,Registro!A8:A507,"&gt;="&amp;A58,Registro!A8:A507,"&lt;"&amp;A58+7,Registro!E8:E507,"&lt;&gt;REVISAR*")</f>
        <v>0</v>
      </c>
      <c r="E58" s="35"/>
      <c r="F58" s="11" t="str">
        <f aca="false">IF(AND(ISNUMBER(B58),B58&gt;=0,ISNUMBER(C58)),B58+C58-D58,"n.a.")</f>
        <v>n.a.</v>
      </c>
      <c r="G58" s="11" t="str">
        <f aca="false">IF(AND(ISNUMBER(F58),OR(E58="",AND(ISNUMBER(E58),E58&gt;=0))),F58-N(E58),"n.a.")</f>
        <v>n.a.</v>
      </c>
      <c r="H58" s="2" t="str">
        <f aca="false">IF(NOT(ISNUMBER(B58)),"Añade asignación",IF(NOT(ISNUMBER(C58)),"Completa semana anterior",IF(NOT(ISNUMBER(G58)),"Revisa reserva","Calculado")))</f>
        <v>Añade asignación</v>
      </c>
    </row>
    <row r="59" customFormat="false" ht="24" hidden="false" customHeight="true" outlineLevel="0" collapsed="false">
      <c r="A59" s="25" t="n">
        <f aca="false">$B$4+357</f>
        <v>46678</v>
      </c>
      <c r="B59" s="35"/>
      <c r="C59" s="11" t="str">
        <f aca="false">IF(ISNUMBER(F58),F58,"n.a.")</f>
        <v>n.a.</v>
      </c>
      <c r="D59" s="11" t="n">
        <f aca="false">SUMIFS(Registro!D8:D507,Registro!A8:A507,"&gt;="&amp;A59,Registro!A8:A507,"&lt;"&amp;A59+7,Registro!E8:E507,"&lt;&gt;REVISAR*")</f>
        <v>0</v>
      </c>
      <c r="E59" s="35"/>
      <c r="F59" s="11" t="str">
        <f aca="false">IF(AND(ISNUMBER(B59),B59&gt;=0,ISNUMBER(C59)),B59+C59-D59,"n.a.")</f>
        <v>n.a.</v>
      </c>
      <c r="G59" s="11" t="str">
        <f aca="false">IF(AND(ISNUMBER(F59),OR(E59="",AND(ISNUMBER(E59),E59&gt;=0))),F59-N(E59),"n.a.")</f>
        <v>n.a.</v>
      </c>
      <c r="H59" s="2" t="str">
        <f aca="false">IF(NOT(ISNUMBER(B59)),"Añade asignación",IF(NOT(ISNUMBER(C59)),"Completa semana anterior",IF(NOT(ISNUMBER(G59)),"Revisa reserva","Calculado")))</f>
        <v>Añade asignación</v>
      </c>
    </row>
    <row r="60" customFormat="false" ht="24" hidden="false" customHeight="true" outlineLevel="0" collapsed="false">
      <c r="A60" s="2"/>
      <c r="B60" s="2"/>
      <c r="C60" s="2"/>
      <c r="D60" s="2"/>
      <c r="E60" s="2"/>
      <c r="F60" s="2"/>
      <c r="G60" s="2"/>
      <c r="H60" s="2"/>
    </row>
    <row r="61" customFormat="false" ht="24" hidden="false" customHeight="true" outlineLevel="0" collapsed="false">
      <c r="A61" s="2"/>
      <c r="B61" s="2"/>
      <c r="C61" s="2"/>
      <c r="D61" s="2"/>
      <c r="E61" s="2"/>
      <c r="F61" s="2"/>
      <c r="G61" s="2"/>
      <c r="H61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1" width="19"/>
  </cols>
  <sheetData>
    <row r="1" customFormat="false" ht="24" hidden="false" customHeight="true" outlineLevel="0" collapsed="false">
      <c r="A1" s="2"/>
      <c r="B1" s="2"/>
      <c r="C1" s="2"/>
    </row>
    <row r="2" customFormat="false" ht="24" hidden="false" customHeight="true" outlineLevel="0" collapsed="false">
      <c r="A2" s="3" t="s">
        <v>51</v>
      </c>
      <c r="B2" s="2"/>
      <c r="C2" s="2"/>
    </row>
    <row r="3" customFormat="false" ht="24" hidden="false" customHeight="true" outlineLevel="0" collapsed="false">
      <c r="A3" s="5"/>
      <c r="B3" s="5"/>
      <c r="C3" s="5"/>
    </row>
    <row r="4" customFormat="false" ht="24" hidden="false" customHeight="true" outlineLevel="0" collapsed="false">
      <c r="A4" s="2"/>
      <c r="B4" s="2"/>
      <c r="C4" s="2"/>
    </row>
    <row r="5" customFormat="false" ht="24" hidden="false" customHeight="true" outlineLevel="0" collapsed="false">
      <c r="A5" s="2"/>
      <c r="B5" s="2"/>
      <c r="C5" s="2"/>
    </row>
    <row r="6" customFormat="false" ht="24" hidden="false" customHeight="true" outlineLevel="0" collapsed="false">
      <c r="A6" s="2"/>
      <c r="B6" s="2"/>
      <c r="C6" s="2"/>
    </row>
    <row r="7" customFormat="false" ht="42" hidden="false" customHeight="true" outlineLevel="0" collapsed="false">
      <c r="A7" s="13" t="s">
        <v>52</v>
      </c>
      <c r="B7" s="13" t="s">
        <v>53</v>
      </c>
      <c r="C7" s="13" t="s">
        <v>54</v>
      </c>
    </row>
    <row r="8" customFormat="false" ht="24" hidden="false" customHeight="true" outlineLevel="0" collapsed="false">
      <c r="A8" s="30" t="s">
        <v>55</v>
      </c>
      <c r="B8" s="11" t="n">
        <f aca="false">IF(COUNTIFS(A$8:A$15,A8)=1,SUMIFS(Registro!D8:D507,Registro!B8:B507,A8,Registro!E8:E507,"Correcto"),0)</f>
        <v>0</v>
      </c>
      <c r="C8" s="12" t="n">
        <f aca="false">COUNTIFS(Registro!B8:B507,A8,Registro!E8:E507,"Correcto")</f>
        <v>0</v>
      </c>
    </row>
    <row r="9" customFormat="false" ht="24" hidden="false" customHeight="true" outlineLevel="0" collapsed="false">
      <c r="A9" s="30" t="s">
        <v>56</v>
      </c>
      <c r="B9" s="11" t="n">
        <f aca="false">IF(COUNTIFS(A$8:A$15,A9)=1,SUMIFS(Registro!D8:D507,Registro!B8:B507,A9,Registro!E8:E507,"Correcto"),0)</f>
        <v>0</v>
      </c>
      <c r="C9" s="12" t="n">
        <f aca="false">COUNTIFS(Registro!B8:B507,A9,Registro!E8:E507,"Correcto")</f>
        <v>0</v>
      </c>
    </row>
    <row r="10" customFormat="false" ht="24" hidden="false" customHeight="true" outlineLevel="0" collapsed="false">
      <c r="A10" s="30" t="s">
        <v>57</v>
      </c>
      <c r="B10" s="11" t="n">
        <f aca="false">IF(COUNTIFS(A$8:A$15,A10)=1,SUMIFS(Registro!D8:D507,Registro!B8:B507,A10,Registro!E8:E507,"Correcto"),0)</f>
        <v>0</v>
      </c>
      <c r="C10" s="12" t="n">
        <f aca="false">COUNTIFS(Registro!B8:B507,A10,Registro!E8:E507,"Correcto")</f>
        <v>0</v>
      </c>
    </row>
    <row r="11" customFormat="false" ht="24" hidden="false" customHeight="true" outlineLevel="0" collapsed="false">
      <c r="A11" s="30" t="s">
        <v>58</v>
      </c>
      <c r="B11" s="11" t="n">
        <f aca="false">IF(COUNTIFS(A$8:A$15,A11)=1,SUMIFS(Registro!D8:D507,Registro!B8:B507,A11,Registro!E8:E507,"Correcto"),0)</f>
        <v>0</v>
      </c>
      <c r="C11" s="12" t="n">
        <f aca="false">COUNTIFS(Registro!B8:B507,A11,Registro!E8:E507,"Correcto")</f>
        <v>0</v>
      </c>
    </row>
    <row r="12" customFormat="false" ht="24" hidden="false" customHeight="true" outlineLevel="0" collapsed="false">
      <c r="A12" s="30" t="s">
        <v>59</v>
      </c>
      <c r="B12" s="11" t="n">
        <f aca="false">IF(COUNTIFS(A$8:A$15,A12)=1,SUMIFS(Registro!D8:D507,Registro!B8:B507,A12,Registro!E8:E507,"Correcto"),0)</f>
        <v>0</v>
      </c>
      <c r="C12" s="12" t="n">
        <f aca="false">COUNTIFS(Registro!B8:B507,A12,Registro!E8:E507,"Correcto")</f>
        <v>0</v>
      </c>
    </row>
    <row r="13" customFormat="false" ht="24" hidden="false" customHeight="true" outlineLevel="0" collapsed="false">
      <c r="A13" s="30" t="s">
        <v>60</v>
      </c>
      <c r="B13" s="11" t="n">
        <f aca="false">IF(COUNTIFS(A$8:A$15,A13)=1,SUMIFS(Registro!D8:D507,Registro!B8:B507,A13,Registro!E8:E507,"Correcto"),0)</f>
        <v>0</v>
      </c>
      <c r="C13" s="12" t="n">
        <f aca="false">COUNTIFS(Registro!B8:B507,A13,Registro!E8:E507,"Correcto")</f>
        <v>0</v>
      </c>
    </row>
    <row r="14" customFormat="false" ht="24" hidden="false" customHeight="true" outlineLevel="0" collapsed="false">
      <c r="A14" s="30" t="s">
        <v>61</v>
      </c>
      <c r="B14" s="11" t="n">
        <f aca="false">IF(COUNTIFS(A$8:A$15,A14)=1,SUMIFS(Registro!D8:D507,Registro!B8:B507,A14,Registro!E8:E507,"Correcto"),0)</f>
        <v>0</v>
      </c>
      <c r="C14" s="12" t="n">
        <f aca="false">COUNTIFS(Registro!B8:B507,A14,Registro!E8:E507,"Correcto")</f>
        <v>0</v>
      </c>
    </row>
    <row r="15" customFormat="false" ht="24" hidden="false" customHeight="true" outlineLevel="0" collapsed="false">
      <c r="A15" s="30" t="s">
        <v>62</v>
      </c>
      <c r="B15" s="11" t="n">
        <f aca="false">IF(COUNTIFS(A$8:A$15,A15)=1,SUMIFS(Registro!D8:D507,Registro!B8:B507,A15,Registro!E8:E507,"Correcto"),0)</f>
        <v>0</v>
      </c>
      <c r="C15" s="12" t="n">
        <f aca="false">COUNTIFS(Registro!B8:B507,A15,Registro!E8:E507,"Correcto")</f>
        <v>0</v>
      </c>
    </row>
    <row r="16" customFormat="false" ht="24" hidden="false" customHeight="true" outlineLevel="0" collapsed="false">
      <c r="A16" s="2"/>
      <c r="B16" s="11"/>
      <c r="C16" s="2"/>
    </row>
    <row r="17" customFormat="false" ht="24" hidden="false" customHeight="true" outlineLevel="0" collapsed="false">
      <c r="A17" s="2" t="s">
        <v>63</v>
      </c>
      <c r="B17" s="11" t="n">
        <f aca="false">Resumen!B10-SUM(B8:B15)</f>
        <v>0</v>
      </c>
      <c r="C17" s="2"/>
    </row>
    <row r="18" customFormat="false" ht="24" hidden="false" customHeight="true" outlineLevel="0" collapsed="false">
      <c r="A18" s="2"/>
      <c r="B18" s="2"/>
      <c r="C18" s="2"/>
    </row>
    <row r="19" customFormat="false" ht="24" hidden="false" customHeight="true" outlineLevel="0" collapsed="false">
      <c r="A19" s="2"/>
      <c r="B19" s="2"/>
      <c r="C19" s="2"/>
    </row>
    <row r="20" customFormat="false" ht="24" hidden="false" customHeight="true" outlineLevel="0" collapsed="false">
      <c r="A20" s="2"/>
      <c r="B20" s="2"/>
      <c r="C20" s="2"/>
    </row>
    <row r="21" customFormat="false" ht="24" hidden="false" customHeight="true" outlineLevel="0" collapsed="false">
      <c r="A21" s="2"/>
      <c r="B21" s="2"/>
      <c r="C21" s="2"/>
    </row>
    <row r="22" customFormat="false" ht="24" hidden="false" customHeight="true" outlineLevel="0" collapsed="false">
      <c r="A22" s="2"/>
      <c r="B22" s="2"/>
      <c r="C2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6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64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</row>
    <row r="4" customFormat="false" ht="24" hidden="false" customHeight="true" outlineLevel="0" collapsed="false">
      <c r="A4" s="2" t="s">
        <v>65</v>
      </c>
      <c r="B4" s="30" t="n">
        <v>1</v>
      </c>
      <c r="C4" s="2"/>
      <c r="D4" s="2" t="s">
        <v>66</v>
      </c>
      <c r="E4" s="2" t="n">
        <f aca="false">MAX(1,ROUNDUP((MAX(14,MAX(Registro!$G$8:$G$507))-7)/20,0))</f>
        <v>1</v>
      </c>
      <c r="F4" s="2"/>
    </row>
    <row r="5" customFormat="false" ht="24" hidden="false" customHeight="true" outlineLevel="0" collapsed="false">
      <c r="A5" s="8" t="s">
        <v>67</v>
      </c>
      <c r="B5" s="8"/>
      <c r="C5" s="8"/>
      <c r="D5" s="8"/>
      <c r="E5" s="8"/>
      <c r="F5" s="8"/>
    </row>
    <row r="6" customFormat="false" ht="24" hidden="false" customHeight="true" outlineLevel="0" collapsed="false">
      <c r="A6" s="2"/>
      <c r="B6" s="2"/>
      <c r="C6" s="2"/>
      <c r="D6" s="2"/>
      <c r="E6" s="2"/>
      <c r="F6" s="2"/>
    </row>
    <row r="7" customFormat="false" ht="40" hidden="false" customHeight="true" outlineLevel="0" collapsed="false">
      <c r="A7" s="27" t="str">
        <f aca="false">Registro!A7</f>
        <v>Fecha</v>
      </c>
      <c r="B7" s="27" t="str">
        <f aca="false">Registro!B7</f>
        <v>Categoría</v>
      </c>
      <c r="C7" s="27" t="str">
        <f aca="false">Registro!C7</f>
        <v>Concepto</v>
      </c>
      <c r="D7" s="27" t="str">
        <f aca="false">Registro!D7</f>
        <v>Importe</v>
      </c>
      <c r="E7" s="27" t="str">
        <f aca="false">Registro!E7</f>
        <v>Control</v>
      </c>
      <c r="F7" s="27" t="str">
        <f aca="false">Registro!F7</f>
        <v>Clasificación</v>
      </c>
    </row>
    <row r="8" customFormat="false" ht="26" hidden="false" customHeight="true" outlineLevel="0" collapsed="false">
      <c r="A8" s="28" t="str">
        <f aca="false">IF(AND(ISNUMBER($B$4),$B$4&gt;=1,$B$4&lt;=25,MOD($B$4,1)=0),IF(INDEX(Registro!G8:G507,($B$4-1)*20+1)=0,"",IF(INDEX(Registro!A8:A507,($B$4-1)*20+1)="","",INDEX(Registro!A8:A507,($B$4-1)*20+1))),"Revisa página")</f>
        <v/>
      </c>
      <c r="B8" s="29" t="str">
        <f aca="false">IF(AND(ISNUMBER($B$4),$B$4&gt;=1,$B$4&lt;=25,MOD($B$4,1)=0),IF(INDEX(Registro!G8:G507,($B$4-1)*20+1)=0,"",IF(INDEX(Registro!B8:B507,($B$4-1)*20+1)="","",INDEX(Registro!B8:B507,($B$4-1)*20+1))),"Revisa página")</f>
        <v/>
      </c>
      <c r="C8" s="29" t="str">
        <f aca="false">IF(AND(ISNUMBER($B$4),$B$4&gt;=1,$B$4&lt;=25,MOD($B$4,1)=0),IF(INDEX(Registro!G8:G507,($B$4-1)*20+1)=0,"",IF(INDEX(Registro!C8:C507,($B$4-1)*20+1)="","",INDEX(Registro!C8:C507,($B$4-1)*20+1))),"Revisa página")</f>
        <v/>
      </c>
      <c r="D8" s="29" t="str">
        <f aca="false">IF(AND(ISNUMBER($B$4),$B$4&gt;=1,$B$4&lt;=25,MOD($B$4,1)=0),IF(INDEX(Registro!G8:G507,($B$4-1)*20+1)=0,"",IF(INDEX(Registro!D8:D507,($B$4-1)*20+1)="","",INDEX(Registro!D8:D507,($B$4-1)*20+1))),"Revisa página")</f>
        <v/>
      </c>
      <c r="E8" s="29" t="str">
        <f aca="false">IF(AND(ISNUMBER($B$4),$B$4&gt;=1,$B$4&lt;=25,MOD($B$4,1)=0),IF(INDEX(Registro!G8:G507,($B$4-1)*20+1)=0,"",IF(INDEX(Registro!E8:E507,($B$4-1)*20+1)="","",INDEX(Registro!E8:E507,($B$4-1)*20+1))),"Revisa página")</f>
        <v/>
      </c>
      <c r="F8" s="29" t="str">
        <f aca="false">IF(AND(ISNUMBER($B$4),$B$4&gt;=1,$B$4&lt;=25,MOD($B$4,1)=0),IF(INDEX(Registro!G8:G507,($B$4-1)*20+1)=0,"",IF(INDEX(Registro!F8:F507,($B$4-1)*20+1)="","",INDEX(Registro!F8:F507,($B$4-1)*20+1))),"Revisa página")</f>
        <v/>
      </c>
    </row>
    <row r="9" customFormat="false" ht="26" hidden="false" customHeight="true" outlineLevel="0" collapsed="false">
      <c r="A9" s="28" t="str">
        <f aca="false">IF(AND(ISNUMBER($B$4),$B$4&gt;=1,$B$4&lt;=25,MOD($B$4,1)=0),IF(INDEX(Registro!G8:G507,($B$4-1)*20+2)=0,"",IF(INDEX(Registro!A8:A507,($B$4-1)*20+2)="","",INDEX(Registro!A8:A507,($B$4-1)*20+2))),"Revisa página")</f>
        <v/>
      </c>
      <c r="B9" s="29" t="str">
        <f aca="false">IF(AND(ISNUMBER($B$4),$B$4&gt;=1,$B$4&lt;=25,MOD($B$4,1)=0),IF(INDEX(Registro!G8:G507,($B$4-1)*20+2)=0,"",IF(INDEX(Registro!B8:B507,($B$4-1)*20+2)="","",INDEX(Registro!B8:B507,($B$4-1)*20+2))),"Revisa página")</f>
        <v/>
      </c>
      <c r="C9" s="29" t="str">
        <f aca="false">IF(AND(ISNUMBER($B$4),$B$4&gt;=1,$B$4&lt;=25,MOD($B$4,1)=0),IF(INDEX(Registro!G8:G507,($B$4-1)*20+2)=0,"",IF(INDEX(Registro!C8:C507,($B$4-1)*20+2)="","",INDEX(Registro!C8:C507,($B$4-1)*20+2))),"Revisa página")</f>
        <v/>
      </c>
      <c r="D9" s="29" t="str">
        <f aca="false">IF(AND(ISNUMBER($B$4),$B$4&gt;=1,$B$4&lt;=25,MOD($B$4,1)=0),IF(INDEX(Registro!G8:G507,($B$4-1)*20+2)=0,"",IF(INDEX(Registro!D8:D507,($B$4-1)*20+2)="","",INDEX(Registro!D8:D507,($B$4-1)*20+2))),"Revisa página")</f>
        <v/>
      </c>
      <c r="E9" s="29" t="str">
        <f aca="false">IF(AND(ISNUMBER($B$4),$B$4&gt;=1,$B$4&lt;=25,MOD($B$4,1)=0),IF(INDEX(Registro!G8:G507,($B$4-1)*20+2)=0,"",IF(INDEX(Registro!E8:E507,($B$4-1)*20+2)="","",INDEX(Registro!E8:E507,($B$4-1)*20+2))),"Revisa página")</f>
        <v/>
      </c>
      <c r="F9" s="29" t="str">
        <f aca="false">IF(AND(ISNUMBER($B$4),$B$4&gt;=1,$B$4&lt;=25,MOD($B$4,1)=0),IF(INDEX(Registro!G8:G507,($B$4-1)*20+2)=0,"",IF(INDEX(Registro!F8:F507,($B$4-1)*20+2)="","",INDEX(Registro!F8:F507,($B$4-1)*20+2))),"Revisa página")</f>
        <v/>
      </c>
    </row>
    <row r="10" customFormat="false" ht="26" hidden="false" customHeight="true" outlineLevel="0" collapsed="false">
      <c r="A10" s="28" t="str">
        <f aca="false">IF(AND(ISNUMBER($B$4),$B$4&gt;=1,$B$4&lt;=25,MOD($B$4,1)=0),IF(INDEX(Registro!G8:G507,($B$4-1)*20+3)=0,"",IF(INDEX(Registro!A8:A507,($B$4-1)*20+3)="","",INDEX(Registro!A8:A507,($B$4-1)*20+3))),"Revisa página")</f>
        <v/>
      </c>
      <c r="B10" s="29" t="str">
        <f aca="false">IF(AND(ISNUMBER($B$4),$B$4&gt;=1,$B$4&lt;=25,MOD($B$4,1)=0),IF(INDEX(Registro!G8:G507,($B$4-1)*20+3)=0,"",IF(INDEX(Registro!B8:B507,($B$4-1)*20+3)="","",INDEX(Registro!B8:B507,($B$4-1)*20+3))),"Revisa página")</f>
        <v/>
      </c>
      <c r="C10" s="29" t="str">
        <f aca="false">IF(AND(ISNUMBER($B$4),$B$4&gt;=1,$B$4&lt;=25,MOD($B$4,1)=0),IF(INDEX(Registro!G8:G507,($B$4-1)*20+3)=0,"",IF(INDEX(Registro!C8:C507,($B$4-1)*20+3)="","",INDEX(Registro!C8:C507,($B$4-1)*20+3))),"Revisa página")</f>
        <v/>
      </c>
      <c r="D10" s="29" t="str">
        <f aca="false">IF(AND(ISNUMBER($B$4),$B$4&gt;=1,$B$4&lt;=25,MOD($B$4,1)=0),IF(INDEX(Registro!G8:G507,($B$4-1)*20+3)=0,"",IF(INDEX(Registro!D8:D507,($B$4-1)*20+3)="","",INDEX(Registro!D8:D507,($B$4-1)*20+3))),"Revisa página")</f>
        <v/>
      </c>
      <c r="E10" s="29" t="str">
        <f aca="false">IF(AND(ISNUMBER($B$4),$B$4&gt;=1,$B$4&lt;=25,MOD($B$4,1)=0),IF(INDEX(Registro!G8:G507,($B$4-1)*20+3)=0,"",IF(INDEX(Registro!E8:E507,($B$4-1)*20+3)="","",INDEX(Registro!E8:E507,($B$4-1)*20+3))),"Revisa página")</f>
        <v/>
      </c>
      <c r="F10" s="29" t="str">
        <f aca="false">IF(AND(ISNUMBER($B$4),$B$4&gt;=1,$B$4&lt;=25,MOD($B$4,1)=0),IF(INDEX(Registro!G8:G507,($B$4-1)*20+3)=0,"",IF(INDEX(Registro!F8:F507,($B$4-1)*20+3)="","",INDEX(Registro!F8:F507,($B$4-1)*20+3))),"Revisa página")</f>
        <v/>
      </c>
    </row>
    <row r="11" customFormat="false" ht="26" hidden="false" customHeight="true" outlineLevel="0" collapsed="false">
      <c r="A11" s="28" t="str">
        <f aca="false">IF(AND(ISNUMBER($B$4),$B$4&gt;=1,$B$4&lt;=25,MOD($B$4,1)=0),IF(INDEX(Registro!G8:G507,($B$4-1)*20+4)=0,"",IF(INDEX(Registro!A8:A507,($B$4-1)*20+4)="","",INDEX(Registro!A8:A507,($B$4-1)*20+4))),"Revisa página")</f>
        <v/>
      </c>
      <c r="B11" s="29" t="str">
        <f aca="false">IF(AND(ISNUMBER($B$4),$B$4&gt;=1,$B$4&lt;=25,MOD($B$4,1)=0),IF(INDEX(Registro!G8:G507,($B$4-1)*20+4)=0,"",IF(INDEX(Registro!B8:B507,($B$4-1)*20+4)="","",INDEX(Registro!B8:B507,($B$4-1)*20+4))),"Revisa página")</f>
        <v/>
      </c>
      <c r="C11" s="29" t="str">
        <f aca="false">IF(AND(ISNUMBER($B$4),$B$4&gt;=1,$B$4&lt;=25,MOD($B$4,1)=0),IF(INDEX(Registro!G8:G507,($B$4-1)*20+4)=0,"",IF(INDEX(Registro!C8:C507,($B$4-1)*20+4)="","",INDEX(Registro!C8:C507,($B$4-1)*20+4))),"Revisa página")</f>
        <v/>
      </c>
      <c r="D11" s="29" t="str">
        <f aca="false">IF(AND(ISNUMBER($B$4),$B$4&gt;=1,$B$4&lt;=25,MOD($B$4,1)=0),IF(INDEX(Registro!G8:G507,($B$4-1)*20+4)=0,"",IF(INDEX(Registro!D8:D507,($B$4-1)*20+4)="","",INDEX(Registro!D8:D507,($B$4-1)*20+4))),"Revisa página")</f>
        <v/>
      </c>
      <c r="E11" s="29" t="str">
        <f aca="false">IF(AND(ISNUMBER($B$4),$B$4&gt;=1,$B$4&lt;=25,MOD($B$4,1)=0),IF(INDEX(Registro!G8:G507,($B$4-1)*20+4)=0,"",IF(INDEX(Registro!E8:E507,($B$4-1)*20+4)="","",INDEX(Registro!E8:E507,($B$4-1)*20+4))),"Revisa página")</f>
        <v/>
      </c>
      <c r="F11" s="29" t="str">
        <f aca="false">IF(AND(ISNUMBER($B$4),$B$4&gt;=1,$B$4&lt;=25,MOD($B$4,1)=0),IF(INDEX(Registro!G8:G507,($B$4-1)*20+4)=0,"",IF(INDEX(Registro!F8:F507,($B$4-1)*20+4)="","",INDEX(Registro!F8:F507,($B$4-1)*20+4))),"Revisa página")</f>
        <v/>
      </c>
    </row>
    <row r="12" customFormat="false" ht="26" hidden="false" customHeight="true" outlineLevel="0" collapsed="false">
      <c r="A12" s="28" t="str">
        <f aca="false">IF(AND(ISNUMBER($B$4),$B$4&gt;=1,$B$4&lt;=25,MOD($B$4,1)=0),IF(INDEX(Registro!G8:G507,($B$4-1)*20+5)=0,"",IF(INDEX(Registro!A8:A507,($B$4-1)*20+5)="","",INDEX(Registro!A8:A507,($B$4-1)*20+5))),"Revisa página")</f>
        <v/>
      </c>
      <c r="B12" s="29" t="str">
        <f aca="false">IF(AND(ISNUMBER($B$4),$B$4&gt;=1,$B$4&lt;=25,MOD($B$4,1)=0),IF(INDEX(Registro!G8:G507,($B$4-1)*20+5)=0,"",IF(INDEX(Registro!B8:B507,($B$4-1)*20+5)="","",INDEX(Registro!B8:B507,($B$4-1)*20+5))),"Revisa página")</f>
        <v/>
      </c>
      <c r="C12" s="29" t="str">
        <f aca="false">IF(AND(ISNUMBER($B$4),$B$4&gt;=1,$B$4&lt;=25,MOD($B$4,1)=0),IF(INDEX(Registro!G8:G507,($B$4-1)*20+5)=0,"",IF(INDEX(Registro!C8:C507,($B$4-1)*20+5)="","",INDEX(Registro!C8:C507,($B$4-1)*20+5))),"Revisa página")</f>
        <v/>
      </c>
      <c r="D12" s="29" t="str">
        <f aca="false">IF(AND(ISNUMBER($B$4),$B$4&gt;=1,$B$4&lt;=25,MOD($B$4,1)=0),IF(INDEX(Registro!G8:G507,($B$4-1)*20+5)=0,"",IF(INDEX(Registro!D8:D507,($B$4-1)*20+5)="","",INDEX(Registro!D8:D507,($B$4-1)*20+5))),"Revisa página")</f>
        <v/>
      </c>
      <c r="E12" s="29" t="str">
        <f aca="false">IF(AND(ISNUMBER($B$4),$B$4&gt;=1,$B$4&lt;=25,MOD($B$4,1)=0),IF(INDEX(Registro!G8:G507,($B$4-1)*20+5)=0,"",IF(INDEX(Registro!E8:E507,($B$4-1)*20+5)="","",INDEX(Registro!E8:E507,($B$4-1)*20+5))),"Revisa página")</f>
        <v/>
      </c>
      <c r="F12" s="29" t="str">
        <f aca="false">IF(AND(ISNUMBER($B$4),$B$4&gt;=1,$B$4&lt;=25,MOD($B$4,1)=0),IF(INDEX(Registro!G8:G507,($B$4-1)*20+5)=0,"",IF(INDEX(Registro!F8:F507,($B$4-1)*20+5)="","",INDEX(Registro!F8:F507,($B$4-1)*20+5))),"Revisa página")</f>
        <v/>
      </c>
    </row>
    <row r="13" customFormat="false" ht="26" hidden="false" customHeight="true" outlineLevel="0" collapsed="false">
      <c r="A13" s="28" t="str">
        <f aca="false">IF(AND(ISNUMBER($B$4),$B$4&gt;=1,$B$4&lt;=25,MOD($B$4,1)=0),IF(INDEX(Registro!G8:G507,($B$4-1)*20+6)=0,"",IF(INDEX(Registro!A8:A507,($B$4-1)*20+6)="","",INDEX(Registro!A8:A507,($B$4-1)*20+6))),"Revisa página")</f>
        <v/>
      </c>
      <c r="B13" s="29" t="str">
        <f aca="false">IF(AND(ISNUMBER($B$4),$B$4&gt;=1,$B$4&lt;=25,MOD($B$4,1)=0),IF(INDEX(Registro!G8:G507,($B$4-1)*20+6)=0,"",IF(INDEX(Registro!B8:B507,($B$4-1)*20+6)="","",INDEX(Registro!B8:B507,($B$4-1)*20+6))),"Revisa página")</f>
        <v/>
      </c>
      <c r="C13" s="29" t="str">
        <f aca="false">IF(AND(ISNUMBER($B$4),$B$4&gt;=1,$B$4&lt;=25,MOD($B$4,1)=0),IF(INDEX(Registro!G8:G507,($B$4-1)*20+6)=0,"",IF(INDEX(Registro!C8:C507,($B$4-1)*20+6)="","",INDEX(Registro!C8:C507,($B$4-1)*20+6))),"Revisa página")</f>
        <v/>
      </c>
      <c r="D13" s="29" t="str">
        <f aca="false">IF(AND(ISNUMBER($B$4),$B$4&gt;=1,$B$4&lt;=25,MOD($B$4,1)=0),IF(INDEX(Registro!G8:G507,($B$4-1)*20+6)=0,"",IF(INDEX(Registro!D8:D507,($B$4-1)*20+6)="","",INDEX(Registro!D8:D507,($B$4-1)*20+6))),"Revisa página")</f>
        <v/>
      </c>
      <c r="E13" s="29" t="str">
        <f aca="false">IF(AND(ISNUMBER($B$4),$B$4&gt;=1,$B$4&lt;=25,MOD($B$4,1)=0),IF(INDEX(Registro!G8:G507,($B$4-1)*20+6)=0,"",IF(INDEX(Registro!E8:E507,($B$4-1)*20+6)="","",INDEX(Registro!E8:E507,($B$4-1)*20+6))),"Revisa página")</f>
        <v/>
      </c>
      <c r="F13" s="29" t="str">
        <f aca="false">IF(AND(ISNUMBER($B$4),$B$4&gt;=1,$B$4&lt;=25,MOD($B$4,1)=0),IF(INDEX(Registro!G8:G507,($B$4-1)*20+6)=0,"",IF(INDEX(Registro!F8:F507,($B$4-1)*20+6)="","",INDEX(Registro!F8:F507,($B$4-1)*20+6))),"Revisa página")</f>
        <v/>
      </c>
    </row>
    <row r="14" customFormat="false" ht="26" hidden="false" customHeight="true" outlineLevel="0" collapsed="false">
      <c r="A14" s="28" t="str">
        <f aca="false">IF(AND(ISNUMBER($B$4),$B$4&gt;=1,$B$4&lt;=25,MOD($B$4,1)=0),IF(INDEX(Registro!G8:G507,($B$4-1)*20+7)=0,"",IF(INDEX(Registro!A8:A507,($B$4-1)*20+7)="","",INDEX(Registro!A8:A507,($B$4-1)*20+7))),"Revisa página")</f>
        <v/>
      </c>
      <c r="B14" s="29" t="str">
        <f aca="false">IF(AND(ISNUMBER($B$4),$B$4&gt;=1,$B$4&lt;=25,MOD($B$4,1)=0),IF(INDEX(Registro!G8:G507,($B$4-1)*20+7)=0,"",IF(INDEX(Registro!B8:B507,($B$4-1)*20+7)="","",INDEX(Registro!B8:B507,($B$4-1)*20+7))),"Revisa página")</f>
        <v/>
      </c>
      <c r="C14" s="29" t="str">
        <f aca="false">IF(AND(ISNUMBER($B$4),$B$4&gt;=1,$B$4&lt;=25,MOD($B$4,1)=0),IF(INDEX(Registro!G8:G507,($B$4-1)*20+7)=0,"",IF(INDEX(Registro!C8:C507,($B$4-1)*20+7)="","",INDEX(Registro!C8:C507,($B$4-1)*20+7))),"Revisa página")</f>
        <v/>
      </c>
      <c r="D14" s="29" t="str">
        <f aca="false">IF(AND(ISNUMBER($B$4),$B$4&gt;=1,$B$4&lt;=25,MOD($B$4,1)=0),IF(INDEX(Registro!G8:G507,($B$4-1)*20+7)=0,"",IF(INDEX(Registro!D8:D507,($B$4-1)*20+7)="","",INDEX(Registro!D8:D507,($B$4-1)*20+7))),"Revisa página")</f>
        <v/>
      </c>
      <c r="E14" s="29" t="str">
        <f aca="false">IF(AND(ISNUMBER($B$4),$B$4&gt;=1,$B$4&lt;=25,MOD($B$4,1)=0),IF(INDEX(Registro!G8:G507,($B$4-1)*20+7)=0,"",IF(INDEX(Registro!E8:E507,($B$4-1)*20+7)="","",INDEX(Registro!E8:E507,($B$4-1)*20+7))),"Revisa página")</f>
        <v/>
      </c>
      <c r="F14" s="29" t="str">
        <f aca="false">IF(AND(ISNUMBER($B$4),$B$4&gt;=1,$B$4&lt;=25,MOD($B$4,1)=0),IF(INDEX(Registro!G8:G507,($B$4-1)*20+7)=0,"",IF(INDEX(Registro!F8:F507,($B$4-1)*20+7)="","",INDEX(Registro!F8:F507,($B$4-1)*20+7))),"Revisa página")</f>
        <v/>
      </c>
    </row>
    <row r="15" customFormat="false" ht="26" hidden="false" customHeight="true" outlineLevel="0" collapsed="false">
      <c r="A15" s="28" t="str">
        <f aca="false">IF(AND(ISNUMBER($B$4),$B$4&gt;=1,$B$4&lt;=25,MOD($B$4,1)=0),IF(INDEX(Registro!G8:G507,($B$4-1)*20+8)=0,"",IF(INDEX(Registro!A8:A507,($B$4-1)*20+8)="","",INDEX(Registro!A8:A507,($B$4-1)*20+8))),"Revisa página")</f>
        <v/>
      </c>
      <c r="B15" s="29" t="str">
        <f aca="false">IF(AND(ISNUMBER($B$4),$B$4&gt;=1,$B$4&lt;=25,MOD($B$4,1)=0),IF(INDEX(Registro!G8:G507,($B$4-1)*20+8)=0,"",IF(INDEX(Registro!B8:B507,($B$4-1)*20+8)="","",INDEX(Registro!B8:B507,($B$4-1)*20+8))),"Revisa página")</f>
        <v/>
      </c>
      <c r="C15" s="29" t="str">
        <f aca="false">IF(AND(ISNUMBER($B$4),$B$4&gt;=1,$B$4&lt;=25,MOD($B$4,1)=0),IF(INDEX(Registro!G8:G507,($B$4-1)*20+8)=0,"",IF(INDEX(Registro!C8:C507,($B$4-1)*20+8)="","",INDEX(Registro!C8:C507,($B$4-1)*20+8))),"Revisa página")</f>
        <v/>
      </c>
      <c r="D15" s="29" t="str">
        <f aca="false">IF(AND(ISNUMBER($B$4),$B$4&gt;=1,$B$4&lt;=25,MOD($B$4,1)=0),IF(INDEX(Registro!G8:G507,($B$4-1)*20+8)=0,"",IF(INDEX(Registro!D8:D507,($B$4-1)*20+8)="","",INDEX(Registro!D8:D507,($B$4-1)*20+8))),"Revisa página")</f>
        <v/>
      </c>
      <c r="E15" s="29" t="str">
        <f aca="false">IF(AND(ISNUMBER($B$4),$B$4&gt;=1,$B$4&lt;=25,MOD($B$4,1)=0),IF(INDEX(Registro!G8:G507,($B$4-1)*20+8)=0,"",IF(INDEX(Registro!E8:E507,($B$4-1)*20+8)="","",INDEX(Registro!E8:E507,($B$4-1)*20+8))),"Revisa página")</f>
        <v/>
      </c>
      <c r="F15" s="29" t="str">
        <f aca="false">IF(AND(ISNUMBER($B$4),$B$4&gt;=1,$B$4&lt;=25,MOD($B$4,1)=0),IF(INDEX(Registro!G8:G507,($B$4-1)*20+8)=0,"",IF(INDEX(Registro!F8:F507,($B$4-1)*20+8)="","",INDEX(Registro!F8:F507,($B$4-1)*20+8))),"Revisa página")</f>
        <v/>
      </c>
    </row>
    <row r="16" customFormat="false" ht="26" hidden="false" customHeight="true" outlineLevel="0" collapsed="false">
      <c r="A16" s="28" t="str">
        <f aca="false">IF(AND(ISNUMBER($B$4),$B$4&gt;=1,$B$4&lt;=25,MOD($B$4,1)=0),IF(INDEX(Registro!G8:G507,($B$4-1)*20+9)=0,"",IF(INDEX(Registro!A8:A507,($B$4-1)*20+9)="","",INDEX(Registro!A8:A507,($B$4-1)*20+9))),"Revisa página")</f>
        <v/>
      </c>
      <c r="B16" s="29" t="str">
        <f aca="false">IF(AND(ISNUMBER($B$4),$B$4&gt;=1,$B$4&lt;=25,MOD($B$4,1)=0),IF(INDEX(Registro!G8:G507,($B$4-1)*20+9)=0,"",IF(INDEX(Registro!B8:B507,($B$4-1)*20+9)="","",INDEX(Registro!B8:B507,($B$4-1)*20+9))),"Revisa página")</f>
        <v/>
      </c>
      <c r="C16" s="29" t="str">
        <f aca="false">IF(AND(ISNUMBER($B$4),$B$4&gt;=1,$B$4&lt;=25,MOD($B$4,1)=0),IF(INDEX(Registro!G8:G507,($B$4-1)*20+9)=0,"",IF(INDEX(Registro!C8:C507,($B$4-1)*20+9)="","",INDEX(Registro!C8:C507,($B$4-1)*20+9))),"Revisa página")</f>
        <v/>
      </c>
      <c r="D16" s="29" t="str">
        <f aca="false">IF(AND(ISNUMBER($B$4),$B$4&gt;=1,$B$4&lt;=25,MOD($B$4,1)=0),IF(INDEX(Registro!G8:G507,($B$4-1)*20+9)=0,"",IF(INDEX(Registro!D8:D507,($B$4-1)*20+9)="","",INDEX(Registro!D8:D507,($B$4-1)*20+9))),"Revisa página")</f>
        <v/>
      </c>
      <c r="E16" s="29" t="str">
        <f aca="false">IF(AND(ISNUMBER($B$4),$B$4&gt;=1,$B$4&lt;=25,MOD($B$4,1)=0),IF(INDEX(Registro!G8:G507,($B$4-1)*20+9)=0,"",IF(INDEX(Registro!E8:E507,($B$4-1)*20+9)="","",INDEX(Registro!E8:E507,($B$4-1)*20+9))),"Revisa página")</f>
        <v/>
      </c>
      <c r="F16" s="29" t="str">
        <f aca="false">IF(AND(ISNUMBER($B$4),$B$4&gt;=1,$B$4&lt;=25,MOD($B$4,1)=0),IF(INDEX(Registro!G8:G507,($B$4-1)*20+9)=0,"",IF(INDEX(Registro!F8:F507,($B$4-1)*20+9)="","",INDEX(Registro!F8:F507,($B$4-1)*20+9))),"Revisa página")</f>
        <v/>
      </c>
    </row>
    <row r="17" customFormat="false" ht="26" hidden="false" customHeight="true" outlineLevel="0" collapsed="false">
      <c r="A17" s="28" t="str">
        <f aca="false">IF(AND(ISNUMBER($B$4),$B$4&gt;=1,$B$4&lt;=25,MOD($B$4,1)=0),IF(INDEX(Registro!G8:G507,($B$4-1)*20+10)=0,"",IF(INDEX(Registro!A8:A507,($B$4-1)*20+10)="","",INDEX(Registro!A8:A507,($B$4-1)*20+10))),"Revisa página")</f>
        <v/>
      </c>
      <c r="B17" s="29" t="str">
        <f aca="false">IF(AND(ISNUMBER($B$4),$B$4&gt;=1,$B$4&lt;=25,MOD($B$4,1)=0),IF(INDEX(Registro!G8:G507,($B$4-1)*20+10)=0,"",IF(INDEX(Registro!B8:B507,($B$4-1)*20+10)="","",INDEX(Registro!B8:B507,($B$4-1)*20+10))),"Revisa página")</f>
        <v/>
      </c>
      <c r="C17" s="29" t="str">
        <f aca="false">IF(AND(ISNUMBER($B$4),$B$4&gt;=1,$B$4&lt;=25,MOD($B$4,1)=0),IF(INDEX(Registro!G8:G507,($B$4-1)*20+10)=0,"",IF(INDEX(Registro!C8:C507,($B$4-1)*20+10)="","",INDEX(Registro!C8:C507,($B$4-1)*20+10))),"Revisa página")</f>
        <v/>
      </c>
      <c r="D17" s="29" t="str">
        <f aca="false">IF(AND(ISNUMBER($B$4),$B$4&gt;=1,$B$4&lt;=25,MOD($B$4,1)=0),IF(INDEX(Registro!G8:G507,($B$4-1)*20+10)=0,"",IF(INDEX(Registro!D8:D507,($B$4-1)*20+10)="","",INDEX(Registro!D8:D507,($B$4-1)*20+10))),"Revisa página")</f>
        <v/>
      </c>
      <c r="E17" s="29" t="str">
        <f aca="false">IF(AND(ISNUMBER($B$4),$B$4&gt;=1,$B$4&lt;=25,MOD($B$4,1)=0),IF(INDEX(Registro!G8:G507,($B$4-1)*20+10)=0,"",IF(INDEX(Registro!E8:E507,($B$4-1)*20+10)="","",INDEX(Registro!E8:E507,($B$4-1)*20+10))),"Revisa página")</f>
        <v/>
      </c>
      <c r="F17" s="29" t="str">
        <f aca="false">IF(AND(ISNUMBER($B$4),$B$4&gt;=1,$B$4&lt;=25,MOD($B$4,1)=0),IF(INDEX(Registro!G8:G507,($B$4-1)*20+10)=0,"",IF(INDEX(Registro!F8:F507,($B$4-1)*20+10)="","",INDEX(Registro!F8:F507,($B$4-1)*20+10))),"Revisa página")</f>
        <v/>
      </c>
    </row>
    <row r="18" customFormat="false" ht="26" hidden="false" customHeight="true" outlineLevel="0" collapsed="false">
      <c r="A18" s="28" t="str">
        <f aca="false">IF(AND(ISNUMBER($B$4),$B$4&gt;=1,$B$4&lt;=25,MOD($B$4,1)=0),IF(INDEX(Registro!G8:G507,($B$4-1)*20+11)=0,"",IF(INDEX(Registro!A8:A507,($B$4-1)*20+11)="","",INDEX(Registro!A8:A507,($B$4-1)*20+11))),"Revisa página")</f>
        <v/>
      </c>
      <c r="B18" s="29" t="str">
        <f aca="false">IF(AND(ISNUMBER($B$4),$B$4&gt;=1,$B$4&lt;=25,MOD($B$4,1)=0),IF(INDEX(Registro!G8:G507,($B$4-1)*20+11)=0,"",IF(INDEX(Registro!B8:B507,($B$4-1)*20+11)="","",INDEX(Registro!B8:B507,($B$4-1)*20+11))),"Revisa página")</f>
        <v/>
      </c>
      <c r="C18" s="29" t="str">
        <f aca="false">IF(AND(ISNUMBER($B$4),$B$4&gt;=1,$B$4&lt;=25,MOD($B$4,1)=0),IF(INDEX(Registro!G8:G507,($B$4-1)*20+11)=0,"",IF(INDEX(Registro!C8:C507,($B$4-1)*20+11)="","",INDEX(Registro!C8:C507,($B$4-1)*20+11))),"Revisa página")</f>
        <v/>
      </c>
      <c r="D18" s="29" t="str">
        <f aca="false">IF(AND(ISNUMBER($B$4),$B$4&gt;=1,$B$4&lt;=25,MOD($B$4,1)=0),IF(INDEX(Registro!G8:G507,($B$4-1)*20+11)=0,"",IF(INDEX(Registro!D8:D507,($B$4-1)*20+11)="","",INDEX(Registro!D8:D507,($B$4-1)*20+11))),"Revisa página")</f>
        <v/>
      </c>
      <c r="E18" s="29" t="str">
        <f aca="false">IF(AND(ISNUMBER($B$4),$B$4&gt;=1,$B$4&lt;=25,MOD($B$4,1)=0),IF(INDEX(Registro!G8:G507,($B$4-1)*20+11)=0,"",IF(INDEX(Registro!E8:E507,($B$4-1)*20+11)="","",INDEX(Registro!E8:E507,($B$4-1)*20+11))),"Revisa página")</f>
        <v/>
      </c>
      <c r="F18" s="29" t="str">
        <f aca="false">IF(AND(ISNUMBER($B$4),$B$4&gt;=1,$B$4&lt;=25,MOD($B$4,1)=0),IF(INDEX(Registro!G8:G507,($B$4-1)*20+11)=0,"",IF(INDEX(Registro!F8:F507,($B$4-1)*20+11)="","",INDEX(Registro!F8:F507,($B$4-1)*20+11))),"Revisa página")</f>
        <v/>
      </c>
    </row>
    <row r="19" customFormat="false" ht="26" hidden="false" customHeight="true" outlineLevel="0" collapsed="false">
      <c r="A19" s="28" t="str">
        <f aca="false">IF(AND(ISNUMBER($B$4),$B$4&gt;=1,$B$4&lt;=25,MOD($B$4,1)=0),IF(INDEX(Registro!G8:G507,($B$4-1)*20+12)=0,"",IF(INDEX(Registro!A8:A507,($B$4-1)*20+12)="","",INDEX(Registro!A8:A507,($B$4-1)*20+12))),"Revisa página")</f>
        <v/>
      </c>
      <c r="B19" s="29" t="str">
        <f aca="false">IF(AND(ISNUMBER($B$4),$B$4&gt;=1,$B$4&lt;=25,MOD($B$4,1)=0),IF(INDEX(Registro!G8:G507,($B$4-1)*20+12)=0,"",IF(INDEX(Registro!B8:B507,($B$4-1)*20+12)="","",INDEX(Registro!B8:B507,($B$4-1)*20+12))),"Revisa página")</f>
        <v/>
      </c>
      <c r="C19" s="29" t="str">
        <f aca="false">IF(AND(ISNUMBER($B$4),$B$4&gt;=1,$B$4&lt;=25,MOD($B$4,1)=0),IF(INDEX(Registro!G8:G507,($B$4-1)*20+12)=0,"",IF(INDEX(Registro!C8:C507,($B$4-1)*20+12)="","",INDEX(Registro!C8:C507,($B$4-1)*20+12))),"Revisa página")</f>
        <v/>
      </c>
      <c r="D19" s="29" t="str">
        <f aca="false">IF(AND(ISNUMBER($B$4),$B$4&gt;=1,$B$4&lt;=25,MOD($B$4,1)=0),IF(INDEX(Registro!G8:G507,($B$4-1)*20+12)=0,"",IF(INDEX(Registro!D8:D507,($B$4-1)*20+12)="","",INDEX(Registro!D8:D507,($B$4-1)*20+12))),"Revisa página")</f>
        <v/>
      </c>
      <c r="E19" s="29" t="str">
        <f aca="false">IF(AND(ISNUMBER($B$4),$B$4&gt;=1,$B$4&lt;=25,MOD($B$4,1)=0),IF(INDEX(Registro!G8:G507,($B$4-1)*20+12)=0,"",IF(INDEX(Registro!E8:E507,($B$4-1)*20+12)="","",INDEX(Registro!E8:E507,($B$4-1)*20+12))),"Revisa página")</f>
        <v/>
      </c>
      <c r="F19" s="29" t="str">
        <f aca="false">IF(AND(ISNUMBER($B$4),$B$4&gt;=1,$B$4&lt;=25,MOD($B$4,1)=0),IF(INDEX(Registro!G8:G507,($B$4-1)*20+12)=0,"",IF(INDEX(Registro!F8:F507,($B$4-1)*20+12)="","",INDEX(Registro!F8:F507,($B$4-1)*20+12))),"Revisa página")</f>
        <v/>
      </c>
    </row>
    <row r="20" customFormat="false" ht="26" hidden="false" customHeight="true" outlineLevel="0" collapsed="false">
      <c r="A20" s="28" t="str">
        <f aca="false">IF(AND(ISNUMBER($B$4),$B$4&gt;=1,$B$4&lt;=25,MOD($B$4,1)=0),IF(INDEX(Registro!G8:G507,($B$4-1)*20+13)=0,"",IF(INDEX(Registro!A8:A507,($B$4-1)*20+13)="","",INDEX(Registro!A8:A507,($B$4-1)*20+13))),"Revisa página")</f>
        <v/>
      </c>
      <c r="B20" s="29" t="str">
        <f aca="false">IF(AND(ISNUMBER($B$4),$B$4&gt;=1,$B$4&lt;=25,MOD($B$4,1)=0),IF(INDEX(Registro!G8:G507,($B$4-1)*20+13)=0,"",IF(INDEX(Registro!B8:B507,($B$4-1)*20+13)="","",INDEX(Registro!B8:B507,($B$4-1)*20+13))),"Revisa página")</f>
        <v/>
      </c>
      <c r="C20" s="29" t="str">
        <f aca="false">IF(AND(ISNUMBER($B$4),$B$4&gt;=1,$B$4&lt;=25,MOD($B$4,1)=0),IF(INDEX(Registro!G8:G507,($B$4-1)*20+13)=0,"",IF(INDEX(Registro!C8:C507,($B$4-1)*20+13)="","",INDEX(Registro!C8:C507,($B$4-1)*20+13))),"Revisa página")</f>
        <v/>
      </c>
      <c r="D20" s="29" t="str">
        <f aca="false">IF(AND(ISNUMBER($B$4),$B$4&gt;=1,$B$4&lt;=25,MOD($B$4,1)=0),IF(INDEX(Registro!G8:G507,($B$4-1)*20+13)=0,"",IF(INDEX(Registro!D8:D507,($B$4-1)*20+13)="","",INDEX(Registro!D8:D507,($B$4-1)*20+13))),"Revisa página")</f>
        <v/>
      </c>
      <c r="E20" s="29" t="str">
        <f aca="false">IF(AND(ISNUMBER($B$4),$B$4&gt;=1,$B$4&lt;=25,MOD($B$4,1)=0),IF(INDEX(Registro!G8:G507,($B$4-1)*20+13)=0,"",IF(INDEX(Registro!E8:E507,($B$4-1)*20+13)="","",INDEX(Registro!E8:E507,($B$4-1)*20+13))),"Revisa página")</f>
        <v/>
      </c>
      <c r="F20" s="29" t="str">
        <f aca="false">IF(AND(ISNUMBER($B$4),$B$4&gt;=1,$B$4&lt;=25,MOD($B$4,1)=0),IF(INDEX(Registro!G8:G507,($B$4-1)*20+13)=0,"",IF(INDEX(Registro!F8:F507,($B$4-1)*20+13)="","",INDEX(Registro!F8:F507,($B$4-1)*20+13))),"Revisa página")</f>
        <v/>
      </c>
    </row>
    <row r="21" customFormat="false" ht="26" hidden="false" customHeight="true" outlineLevel="0" collapsed="false">
      <c r="A21" s="28" t="str">
        <f aca="false">IF(AND(ISNUMBER($B$4),$B$4&gt;=1,$B$4&lt;=25,MOD($B$4,1)=0),IF(INDEX(Registro!G8:G507,($B$4-1)*20+14)=0,"",IF(INDEX(Registro!A8:A507,($B$4-1)*20+14)="","",INDEX(Registro!A8:A507,($B$4-1)*20+14))),"Revisa página")</f>
        <v/>
      </c>
      <c r="B21" s="29" t="str">
        <f aca="false">IF(AND(ISNUMBER($B$4),$B$4&gt;=1,$B$4&lt;=25,MOD($B$4,1)=0),IF(INDEX(Registro!G8:G507,($B$4-1)*20+14)=0,"",IF(INDEX(Registro!B8:B507,($B$4-1)*20+14)="","",INDEX(Registro!B8:B507,($B$4-1)*20+14))),"Revisa página")</f>
        <v/>
      </c>
      <c r="C21" s="29" t="str">
        <f aca="false">IF(AND(ISNUMBER($B$4),$B$4&gt;=1,$B$4&lt;=25,MOD($B$4,1)=0),IF(INDEX(Registro!G8:G507,($B$4-1)*20+14)=0,"",IF(INDEX(Registro!C8:C507,($B$4-1)*20+14)="","",INDEX(Registro!C8:C507,($B$4-1)*20+14))),"Revisa página")</f>
        <v/>
      </c>
      <c r="D21" s="29" t="str">
        <f aca="false">IF(AND(ISNUMBER($B$4),$B$4&gt;=1,$B$4&lt;=25,MOD($B$4,1)=0),IF(INDEX(Registro!G8:G507,($B$4-1)*20+14)=0,"",IF(INDEX(Registro!D8:D507,($B$4-1)*20+14)="","",INDEX(Registro!D8:D507,($B$4-1)*20+14))),"Revisa página")</f>
        <v/>
      </c>
      <c r="E21" s="29" t="str">
        <f aca="false">IF(AND(ISNUMBER($B$4),$B$4&gt;=1,$B$4&lt;=25,MOD($B$4,1)=0),IF(INDEX(Registro!G8:G507,($B$4-1)*20+14)=0,"",IF(INDEX(Registro!E8:E507,($B$4-1)*20+14)="","",INDEX(Registro!E8:E507,($B$4-1)*20+14))),"Revisa página")</f>
        <v/>
      </c>
      <c r="F21" s="29" t="str">
        <f aca="false">IF(AND(ISNUMBER($B$4),$B$4&gt;=1,$B$4&lt;=25,MOD($B$4,1)=0),IF(INDEX(Registro!G8:G507,($B$4-1)*20+14)=0,"",IF(INDEX(Registro!F8:F507,($B$4-1)*20+14)="","",INDEX(Registro!F8:F507,($B$4-1)*20+14))),"Revisa página")</f>
        <v/>
      </c>
    </row>
    <row r="22" customFormat="false" ht="26" hidden="false" customHeight="true" outlineLevel="0" collapsed="false">
      <c r="A22" s="28" t="str">
        <f aca="false">IF(AND(ISNUMBER($B$4),$B$4&gt;=1,$B$4&lt;=25,MOD($B$4,1)=0),IF(INDEX(Registro!G8:G507,($B$4-1)*20+15)=0,"",IF(INDEX(Registro!A8:A507,($B$4-1)*20+15)="","",INDEX(Registro!A8:A507,($B$4-1)*20+15))),"Revisa página")</f>
        <v/>
      </c>
      <c r="B22" s="29" t="str">
        <f aca="false">IF(AND(ISNUMBER($B$4),$B$4&gt;=1,$B$4&lt;=25,MOD($B$4,1)=0),IF(INDEX(Registro!G8:G507,($B$4-1)*20+15)=0,"",IF(INDEX(Registro!B8:B507,($B$4-1)*20+15)="","",INDEX(Registro!B8:B507,($B$4-1)*20+15))),"Revisa página")</f>
        <v/>
      </c>
      <c r="C22" s="29" t="str">
        <f aca="false">IF(AND(ISNUMBER($B$4),$B$4&gt;=1,$B$4&lt;=25,MOD($B$4,1)=0),IF(INDEX(Registro!G8:G507,($B$4-1)*20+15)=0,"",IF(INDEX(Registro!C8:C507,($B$4-1)*20+15)="","",INDEX(Registro!C8:C507,($B$4-1)*20+15))),"Revisa página")</f>
        <v/>
      </c>
      <c r="D22" s="29" t="str">
        <f aca="false">IF(AND(ISNUMBER($B$4),$B$4&gt;=1,$B$4&lt;=25,MOD($B$4,1)=0),IF(INDEX(Registro!G8:G507,($B$4-1)*20+15)=0,"",IF(INDEX(Registro!D8:D507,($B$4-1)*20+15)="","",INDEX(Registro!D8:D507,($B$4-1)*20+15))),"Revisa página")</f>
        <v/>
      </c>
      <c r="E22" s="29" t="str">
        <f aca="false">IF(AND(ISNUMBER($B$4),$B$4&gt;=1,$B$4&lt;=25,MOD($B$4,1)=0),IF(INDEX(Registro!G8:G507,($B$4-1)*20+15)=0,"",IF(INDEX(Registro!E8:E507,($B$4-1)*20+15)="","",INDEX(Registro!E8:E507,($B$4-1)*20+15))),"Revisa página")</f>
        <v/>
      </c>
      <c r="F22" s="29" t="str">
        <f aca="false">IF(AND(ISNUMBER($B$4),$B$4&gt;=1,$B$4&lt;=25,MOD($B$4,1)=0),IF(INDEX(Registro!G8:G507,($B$4-1)*20+15)=0,"",IF(INDEX(Registro!F8:F507,($B$4-1)*20+15)="","",INDEX(Registro!F8:F507,($B$4-1)*20+15))),"Revisa página")</f>
        <v/>
      </c>
    </row>
    <row r="23" customFormat="false" ht="26" hidden="false" customHeight="true" outlineLevel="0" collapsed="false">
      <c r="A23" s="28" t="str">
        <f aca="false">IF(AND(ISNUMBER($B$4),$B$4&gt;=1,$B$4&lt;=25,MOD($B$4,1)=0),IF(INDEX(Registro!G8:G507,($B$4-1)*20+16)=0,"",IF(INDEX(Registro!A8:A507,($B$4-1)*20+16)="","",INDEX(Registro!A8:A507,($B$4-1)*20+16))),"Revisa página")</f>
        <v/>
      </c>
      <c r="B23" s="29" t="str">
        <f aca="false">IF(AND(ISNUMBER($B$4),$B$4&gt;=1,$B$4&lt;=25,MOD($B$4,1)=0),IF(INDEX(Registro!G8:G507,($B$4-1)*20+16)=0,"",IF(INDEX(Registro!B8:B507,($B$4-1)*20+16)="","",INDEX(Registro!B8:B507,($B$4-1)*20+16))),"Revisa página")</f>
        <v/>
      </c>
      <c r="C23" s="29" t="str">
        <f aca="false">IF(AND(ISNUMBER($B$4),$B$4&gt;=1,$B$4&lt;=25,MOD($B$4,1)=0),IF(INDEX(Registro!G8:G507,($B$4-1)*20+16)=0,"",IF(INDEX(Registro!C8:C507,($B$4-1)*20+16)="","",INDEX(Registro!C8:C507,($B$4-1)*20+16))),"Revisa página")</f>
        <v/>
      </c>
      <c r="D23" s="29" t="str">
        <f aca="false">IF(AND(ISNUMBER($B$4),$B$4&gt;=1,$B$4&lt;=25,MOD($B$4,1)=0),IF(INDEX(Registro!G8:G507,($B$4-1)*20+16)=0,"",IF(INDEX(Registro!D8:D507,($B$4-1)*20+16)="","",INDEX(Registro!D8:D507,($B$4-1)*20+16))),"Revisa página")</f>
        <v/>
      </c>
      <c r="E23" s="29" t="str">
        <f aca="false">IF(AND(ISNUMBER($B$4),$B$4&gt;=1,$B$4&lt;=25,MOD($B$4,1)=0),IF(INDEX(Registro!G8:G507,($B$4-1)*20+16)=0,"",IF(INDEX(Registro!E8:E507,($B$4-1)*20+16)="","",INDEX(Registro!E8:E507,($B$4-1)*20+16))),"Revisa página")</f>
        <v/>
      </c>
      <c r="F23" s="29" t="str">
        <f aca="false">IF(AND(ISNUMBER($B$4),$B$4&gt;=1,$B$4&lt;=25,MOD($B$4,1)=0),IF(INDEX(Registro!G8:G507,($B$4-1)*20+16)=0,"",IF(INDEX(Registro!F8:F507,($B$4-1)*20+16)="","",INDEX(Registro!F8:F507,($B$4-1)*20+16))),"Revisa página")</f>
        <v/>
      </c>
    </row>
    <row r="24" customFormat="false" ht="26" hidden="false" customHeight="true" outlineLevel="0" collapsed="false">
      <c r="A24" s="28" t="str">
        <f aca="false">IF(AND(ISNUMBER($B$4),$B$4&gt;=1,$B$4&lt;=25,MOD($B$4,1)=0),IF(INDEX(Registro!G8:G507,($B$4-1)*20+17)=0,"",IF(INDEX(Registro!A8:A507,($B$4-1)*20+17)="","",INDEX(Registro!A8:A507,($B$4-1)*20+17))),"Revisa página")</f>
        <v/>
      </c>
      <c r="B24" s="29" t="str">
        <f aca="false">IF(AND(ISNUMBER($B$4),$B$4&gt;=1,$B$4&lt;=25,MOD($B$4,1)=0),IF(INDEX(Registro!G8:G507,($B$4-1)*20+17)=0,"",IF(INDEX(Registro!B8:B507,($B$4-1)*20+17)="","",INDEX(Registro!B8:B507,($B$4-1)*20+17))),"Revisa página")</f>
        <v/>
      </c>
      <c r="C24" s="29" t="str">
        <f aca="false">IF(AND(ISNUMBER($B$4),$B$4&gt;=1,$B$4&lt;=25,MOD($B$4,1)=0),IF(INDEX(Registro!G8:G507,($B$4-1)*20+17)=0,"",IF(INDEX(Registro!C8:C507,($B$4-1)*20+17)="","",INDEX(Registro!C8:C507,($B$4-1)*20+17))),"Revisa página")</f>
        <v/>
      </c>
      <c r="D24" s="29" t="str">
        <f aca="false">IF(AND(ISNUMBER($B$4),$B$4&gt;=1,$B$4&lt;=25,MOD($B$4,1)=0),IF(INDEX(Registro!G8:G507,($B$4-1)*20+17)=0,"",IF(INDEX(Registro!D8:D507,($B$4-1)*20+17)="","",INDEX(Registro!D8:D507,($B$4-1)*20+17))),"Revisa página")</f>
        <v/>
      </c>
      <c r="E24" s="29" t="str">
        <f aca="false">IF(AND(ISNUMBER($B$4),$B$4&gt;=1,$B$4&lt;=25,MOD($B$4,1)=0),IF(INDEX(Registro!G8:G507,($B$4-1)*20+17)=0,"",IF(INDEX(Registro!E8:E507,($B$4-1)*20+17)="","",INDEX(Registro!E8:E507,($B$4-1)*20+17))),"Revisa página")</f>
        <v/>
      </c>
      <c r="F24" s="29" t="str">
        <f aca="false">IF(AND(ISNUMBER($B$4),$B$4&gt;=1,$B$4&lt;=25,MOD($B$4,1)=0),IF(INDEX(Registro!G8:G507,($B$4-1)*20+17)=0,"",IF(INDEX(Registro!F8:F507,($B$4-1)*20+17)="","",INDEX(Registro!F8:F507,($B$4-1)*20+17))),"Revisa página")</f>
        <v/>
      </c>
    </row>
    <row r="25" customFormat="false" ht="26" hidden="false" customHeight="true" outlineLevel="0" collapsed="false">
      <c r="A25" s="28" t="str">
        <f aca="false">IF(AND(ISNUMBER($B$4),$B$4&gt;=1,$B$4&lt;=25,MOD($B$4,1)=0),IF(INDEX(Registro!G8:G507,($B$4-1)*20+18)=0,"",IF(INDEX(Registro!A8:A507,($B$4-1)*20+18)="","",INDEX(Registro!A8:A507,($B$4-1)*20+18))),"Revisa página")</f>
        <v/>
      </c>
      <c r="B25" s="29" t="str">
        <f aca="false">IF(AND(ISNUMBER($B$4),$B$4&gt;=1,$B$4&lt;=25,MOD($B$4,1)=0),IF(INDEX(Registro!G8:G507,($B$4-1)*20+18)=0,"",IF(INDEX(Registro!B8:B507,($B$4-1)*20+18)="","",INDEX(Registro!B8:B507,($B$4-1)*20+18))),"Revisa página")</f>
        <v/>
      </c>
      <c r="C25" s="29" t="str">
        <f aca="false">IF(AND(ISNUMBER($B$4),$B$4&gt;=1,$B$4&lt;=25,MOD($B$4,1)=0),IF(INDEX(Registro!G8:G507,($B$4-1)*20+18)=0,"",IF(INDEX(Registro!C8:C507,($B$4-1)*20+18)="","",INDEX(Registro!C8:C507,($B$4-1)*20+18))),"Revisa página")</f>
        <v/>
      </c>
      <c r="D25" s="29" t="str">
        <f aca="false">IF(AND(ISNUMBER($B$4),$B$4&gt;=1,$B$4&lt;=25,MOD($B$4,1)=0),IF(INDEX(Registro!G8:G507,($B$4-1)*20+18)=0,"",IF(INDEX(Registro!D8:D507,($B$4-1)*20+18)="","",INDEX(Registro!D8:D507,($B$4-1)*20+18))),"Revisa página")</f>
        <v/>
      </c>
      <c r="E25" s="29" t="str">
        <f aca="false">IF(AND(ISNUMBER($B$4),$B$4&gt;=1,$B$4&lt;=25,MOD($B$4,1)=0),IF(INDEX(Registro!G8:G507,($B$4-1)*20+18)=0,"",IF(INDEX(Registro!E8:E507,($B$4-1)*20+18)="","",INDEX(Registro!E8:E507,($B$4-1)*20+18))),"Revisa página")</f>
        <v/>
      </c>
      <c r="F25" s="29" t="str">
        <f aca="false">IF(AND(ISNUMBER($B$4),$B$4&gt;=1,$B$4&lt;=25,MOD($B$4,1)=0),IF(INDEX(Registro!G8:G507,($B$4-1)*20+18)=0,"",IF(INDEX(Registro!F8:F507,($B$4-1)*20+18)="","",INDEX(Registro!F8:F507,($B$4-1)*20+18))),"Revisa página")</f>
        <v/>
      </c>
    </row>
    <row r="26" customFormat="false" ht="26" hidden="false" customHeight="true" outlineLevel="0" collapsed="false">
      <c r="A26" s="28" t="str">
        <f aca="false">IF(AND(ISNUMBER($B$4),$B$4&gt;=1,$B$4&lt;=25,MOD($B$4,1)=0),IF(INDEX(Registro!G8:G507,($B$4-1)*20+19)=0,"",IF(INDEX(Registro!A8:A507,($B$4-1)*20+19)="","",INDEX(Registro!A8:A507,($B$4-1)*20+19))),"Revisa página")</f>
        <v/>
      </c>
      <c r="B26" s="29" t="str">
        <f aca="false">IF(AND(ISNUMBER($B$4),$B$4&gt;=1,$B$4&lt;=25,MOD($B$4,1)=0),IF(INDEX(Registro!G8:G507,($B$4-1)*20+19)=0,"",IF(INDEX(Registro!B8:B507,($B$4-1)*20+19)="","",INDEX(Registro!B8:B507,($B$4-1)*20+19))),"Revisa página")</f>
        <v/>
      </c>
      <c r="C26" s="29" t="str">
        <f aca="false">IF(AND(ISNUMBER($B$4),$B$4&gt;=1,$B$4&lt;=25,MOD($B$4,1)=0),IF(INDEX(Registro!G8:G507,($B$4-1)*20+19)=0,"",IF(INDEX(Registro!C8:C507,($B$4-1)*20+19)="","",INDEX(Registro!C8:C507,($B$4-1)*20+19))),"Revisa página")</f>
        <v/>
      </c>
      <c r="D26" s="29" t="str">
        <f aca="false">IF(AND(ISNUMBER($B$4),$B$4&gt;=1,$B$4&lt;=25,MOD($B$4,1)=0),IF(INDEX(Registro!G8:G507,($B$4-1)*20+19)=0,"",IF(INDEX(Registro!D8:D507,($B$4-1)*20+19)="","",INDEX(Registro!D8:D507,($B$4-1)*20+19))),"Revisa página")</f>
        <v/>
      </c>
      <c r="E26" s="29" t="str">
        <f aca="false">IF(AND(ISNUMBER($B$4),$B$4&gt;=1,$B$4&lt;=25,MOD($B$4,1)=0),IF(INDEX(Registro!G8:G507,($B$4-1)*20+19)=0,"",IF(INDEX(Registro!E8:E507,($B$4-1)*20+19)="","",INDEX(Registro!E8:E507,($B$4-1)*20+19))),"Revisa página")</f>
        <v/>
      </c>
      <c r="F26" s="29" t="str">
        <f aca="false">IF(AND(ISNUMBER($B$4),$B$4&gt;=1,$B$4&lt;=25,MOD($B$4,1)=0),IF(INDEX(Registro!G8:G507,($B$4-1)*20+19)=0,"",IF(INDEX(Registro!F8:F507,($B$4-1)*20+19)="","",INDEX(Registro!F8:F507,($B$4-1)*20+19))),"Revisa página")</f>
        <v/>
      </c>
    </row>
    <row r="27" customFormat="false" ht="26" hidden="false" customHeight="true" outlineLevel="0" collapsed="false">
      <c r="A27" s="28" t="str">
        <f aca="false">IF(AND(ISNUMBER($B$4),$B$4&gt;=1,$B$4&lt;=25,MOD($B$4,1)=0),IF(INDEX(Registro!G8:G507,($B$4-1)*20+20)=0,"",IF(INDEX(Registro!A8:A507,($B$4-1)*20+20)="","",INDEX(Registro!A8:A507,($B$4-1)*20+20))),"Revisa página")</f>
        <v/>
      </c>
      <c r="B27" s="29" t="str">
        <f aca="false">IF(AND(ISNUMBER($B$4),$B$4&gt;=1,$B$4&lt;=25,MOD($B$4,1)=0),IF(INDEX(Registro!G8:G507,($B$4-1)*20+20)=0,"",IF(INDEX(Registro!B8:B507,($B$4-1)*20+20)="","",INDEX(Registro!B8:B507,($B$4-1)*20+20))),"Revisa página")</f>
        <v/>
      </c>
      <c r="C27" s="29" t="str">
        <f aca="false">IF(AND(ISNUMBER($B$4),$B$4&gt;=1,$B$4&lt;=25,MOD($B$4,1)=0),IF(INDEX(Registro!G8:G507,($B$4-1)*20+20)=0,"",IF(INDEX(Registro!C8:C507,($B$4-1)*20+20)="","",INDEX(Registro!C8:C507,($B$4-1)*20+20))),"Revisa página")</f>
        <v/>
      </c>
      <c r="D27" s="29" t="str">
        <f aca="false">IF(AND(ISNUMBER($B$4),$B$4&gt;=1,$B$4&lt;=25,MOD($B$4,1)=0),IF(INDEX(Registro!G8:G507,($B$4-1)*20+20)=0,"",IF(INDEX(Registro!D8:D507,($B$4-1)*20+20)="","",INDEX(Registro!D8:D507,($B$4-1)*20+20))),"Revisa página")</f>
        <v/>
      </c>
      <c r="E27" s="29" t="str">
        <f aca="false">IF(AND(ISNUMBER($B$4),$B$4&gt;=1,$B$4&lt;=25,MOD($B$4,1)=0),IF(INDEX(Registro!G8:G507,($B$4-1)*20+20)=0,"",IF(INDEX(Registro!E8:E507,($B$4-1)*20+20)="","",INDEX(Registro!E8:E507,($B$4-1)*20+20))),"Revisa página")</f>
        <v/>
      </c>
      <c r="F27" s="29" t="str">
        <f aca="false">IF(AND(ISNUMBER($B$4),$B$4&gt;=1,$B$4&lt;=25,MOD($B$4,1)=0),IF(INDEX(Registro!G8:G507,($B$4-1)*20+20)=0,"",IF(INDEX(Registro!F8:F507,($B$4-1)*20+20)="","",INDEX(Registro!F8:F507,($B$4-1)*20+20))),"Revisa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Presupuesto semanal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