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Categorias" sheetId="2" state="visible" r:id="rId4"/>
    <sheet name="Registro" sheetId="3" state="visible" r:id="rId5"/>
    <sheet name="Metas" sheetId="4" state="visible" r:id="rId6"/>
    <sheet name="Ayuda" sheetId="5" state="visible" r:id="rId7"/>
  </sheets>
  <definedNames>
    <definedName function="false" hidden="true" localSheetId="2" name="_xlnm._FilterDatabase" vbProcedure="false">Registro!$A$7:$K$507</definedName>
    <definedName name="ListaCategorias">'Categorias'!$A$8:$A$15</definedName>
    <definedName name="_xlnm.Print_Area" localSheetId="0">'Plan'!$A$1:$I$49</definedName>
    <definedName name="_xlnm.Print_Area" localSheetId="1">'Categorias'!$A$1:$F$31</definedName>
    <definedName name="_xlnm.Print_Area" localSheetId="2">'Registro'!$A$1:$K$507</definedName>
    <definedName name="_xlnm.Print_Titles" localSheetId="2">'Registro'!$7:$7</definedName>
    <definedName name="_xlnm.Print_Area" localSheetId="3">'Metas'!$A$1:$E$22</definedName>
    <definedName name="_xlnm.Print_Area" localSheetId="4">'Ayuda'!$A$1:$B$20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<sst xmlns="http://schemas.openxmlformats.org/spreadsheetml/2006/main" count="90" uniqueCount="85">
  <si>
    <t xml:space="preserve">Cuánto queda hasta el próximo cobro</t>
  </si>
  <si>
    <t xml:space="preserve">Mes inicial / primer cobro</t>
  </si>
  <si>
    <t xml:space="preserve">Calendario</t>
  </si>
  <si>
    <t xml:space="preserve">Quincenal</t>
  </si>
  <si>
    <t xml:space="preserve">Saldo anterior al inicio</t>
  </si>
  <si>
    <t xml:space="preserve">Primer día de cobro</t>
  </si>
  <si>
    <t xml:space="preserve">Fecha de revisión</t>
  </si>
  <si>
    <t xml:space="preserve">Segundo día (31 = fin)</t>
  </si>
  <si>
    <t xml:space="preserve">Moneda</t>
  </si>
  <si>
    <t xml:space="preserve">MXN</t>
  </si>
  <si>
    <t xml:space="preserve">Horizonte</t>
  </si>
  <si>
    <t xml:space="preserve">24 quincenas / 26 catorcenas</t>
  </si>
  <si>
    <t xml:space="preserve">Próximo cobro</t>
  </si>
  <si>
    <t xml:space="preserve">Saldo confirmado</t>
  </si>
  <si>
    <t xml:space="preserve">Pagos pendientes</t>
  </si>
  <si>
    <t xml:space="preserve">Dinero libre hasta cobrar</t>
  </si>
  <si>
    <t xml:space="preserve">El disponible descuenta pendientes hasta el próximo cobro; los ingresos pendientes no se pueden gastar.</t>
  </si>
  <si>
    <t xml:space="preserve">Saldo negativo = falta dinero. Registra antes todas las obligaciones, incluidos los recibos atrasados.</t>
  </si>
  <si>
    <t xml:space="preserve">Desde</t>
  </si>
  <si>
    <t xml:space="preserve">Hasta (excl.)</t>
  </si>
  <si>
    <t xml:space="preserve">Real neto</t>
  </si>
  <si>
    <t xml:space="preserve">Previsto neto</t>
  </si>
  <si>
    <t xml:space="preserve">Diferencia</t>
  </si>
  <si>
    <t xml:space="preserve">Diferencia %</t>
  </si>
  <si>
    <t xml:space="preserve">Pendiente neto</t>
  </si>
  <si>
    <t xml:space="preserve">Cierre real</t>
  </si>
  <si>
    <t xml:space="preserve">Cierre estimado</t>
  </si>
  <si>
    <t xml:space="preserve">26 periodos visibles; las primeras 24 quincenas forman un año de dos cobros al mes.</t>
  </si>
  <si>
    <t xml:space="preserve">Gastos por categoría</t>
  </si>
  <si>
    <t xml:space="preserve">Todos los registros; la fecha prevista y la efectiva pueden pertenecer a meses distintos.</t>
  </si>
  <si>
    <t xml:space="preserve">Categoría</t>
  </si>
  <si>
    <t xml:space="preserve">Previsto</t>
  </si>
  <si>
    <t xml:space="preserve">Real</t>
  </si>
  <si>
    <t xml:space="preserve">Vivienda</t>
  </si>
  <si>
    <t xml:space="preserve">Alimentación</t>
  </si>
  <si>
    <t xml:space="preserve">Servicios</t>
  </si>
  <si>
    <t xml:space="preserve">Transporte</t>
  </si>
  <si>
    <t xml:space="preserve">Salud</t>
  </si>
  <si>
    <t xml:space="preserve">Educación</t>
  </si>
  <si>
    <t xml:space="preserve">Ocio</t>
  </si>
  <si>
    <t xml:space="preserve">Otros</t>
  </si>
  <si>
    <t xml:space="preserve">Total</t>
  </si>
  <si>
    <t xml:space="preserve">Anota cada cobro o pago una sola vez</t>
  </si>
  <si>
    <t xml:space="preserve">500 filas. Previsto vacío = 0. Real vacío = pendiente; Real 0 = confirmado. Fondo azul = editable.</t>
  </si>
  <si>
    <t xml:space="preserve">Fecha prevista</t>
  </si>
  <si>
    <t xml:space="preserve">Fecha efectiva</t>
  </si>
  <si>
    <t xml:space="preserve">Tipo</t>
  </si>
  <si>
    <t xml:space="preserve">Concepto</t>
  </si>
  <si>
    <t xml:space="preserve">Fuente / meta</t>
  </si>
  <si>
    <t xml:space="preserve">Nota</t>
  </si>
  <si>
    <t xml:space="preserve">Estado</t>
  </si>
  <si>
    <t xml:space="preserve">Revisión</t>
  </si>
  <si>
    <t xml:space="preserve">Real firmado</t>
  </si>
  <si>
    <t xml:space="preserve">Previsto firmado</t>
  </si>
  <si>
    <t xml:space="preserve">Pendiente firmado</t>
  </si>
  <si>
    <t xml:space="preserve">Pendiente salida</t>
  </si>
  <si>
    <t xml:space="preserve">Dinero apartado por meta</t>
  </si>
  <si>
    <t xml:space="preserve">Meta</t>
  </si>
  <si>
    <t xml:space="preserve">Objetivo</t>
  </si>
  <si>
    <t xml:space="preserve">Saldo inicial</t>
  </si>
  <si>
    <t xml:space="preserve">Saldo acumulado</t>
  </si>
  <si>
    <t xml:space="preserve">Progreso</t>
  </si>
  <si>
    <t xml:space="preserve">Emergencias</t>
  </si>
  <si>
    <t xml:space="preserve">Vacaciones</t>
  </si>
  <si>
    <t xml:space="preserve">Escuela</t>
  </si>
  <si>
    <t xml:space="preserve">Seguro</t>
  </si>
  <si>
    <t xml:space="preserve">Reparaciones</t>
  </si>
  <si>
    <t xml:space="preserve">Meta 6</t>
  </si>
  <si>
    <t xml:space="preserve">Meta 7</t>
  </si>
  <si>
    <t xml:space="preserve">Meta 8</t>
  </si>
  <si>
    <t xml:space="preserve">Apartado aumenta el fondo; Retirada lo reduce. No anotes la transferencia también como Gasto.</t>
  </si>
  <si>
    <t xml:space="preserve">Usa el nombre exacto de la meta en Fuente / meta del Registro.</t>
  </si>
  <si>
    <t xml:space="preserve">Cómo usar la plantilla</t>
  </si>
  <si>
    <t xml:space="preserve">Fondo azul y texto azul: entradas. Fórmulas protegidas sin contraseña; puedes desproteger desde Revisar.</t>
  </si>
  <si>
    <t xml:space="preserve">Configura el mes inicial, el saldo anterior al primer cobro y la fecha de revisión. No incluyas el primer sueldo en el saldo inicial si también lo registras.</t>
  </si>
  <si>
    <t xml:space="preserve">Quincenal: dos días editables entre 1 y 31; 31 significa último día. Catorcenal: cada 14 días desde B5. El calendario no desplaza festivos.</t>
  </si>
  <si>
    <t xml:space="preserve">Antes de gastar, revisa Dinero libre: saldo confirmado menos gastos y apartados pendientes anteriores al próximo cobro. Un resultado negativo conserva el déficit.</t>
  </si>
  <si>
    <t xml:space="preserve">Anota fecha prevista e importe previsto. Al confirmar, añade fecha efectiva e importe real sin borrar la previsión original. Previsto vacío vale cero; Real vacío es pendiente.</t>
  </si>
  <si>
    <t xml:space="preserve">Usa un importe negativo para una devolución del mismo tipo. Los ingresos pendientes nunca aumentan Dinero libre.</t>
  </si>
  <si>
    <t xml:space="preserve">Si un pago pendiente se retrasa, su fecha prevista queda intacta y sigue reservado. Un gasto nuevo puede tener Previsto vacío e importe Real.</t>
  </si>
  <si>
    <t xml:space="preserve">Registra cada movimiento una vez. Apartado y Retirada transfieren entre disponible y metas; no son gastos de consumo.</t>
  </si>
  <si>
    <t xml:space="preserve">Las categorías y metas se editan en sus hojas. Cambiar un nombre exige actualizar los movimientos ya registrados con ese nombre.</t>
  </si>
  <si>
    <t xml:space="preserve">500 filas de Registro. Al llegar al límite, guarda una copia del periodo cerrado y comienza otro libro con sus saldos de apertura.</t>
  </si>
  <si>
    <t xml:space="preserve">El área de impresión del Registro contiene las 500 filas, sin recortar datos. Para papel, selecciona las filas usadas o utiliza el PDF en blanco.</t>
  </si>
  <si>
    <t xml:space="preserve">MXN es la etiqueta inicial. Cambiarla no convierte importes. Ejemplos ficticios, importes solo ilustrativos. Versión 2, 16/10/2026.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</si>
</sst>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;[RED]\-#,##0.00;0.00"/>
    <numFmt numFmtId="167" formatCode="0.0%;[RED]\-0.0%"/>
    <numFmt numFmtId="168" formatCode="0.0%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7"/>
      <color rgb="FF713D2A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4A4A5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AF3FF"/>
        <bgColor rgb="FFF5F0EB"/>
      </patternFill>
    </fill>
    <fill>
      <patternFill patternType="solid">
        <fgColor rgb="FFF5F0EB"/>
        <bgColor rgb="FFEAF3FF"/>
      </patternFill>
    </fill>
    <fill>
      <patternFill patternType="solid">
        <fgColor rgb="FF4C403A"/>
        <bgColor rgb="FF4A4A5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6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993366"/>
      <rgbColor rgb="FFF5F0EB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713D2A"/>
      <rgbColor rgb="FF993366"/>
      <rgbColor rgb="FF4A4A5A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Gasto real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"Real"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Categorias!$A$8:$A$15</c:f>
              <c:strCache>
                <c:ptCount val="8"/>
                <c:pt idx="0">
                  <c:v>Vivienda</c:v>
                </c:pt>
                <c:pt idx="1">
                  <c:v>Alimentación</c:v>
                </c:pt>
                <c:pt idx="2">
                  <c:v>Servicios</c:v>
                </c:pt>
                <c:pt idx="3">
                  <c:v>Transporte</c:v>
                </c:pt>
                <c:pt idx="4">
                  <c:v>Salud</c:v>
                </c:pt>
                <c:pt idx="5">
                  <c:v>Educación</c:v>
                </c:pt>
                <c:pt idx="6">
                  <c:v>Ocio</c:v>
                </c:pt>
                <c:pt idx="7">
                  <c:v>Otros</c:v>
                </c:pt>
              </c:strCache>
            </c:strRef>
          </c:cat>
          <c:val>
            <c:numRef>
              <c:f>Categorias!$C$8:$C$15</c:f>
              <c:numCache>
                <c:formatCode>#,##0.00;[RED]\-#,##0.00;0.00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150"/>
        <c:overlap val="0"/>
        <c:axId val="70575158"/>
        <c:axId val="57103784"/>
      </c:barChart>
      <c:catAx>
        <c:axId val="70575158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57103784"/>
        <c:crosses val="autoZero"/>
        <c:auto val="1"/>
        <c:lblAlgn val="ctr"/>
        <c:lblOffset val="100"/>
        <c:noMultiLvlLbl val="0"/>
      </c:catAx>
      <c:valAx>
        <c:axId val="57103784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70575158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5</xdr:col>
      <xdr:colOff>1196640</xdr:colOff>
      <xdr:row>30</xdr:row>
      <xdr:rowOff>303120</xdr:rowOff>
    </xdr:to>
    <xdr:graphicFrame>
      <xdr:nvGraphicFramePr>
        <xdr:cNvPr id="1" name="Chart"/>
        <xdr:cNvGraphicFramePr/>
      </xdr:nvGraphicFramePr>
      <xdr:xfrm>
        <a:off x="0" y="5715000"/>
        <a:ext cx="7187760" cy="3960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8"/>
    <col collapsed="false" customWidth="true" hidden="false" outlineLevel="0" max="3" min="2" style="1" width="17"/>
    <col collapsed="false" customWidth="true" hidden="false" outlineLevel="0" max="4" min="4" style="1" width="26"/>
    <col collapsed="false" customWidth="true" hidden="false" outlineLevel="0" max="6" min="5" style="1" width="17"/>
    <col collapsed="false" customWidth="true" hidden="false" outlineLevel="0" max="7" min="7" style="1" width="25"/>
    <col collapsed="false" customWidth="true" hidden="false" outlineLevel="0" max="9" min="8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</row>
    <row r="5" customFormat="false" ht="24" hidden="false" customHeight="true" outlineLevel="0" collapsed="false">
      <c r="A5" s="2" t="s">
        <v>1</v>
      </c>
      <c r="B5" s="27" t="n">
        <v>46037</v>
      </c>
      <c r="C5" s="2"/>
      <c r="D5" s="2" t="s">
        <v>2</v>
      </c>
      <c r="E5" s="28" t="s">
        <v>3</v>
      </c>
      <c r="F5" s="2"/>
      <c r="G5" s="2"/>
      <c r="H5" s="2"/>
      <c r="I5" s="2"/>
    </row>
    <row r="6" customFormat="false" ht="24" hidden="false" customHeight="true" outlineLevel="0" collapsed="false">
      <c r="A6" s="2" t="s">
        <v>4</v>
      </c>
      <c r="B6" s="29" t="n">
        <v>0</v>
      </c>
      <c r="C6" s="2"/>
      <c r="D6" s="2" t="s">
        <v>5</v>
      </c>
      <c r="E6" s="28" t="n">
        <v>15</v>
      </c>
      <c r="F6" s="2"/>
      <c r="G6" s="2"/>
      <c r="H6" s="2"/>
      <c r="I6" s="2"/>
    </row>
    <row r="7" customFormat="false" ht="24" hidden="false" customHeight="true" outlineLevel="0" collapsed="false">
      <c r="A7" s="2" t="s">
        <v>6</v>
      </c>
      <c r="B7" s="27" t="n">
        <v>46044</v>
      </c>
      <c r="C7" s="2"/>
      <c r="D7" s="2" t="s">
        <v>7</v>
      </c>
      <c r="E7" s="28" t="n">
        <v>31</v>
      </c>
      <c r="F7" s="2"/>
      <c r="G7" s="2"/>
      <c r="H7" s="2"/>
      <c r="I7" s="2"/>
    </row>
    <row r="8" customFormat="false" ht="24" hidden="false" customHeight="true" outlineLevel="0" collapsed="false">
      <c r="A8" s="2" t="s">
        <v>8</v>
      </c>
      <c r="B8" s="28" t="s">
        <v>9</v>
      </c>
      <c r="C8" s="2"/>
      <c r="D8" s="2" t="s">
        <v>10</v>
      </c>
      <c r="E8" s="2" t="s">
        <v>11</v>
      </c>
      <c r="F8" s="2"/>
      <c r="G8" s="2"/>
      <c r="H8" s="2"/>
      <c r="I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</row>
    <row r="10" customFormat="false" ht="24" hidden="false" customHeight="true" outlineLevel="0" collapsed="false">
      <c r="A10" s="2" t="s">
        <v>12</v>
      </c>
      <c r="B10" s="8" t="n">
        <f aca="false">IF(B7&lt;A20,A20,IF(B7&gt;=B45,"Fuera de horizonte",SUMIFS(B20:B45,A20:A45,"&lt;="&amp;B7,B20:B45,"&gt;"&amp;B7)))</f>
        <v>46053</v>
      </c>
      <c r="C10" s="2"/>
      <c r="D10" s="2"/>
      <c r="E10" s="2"/>
      <c r="F10" s="2"/>
      <c r="G10" s="2"/>
      <c r="H10" s="2"/>
      <c r="I10" s="2"/>
    </row>
    <row r="11" customFormat="false" ht="24" hidden="false" customHeight="true" outlineLevel="0" collapsed="false">
      <c r="A11" s="2" t="s">
        <v>13</v>
      </c>
      <c r="B11" s="9" t="n">
        <f aca="false">$B$6+SUMIFS(Registro!$L$8:$L$507,Registro!$B$8:$B$507,"&gt;="&amp;$A$20,Registro!$B$8:$B$507,"&lt;"&amp;$B$7+1)</f>
        <v>0</v>
      </c>
      <c r="C11" s="9"/>
      <c r="D11" s="9" t="s">
        <v>14</v>
      </c>
      <c r="E11" s="9" t="n">
        <f aca="false">IF(ISNUMBER(B10),SUMIFS(Registro!$O$8:$O$507,Registro!$A$8:$A$507,"&gt;="&amp;$A$20,Registro!$A$8:$A$507,"&lt;"&amp;$B$10),"n.a.")</f>
        <v>0</v>
      </c>
      <c r="F11" s="2"/>
      <c r="G11" s="2"/>
      <c r="H11" s="2"/>
      <c r="I11" s="2"/>
    </row>
    <row r="12" customFormat="false" ht="24" hidden="false" customHeight="true" outlineLevel="0" collapsed="false">
      <c r="A12" s="2"/>
      <c r="B12" s="9"/>
      <c r="C12" s="9"/>
      <c r="D12" s="9"/>
      <c r="E12" s="9"/>
      <c r="F12" s="2"/>
      <c r="G12" s="2"/>
      <c r="H12" s="2"/>
      <c r="I12" s="2"/>
    </row>
    <row r="13" customFormat="false" ht="24" hidden="false" customHeight="true" outlineLevel="0" collapsed="false">
      <c r="A13" s="2" t="s">
        <v>15</v>
      </c>
      <c r="B13" s="10" t="n">
        <f aca="false">IF(ISNUMBER(E11),B11-E11,"n.a.")</f>
        <v>0</v>
      </c>
      <c r="C13" s="9"/>
      <c r="D13" s="9"/>
      <c r="E13" s="9"/>
      <c r="F13" s="2"/>
      <c r="G13" s="2"/>
      <c r="H13" s="2"/>
      <c r="I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</row>
    <row r="15" customFormat="false" ht="24" hidden="false" customHeight="true" outlineLevel="0" collapsed="false">
      <c r="A15" s="11" t="s">
        <v>16</v>
      </c>
      <c r="B15" s="11"/>
      <c r="C15" s="11"/>
      <c r="D15" s="11"/>
      <c r="E15" s="11"/>
      <c r="F15" s="11"/>
      <c r="G15" s="11"/>
      <c r="H15" s="11"/>
      <c r="I15" s="11"/>
    </row>
    <row r="16" customFormat="false" ht="24" hidden="false" customHeight="true" outlineLevel="0" collapsed="false">
      <c r="A16" s="11" t="s">
        <v>17</v>
      </c>
      <c r="B16" s="11"/>
      <c r="C16" s="11"/>
      <c r="D16" s="11"/>
      <c r="E16" s="11"/>
      <c r="F16" s="11"/>
      <c r="G16" s="11"/>
      <c r="H16" s="11"/>
      <c r="I16" s="11"/>
    </row>
    <row r="17" customFormat="false" ht="24" hidden="false" customHeight="true" outlineLevel="0" collapsed="false">
      <c r="A17" s="2" t="str">
        <f aca="false">IF(OR(E6&lt;1,E7&gt;31,E6&gt;=E7,MOD(E6,1)&lt;&gt;0,MOD(E7,1)&lt;&gt;0,NOT(ISNUMBER(B5)),NOT(ISNUMBER(B6)),NOT(ISNUMBER(B7)),B7&lt;A20,B7&gt;=B45),"REVISAR configuración",IF(COUNTIFS(Registro!K8:K507,"REVISAR*")&gt;0,"REVISAR Registro",IF(COUNTIFS(Registro!B8:B507,"&gt;"&amp;B7)&gt;0,"Hay fechas efectivas posteriores a la revisión","Datos listos para revisar")))</f>
        <v>Datos listos para revisar</v>
      </c>
      <c r="B17" s="2"/>
      <c r="C17" s="2"/>
      <c r="D17" s="2"/>
      <c r="E17" s="2"/>
      <c r="F17" s="2"/>
      <c r="G17" s="2"/>
      <c r="H17" s="2"/>
      <c r="I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</row>
    <row r="19" customFormat="false" ht="42" hidden="false" customHeight="true" outlineLevel="0" collapsed="false">
      <c r="A19" s="12" t="s">
        <v>18</v>
      </c>
      <c r="B19" s="12" t="s">
        <v>19</v>
      </c>
      <c r="C19" s="12" t="s">
        <v>20</v>
      </c>
      <c r="D19" s="12" t="s">
        <v>21</v>
      </c>
      <c r="E19" s="12" t="s">
        <v>22</v>
      </c>
      <c r="F19" s="12" t="s">
        <v>23</v>
      </c>
      <c r="G19" s="12" t="s">
        <v>24</v>
      </c>
      <c r="H19" s="12" t="s">
        <v>25</v>
      </c>
      <c r="I19" s="12" t="s">
        <v>26</v>
      </c>
    </row>
    <row r="20" customFormat="false" ht="24" hidden="false" customHeight="true" outlineLevel="0" collapsed="false">
      <c r="A20" s="8" t="n">
        <f aca="false">IF($E$5="Catorcenal",$B$5,DATE(YEAR($B$5),MONTH($B$5),MIN($E$6,DAY(EOMONTH($B$5,0)))))</f>
        <v>46037</v>
      </c>
      <c r="B20" s="8" t="n">
        <f aca="false">IF($E$5="Catorcenal",A20+14,DATE(YEAR(A20),MONTH(A20),MIN($E$7,DAY(EOMONTH(A20,0)))))</f>
        <v>46053</v>
      </c>
      <c r="C20" s="9" t="n">
        <f aca="false">SUMIFS(Registro!$L$8:$L$507,Registro!$B$8:$B$507,"&gt;="&amp;A20,Registro!$B$8:$B$507,"&lt;"&amp;B20)</f>
        <v>0</v>
      </c>
      <c r="D20" s="9" t="n">
        <f aca="false">SUMIFS(Registro!$M$8:$M$507,Registro!$A$8:$A$507,"&gt;="&amp;A20,Registro!$A$8:$A$507,"&lt;"&amp;B20)</f>
        <v>0</v>
      </c>
      <c r="E20" s="9" t="n">
        <f aca="false">C20-D20</f>
        <v>0</v>
      </c>
      <c r="F20" s="13" t="str">
        <f aca="false">IF(D20=0,"n.a.",E20/ABS(D20))</f>
        <v>n.a.</v>
      </c>
      <c r="G20" s="9" t="n">
        <f aca="false">SUMIFS(Registro!$N$8:$N$507,Registro!$A$8:$A$507,"&gt;="&amp;A20,Registro!$A$8:$A$507,"&lt;"&amp;B20)</f>
        <v>0</v>
      </c>
      <c r="H20" s="9" t="n">
        <f aca="false">$B$6+C20</f>
        <v>0</v>
      </c>
      <c r="I20" s="9" t="n">
        <f aca="false">$B$6+C20+G20</f>
        <v>0</v>
      </c>
    </row>
    <row r="21" customFormat="false" ht="24" hidden="false" customHeight="true" outlineLevel="0" collapsed="false">
      <c r="A21" s="8" t="n">
        <f aca="false">B20</f>
        <v>46053</v>
      </c>
      <c r="B21" s="8" t="n">
        <f aca="false">IF($E$5="Catorcenal",A21+14,DATE(YEAR(DATE(YEAR(A21),MONTH(A21)+1,1)),MONTH(DATE(YEAR(A21),MONTH(A21)+1,1)),MIN($E$6,DAY(EOMONTH(DATE(YEAR(A21),MONTH(A21)+1,1),0)))))</f>
        <v>46068</v>
      </c>
      <c r="C21" s="9" t="n">
        <f aca="false">SUMIFS(Registro!$L$8:$L$507,Registro!$B$8:$B$507,"&gt;="&amp;A21,Registro!$B$8:$B$507,"&lt;"&amp;B21)</f>
        <v>0</v>
      </c>
      <c r="D21" s="9" t="n">
        <f aca="false">SUMIFS(Registro!$M$8:$M$507,Registro!$A$8:$A$507,"&gt;="&amp;A21,Registro!$A$8:$A$507,"&lt;"&amp;B21)</f>
        <v>0</v>
      </c>
      <c r="E21" s="9" t="n">
        <f aca="false">C21-D21</f>
        <v>0</v>
      </c>
      <c r="F21" s="13" t="str">
        <f aca="false">IF(D21=0,"n.a.",E21/ABS(D21))</f>
        <v>n.a.</v>
      </c>
      <c r="G21" s="9" t="n">
        <f aca="false">SUMIFS(Registro!$N$8:$N$507,Registro!$A$8:$A$507,"&gt;="&amp;A21,Registro!$A$8:$A$507,"&lt;"&amp;B21)</f>
        <v>0</v>
      </c>
      <c r="H21" s="9" t="n">
        <f aca="false">H20+C21</f>
        <v>0</v>
      </c>
      <c r="I21" s="9" t="n">
        <f aca="false">I20+C21+G21</f>
        <v>0</v>
      </c>
    </row>
    <row r="22" customFormat="false" ht="24" hidden="false" customHeight="true" outlineLevel="0" collapsed="false">
      <c r="A22" s="8" t="n">
        <f aca="false">B21</f>
        <v>46068</v>
      </c>
      <c r="B22" s="8" t="n">
        <f aca="false">IF($E$5="Catorcenal",A22+14,DATE(YEAR(A22),MONTH(A22),MIN($E$7,DAY(EOMONTH(A22,0)))))</f>
        <v>46081</v>
      </c>
      <c r="C22" s="9" t="n">
        <f aca="false">SUMIFS(Registro!$L$8:$L$507,Registro!$B$8:$B$507,"&gt;="&amp;A22,Registro!$B$8:$B$507,"&lt;"&amp;B22)</f>
        <v>0</v>
      </c>
      <c r="D22" s="9" t="n">
        <f aca="false">SUMIFS(Registro!$M$8:$M$507,Registro!$A$8:$A$507,"&gt;="&amp;A22,Registro!$A$8:$A$507,"&lt;"&amp;B22)</f>
        <v>0</v>
      </c>
      <c r="E22" s="9" t="n">
        <f aca="false">C22-D22</f>
        <v>0</v>
      </c>
      <c r="F22" s="13" t="str">
        <f aca="false">IF(D22=0,"n.a.",E22/ABS(D22))</f>
        <v>n.a.</v>
      </c>
      <c r="G22" s="9" t="n">
        <f aca="false">SUMIFS(Registro!$N$8:$N$507,Registro!$A$8:$A$507,"&gt;="&amp;A22,Registro!$A$8:$A$507,"&lt;"&amp;B22)</f>
        <v>0</v>
      </c>
      <c r="H22" s="9" t="n">
        <f aca="false">H21+C22</f>
        <v>0</v>
      </c>
      <c r="I22" s="9" t="n">
        <f aca="false">I21+C22+G22</f>
        <v>0</v>
      </c>
    </row>
    <row r="23" customFormat="false" ht="24" hidden="false" customHeight="true" outlineLevel="0" collapsed="false">
      <c r="A23" s="8" t="n">
        <f aca="false">B22</f>
        <v>46081</v>
      </c>
      <c r="B23" s="8" t="n">
        <f aca="false">IF($E$5="Catorcenal",A23+14,DATE(YEAR(DATE(YEAR(A23),MONTH(A23)+1,1)),MONTH(DATE(YEAR(A23),MONTH(A23)+1,1)),MIN($E$6,DAY(EOMONTH(DATE(YEAR(A23),MONTH(A23)+1,1),0)))))</f>
        <v>46096</v>
      </c>
      <c r="C23" s="9" t="n">
        <f aca="false">SUMIFS(Registro!$L$8:$L$507,Registro!$B$8:$B$507,"&gt;="&amp;A23,Registro!$B$8:$B$507,"&lt;"&amp;B23)</f>
        <v>0</v>
      </c>
      <c r="D23" s="9" t="n">
        <f aca="false">SUMIFS(Registro!$M$8:$M$507,Registro!$A$8:$A$507,"&gt;="&amp;A23,Registro!$A$8:$A$507,"&lt;"&amp;B23)</f>
        <v>0</v>
      </c>
      <c r="E23" s="9" t="n">
        <f aca="false">C23-D23</f>
        <v>0</v>
      </c>
      <c r="F23" s="13" t="str">
        <f aca="false">IF(D23=0,"n.a.",E23/ABS(D23))</f>
        <v>n.a.</v>
      </c>
      <c r="G23" s="9" t="n">
        <f aca="false">SUMIFS(Registro!$N$8:$N$507,Registro!$A$8:$A$507,"&gt;="&amp;A23,Registro!$A$8:$A$507,"&lt;"&amp;B23)</f>
        <v>0</v>
      </c>
      <c r="H23" s="9" t="n">
        <f aca="false">H22+C23</f>
        <v>0</v>
      </c>
      <c r="I23" s="9" t="n">
        <f aca="false">I22+C23+G23</f>
        <v>0</v>
      </c>
    </row>
    <row r="24" customFormat="false" ht="24" hidden="false" customHeight="true" outlineLevel="0" collapsed="false">
      <c r="A24" s="8" t="n">
        <f aca="false">B23</f>
        <v>46096</v>
      </c>
      <c r="B24" s="8" t="n">
        <f aca="false">IF($E$5="Catorcenal",A24+14,DATE(YEAR(A24),MONTH(A24),MIN($E$7,DAY(EOMONTH(A24,0)))))</f>
        <v>46112</v>
      </c>
      <c r="C24" s="9" t="n">
        <f aca="false">SUMIFS(Registro!$L$8:$L$507,Registro!$B$8:$B$507,"&gt;="&amp;A24,Registro!$B$8:$B$507,"&lt;"&amp;B24)</f>
        <v>0</v>
      </c>
      <c r="D24" s="9" t="n">
        <f aca="false">SUMIFS(Registro!$M$8:$M$507,Registro!$A$8:$A$507,"&gt;="&amp;A24,Registro!$A$8:$A$507,"&lt;"&amp;B24)</f>
        <v>0</v>
      </c>
      <c r="E24" s="9" t="n">
        <f aca="false">C24-D24</f>
        <v>0</v>
      </c>
      <c r="F24" s="13" t="str">
        <f aca="false">IF(D24=0,"n.a.",E24/ABS(D24))</f>
        <v>n.a.</v>
      </c>
      <c r="G24" s="9" t="n">
        <f aca="false">SUMIFS(Registro!$N$8:$N$507,Registro!$A$8:$A$507,"&gt;="&amp;A24,Registro!$A$8:$A$507,"&lt;"&amp;B24)</f>
        <v>0</v>
      </c>
      <c r="H24" s="9" t="n">
        <f aca="false">H23+C24</f>
        <v>0</v>
      </c>
      <c r="I24" s="9" t="n">
        <f aca="false">I23+C24+G24</f>
        <v>0</v>
      </c>
    </row>
    <row r="25" customFormat="false" ht="24" hidden="false" customHeight="true" outlineLevel="0" collapsed="false">
      <c r="A25" s="8" t="n">
        <f aca="false">B24</f>
        <v>46112</v>
      </c>
      <c r="B25" s="8" t="n">
        <f aca="false">IF($E$5="Catorcenal",A25+14,DATE(YEAR(DATE(YEAR(A25),MONTH(A25)+1,1)),MONTH(DATE(YEAR(A25),MONTH(A25)+1,1)),MIN($E$6,DAY(EOMONTH(DATE(YEAR(A25),MONTH(A25)+1,1),0)))))</f>
        <v>46127</v>
      </c>
      <c r="C25" s="9" t="n">
        <f aca="false">SUMIFS(Registro!$L$8:$L$507,Registro!$B$8:$B$507,"&gt;="&amp;A25,Registro!$B$8:$B$507,"&lt;"&amp;B25)</f>
        <v>0</v>
      </c>
      <c r="D25" s="9" t="n">
        <f aca="false">SUMIFS(Registro!$M$8:$M$507,Registro!$A$8:$A$507,"&gt;="&amp;A25,Registro!$A$8:$A$507,"&lt;"&amp;B25)</f>
        <v>0</v>
      </c>
      <c r="E25" s="9" t="n">
        <f aca="false">C25-D25</f>
        <v>0</v>
      </c>
      <c r="F25" s="13" t="str">
        <f aca="false">IF(D25=0,"n.a.",E25/ABS(D25))</f>
        <v>n.a.</v>
      </c>
      <c r="G25" s="9" t="n">
        <f aca="false">SUMIFS(Registro!$N$8:$N$507,Registro!$A$8:$A$507,"&gt;="&amp;A25,Registro!$A$8:$A$507,"&lt;"&amp;B25)</f>
        <v>0</v>
      </c>
      <c r="H25" s="9" t="n">
        <f aca="false">H24+C25</f>
        <v>0</v>
      </c>
      <c r="I25" s="9" t="n">
        <f aca="false">I24+C25+G25</f>
        <v>0</v>
      </c>
    </row>
    <row r="26" customFormat="false" ht="24" hidden="false" customHeight="true" outlineLevel="0" collapsed="false">
      <c r="A26" s="8" t="n">
        <f aca="false">B25</f>
        <v>46127</v>
      </c>
      <c r="B26" s="8" t="n">
        <f aca="false">IF($E$5="Catorcenal",A26+14,DATE(YEAR(A26),MONTH(A26),MIN($E$7,DAY(EOMONTH(A26,0)))))</f>
        <v>46142</v>
      </c>
      <c r="C26" s="9" t="n">
        <f aca="false">SUMIFS(Registro!$L$8:$L$507,Registro!$B$8:$B$507,"&gt;="&amp;A26,Registro!$B$8:$B$507,"&lt;"&amp;B26)</f>
        <v>0</v>
      </c>
      <c r="D26" s="9" t="n">
        <f aca="false">SUMIFS(Registro!$M$8:$M$507,Registro!$A$8:$A$507,"&gt;="&amp;A26,Registro!$A$8:$A$507,"&lt;"&amp;B26)</f>
        <v>0</v>
      </c>
      <c r="E26" s="9" t="n">
        <f aca="false">C26-D26</f>
        <v>0</v>
      </c>
      <c r="F26" s="13" t="str">
        <f aca="false">IF(D26=0,"n.a.",E26/ABS(D26))</f>
        <v>n.a.</v>
      </c>
      <c r="G26" s="9" t="n">
        <f aca="false">SUMIFS(Registro!$N$8:$N$507,Registro!$A$8:$A$507,"&gt;="&amp;A26,Registro!$A$8:$A$507,"&lt;"&amp;B26)</f>
        <v>0</v>
      </c>
      <c r="H26" s="9" t="n">
        <f aca="false">H25+C26</f>
        <v>0</v>
      </c>
      <c r="I26" s="9" t="n">
        <f aca="false">I25+C26+G26</f>
        <v>0</v>
      </c>
    </row>
    <row r="27" customFormat="false" ht="24" hidden="false" customHeight="true" outlineLevel="0" collapsed="false">
      <c r="A27" s="8" t="n">
        <f aca="false">B26</f>
        <v>46142</v>
      </c>
      <c r="B27" s="8" t="n">
        <f aca="false">IF($E$5="Catorcenal",A27+14,DATE(YEAR(DATE(YEAR(A27),MONTH(A27)+1,1)),MONTH(DATE(YEAR(A27),MONTH(A27)+1,1)),MIN($E$6,DAY(EOMONTH(DATE(YEAR(A27),MONTH(A27)+1,1),0)))))</f>
        <v>46157</v>
      </c>
      <c r="C27" s="9" t="n">
        <f aca="false">SUMIFS(Registro!$L$8:$L$507,Registro!$B$8:$B$507,"&gt;="&amp;A27,Registro!$B$8:$B$507,"&lt;"&amp;B27)</f>
        <v>0</v>
      </c>
      <c r="D27" s="9" t="n">
        <f aca="false">SUMIFS(Registro!$M$8:$M$507,Registro!$A$8:$A$507,"&gt;="&amp;A27,Registro!$A$8:$A$507,"&lt;"&amp;B27)</f>
        <v>0</v>
      </c>
      <c r="E27" s="9" t="n">
        <f aca="false">C27-D27</f>
        <v>0</v>
      </c>
      <c r="F27" s="13" t="str">
        <f aca="false">IF(D27=0,"n.a.",E27/ABS(D27))</f>
        <v>n.a.</v>
      </c>
      <c r="G27" s="9" t="n">
        <f aca="false">SUMIFS(Registro!$N$8:$N$507,Registro!$A$8:$A$507,"&gt;="&amp;A27,Registro!$A$8:$A$507,"&lt;"&amp;B27)</f>
        <v>0</v>
      </c>
      <c r="H27" s="9" t="n">
        <f aca="false">H26+C27</f>
        <v>0</v>
      </c>
      <c r="I27" s="9" t="n">
        <f aca="false">I26+C27+G27</f>
        <v>0</v>
      </c>
    </row>
    <row r="28" customFormat="false" ht="24" hidden="false" customHeight="true" outlineLevel="0" collapsed="false">
      <c r="A28" s="8" t="n">
        <f aca="false">B27</f>
        <v>46157</v>
      </c>
      <c r="B28" s="8" t="n">
        <f aca="false">IF($E$5="Catorcenal",A28+14,DATE(YEAR(A28),MONTH(A28),MIN($E$7,DAY(EOMONTH(A28,0)))))</f>
        <v>46173</v>
      </c>
      <c r="C28" s="9" t="n">
        <f aca="false">SUMIFS(Registro!$L$8:$L$507,Registro!$B$8:$B$507,"&gt;="&amp;A28,Registro!$B$8:$B$507,"&lt;"&amp;B28)</f>
        <v>0</v>
      </c>
      <c r="D28" s="9" t="n">
        <f aca="false">SUMIFS(Registro!$M$8:$M$507,Registro!$A$8:$A$507,"&gt;="&amp;A28,Registro!$A$8:$A$507,"&lt;"&amp;B28)</f>
        <v>0</v>
      </c>
      <c r="E28" s="9" t="n">
        <f aca="false">C28-D28</f>
        <v>0</v>
      </c>
      <c r="F28" s="13" t="str">
        <f aca="false">IF(D28=0,"n.a.",E28/ABS(D28))</f>
        <v>n.a.</v>
      </c>
      <c r="G28" s="9" t="n">
        <f aca="false">SUMIFS(Registro!$N$8:$N$507,Registro!$A$8:$A$507,"&gt;="&amp;A28,Registro!$A$8:$A$507,"&lt;"&amp;B28)</f>
        <v>0</v>
      </c>
      <c r="H28" s="9" t="n">
        <f aca="false">H27+C28</f>
        <v>0</v>
      </c>
      <c r="I28" s="9" t="n">
        <f aca="false">I27+C28+G28</f>
        <v>0</v>
      </c>
    </row>
    <row r="29" customFormat="false" ht="24" hidden="false" customHeight="true" outlineLevel="0" collapsed="false">
      <c r="A29" s="8" t="n">
        <f aca="false">B28</f>
        <v>46173</v>
      </c>
      <c r="B29" s="8" t="n">
        <f aca="false">IF($E$5="Catorcenal",A29+14,DATE(YEAR(DATE(YEAR(A29),MONTH(A29)+1,1)),MONTH(DATE(YEAR(A29),MONTH(A29)+1,1)),MIN($E$6,DAY(EOMONTH(DATE(YEAR(A29),MONTH(A29)+1,1),0)))))</f>
        <v>46188</v>
      </c>
      <c r="C29" s="9" t="n">
        <f aca="false">SUMIFS(Registro!$L$8:$L$507,Registro!$B$8:$B$507,"&gt;="&amp;A29,Registro!$B$8:$B$507,"&lt;"&amp;B29)</f>
        <v>0</v>
      </c>
      <c r="D29" s="9" t="n">
        <f aca="false">SUMIFS(Registro!$M$8:$M$507,Registro!$A$8:$A$507,"&gt;="&amp;A29,Registro!$A$8:$A$507,"&lt;"&amp;B29)</f>
        <v>0</v>
      </c>
      <c r="E29" s="9" t="n">
        <f aca="false">C29-D29</f>
        <v>0</v>
      </c>
      <c r="F29" s="13" t="str">
        <f aca="false">IF(D29=0,"n.a.",E29/ABS(D29))</f>
        <v>n.a.</v>
      </c>
      <c r="G29" s="9" t="n">
        <f aca="false">SUMIFS(Registro!$N$8:$N$507,Registro!$A$8:$A$507,"&gt;="&amp;A29,Registro!$A$8:$A$507,"&lt;"&amp;B29)</f>
        <v>0</v>
      </c>
      <c r="H29" s="9" t="n">
        <f aca="false">H28+C29</f>
        <v>0</v>
      </c>
      <c r="I29" s="9" t="n">
        <f aca="false">I28+C29+G29</f>
        <v>0</v>
      </c>
    </row>
    <row r="30" customFormat="false" ht="24" hidden="false" customHeight="true" outlineLevel="0" collapsed="false">
      <c r="A30" s="8" t="n">
        <f aca="false">B29</f>
        <v>46188</v>
      </c>
      <c r="B30" s="8" t="n">
        <f aca="false">IF($E$5="Catorcenal",A30+14,DATE(YEAR(A30),MONTH(A30),MIN($E$7,DAY(EOMONTH(A30,0)))))</f>
        <v>46203</v>
      </c>
      <c r="C30" s="9" t="n">
        <f aca="false">SUMIFS(Registro!$L$8:$L$507,Registro!$B$8:$B$507,"&gt;="&amp;A30,Registro!$B$8:$B$507,"&lt;"&amp;B30)</f>
        <v>0</v>
      </c>
      <c r="D30" s="9" t="n">
        <f aca="false">SUMIFS(Registro!$M$8:$M$507,Registro!$A$8:$A$507,"&gt;="&amp;A30,Registro!$A$8:$A$507,"&lt;"&amp;B30)</f>
        <v>0</v>
      </c>
      <c r="E30" s="9" t="n">
        <f aca="false">C30-D30</f>
        <v>0</v>
      </c>
      <c r="F30" s="13" t="str">
        <f aca="false">IF(D30=0,"n.a.",E30/ABS(D30))</f>
        <v>n.a.</v>
      </c>
      <c r="G30" s="9" t="n">
        <f aca="false">SUMIFS(Registro!$N$8:$N$507,Registro!$A$8:$A$507,"&gt;="&amp;A30,Registro!$A$8:$A$507,"&lt;"&amp;B30)</f>
        <v>0</v>
      </c>
      <c r="H30" s="9" t="n">
        <f aca="false">H29+C30</f>
        <v>0</v>
      </c>
      <c r="I30" s="9" t="n">
        <f aca="false">I29+C30+G30</f>
        <v>0</v>
      </c>
    </row>
    <row r="31" customFormat="false" ht="24" hidden="false" customHeight="true" outlineLevel="0" collapsed="false">
      <c r="A31" s="8" t="n">
        <f aca="false">B30</f>
        <v>46203</v>
      </c>
      <c r="B31" s="8" t="n">
        <f aca="false">IF($E$5="Catorcenal",A31+14,DATE(YEAR(DATE(YEAR(A31),MONTH(A31)+1,1)),MONTH(DATE(YEAR(A31),MONTH(A31)+1,1)),MIN($E$6,DAY(EOMONTH(DATE(YEAR(A31),MONTH(A31)+1,1),0)))))</f>
        <v>46218</v>
      </c>
      <c r="C31" s="9" t="n">
        <f aca="false">SUMIFS(Registro!$L$8:$L$507,Registro!$B$8:$B$507,"&gt;="&amp;A31,Registro!$B$8:$B$507,"&lt;"&amp;B31)</f>
        <v>0</v>
      </c>
      <c r="D31" s="9" t="n">
        <f aca="false">SUMIFS(Registro!$M$8:$M$507,Registro!$A$8:$A$507,"&gt;="&amp;A31,Registro!$A$8:$A$507,"&lt;"&amp;B31)</f>
        <v>0</v>
      </c>
      <c r="E31" s="9" t="n">
        <f aca="false">C31-D31</f>
        <v>0</v>
      </c>
      <c r="F31" s="13" t="str">
        <f aca="false">IF(D31=0,"n.a.",E31/ABS(D31))</f>
        <v>n.a.</v>
      </c>
      <c r="G31" s="9" t="n">
        <f aca="false">SUMIFS(Registro!$N$8:$N$507,Registro!$A$8:$A$507,"&gt;="&amp;A31,Registro!$A$8:$A$507,"&lt;"&amp;B31)</f>
        <v>0</v>
      </c>
      <c r="H31" s="9" t="n">
        <f aca="false">H30+C31</f>
        <v>0</v>
      </c>
      <c r="I31" s="9" t="n">
        <f aca="false">I30+C31+G31</f>
        <v>0</v>
      </c>
    </row>
    <row r="32" customFormat="false" ht="24" hidden="false" customHeight="true" outlineLevel="0" collapsed="false">
      <c r="A32" s="8" t="n">
        <f aca="false">B31</f>
        <v>46218</v>
      </c>
      <c r="B32" s="8" t="n">
        <f aca="false">IF($E$5="Catorcenal",A32+14,DATE(YEAR(A32),MONTH(A32),MIN($E$7,DAY(EOMONTH(A32,0)))))</f>
        <v>46234</v>
      </c>
      <c r="C32" s="9" t="n">
        <f aca="false">SUMIFS(Registro!$L$8:$L$507,Registro!$B$8:$B$507,"&gt;="&amp;A32,Registro!$B$8:$B$507,"&lt;"&amp;B32)</f>
        <v>0</v>
      </c>
      <c r="D32" s="9" t="n">
        <f aca="false">SUMIFS(Registro!$M$8:$M$507,Registro!$A$8:$A$507,"&gt;="&amp;A32,Registro!$A$8:$A$507,"&lt;"&amp;B32)</f>
        <v>0</v>
      </c>
      <c r="E32" s="9" t="n">
        <f aca="false">C32-D32</f>
        <v>0</v>
      </c>
      <c r="F32" s="13" t="str">
        <f aca="false">IF(D32=0,"n.a.",E32/ABS(D32))</f>
        <v>n.a.</v>
      </c>
      <c r="G32" s="9" t="n">
        <f aca="false">SUMIFS(Registro!$N$8:$N$507,Registro!$A$8:$A$507,"&gt;="&amp;A32,Registro!$A$8:$A$507,"&lt;"&amp;B32)</f>
        <v>0</v>
      </c>
      <c r="H32" s="9" t="n">
        <f aca="false">H31+C32</f>
        <v>0</v>
      </c>
      <c r="I32" s="9" t="n">
        <f aca="false">I31+C32+G32</f>
        <v>0</v>
      </c>
    </row>
    <row r="33" customFormat="false" ht="24" hidden="false" customHeight="true" outlineLevel="0" collapsed="false">
      <c r="A33" s="8" t="n">
        <f aca="false">B32</f>
        <v>46234</v>
      </c>
      <c r="B33" s="8" t="n">
        <f aca="false">IF($E$5="Catorcenal",A33+14,DATE(YEAR(DATE(YEAR(A33),MONTH(A33)+1,1)),MONTH(DATE(YEAR(A33),MONTH(A33)+1,1)),MIN($E$6,DAY(EOMONTH(DATE(YEAR(A33),MONTH(A33)+1,1),0)))))</f>
        <v>46249</v>
      </c>
      <c r="C33" s="9" t="n">
        <f aca="false">SUMIFS(Registro!$L$8:$L$507,Registro!$B$8:$B$507,"&gt;="&amp;A33,Registro!$B$8:$B$507,"&lt;"&amp;B33)</f>
        <v>0</v>
      </c>
      <c r="D33" s="9" t="n">
        <f aca="false">SUMIFS(Registro!$M$8:$M$507,Registro!$A$8:$A$507,"&gt;="&amp;A33,Registro!$A$8:$A$507,"&lt;"&amp;B33)</f>
        <v>0</v>
      </c>
      <c r="E33" s="9" t="n">
        <f aca="false">C33-D33</f>
        <v>0</v>
      </c>
      <c r="F33" s="13" t="str">
        <f aca="false">IF(D33=0,"n.a.",E33/ABS(D33))</f>
        <v>n.a.</v>
      </c>
      <c r="G33" s="9" t="n">
        <f aca="false">SUMIFS(Registro!$N$8:$N$507,Registro!$A$8:$A$507,"&gt;="&amp;A33,Registro!$A$8:$A$507,"&lt;"&amp;B33)</f>
        <v>0</v>
      </c>
      <c r="H33" s="9" t="n">
        <f aca="false">H32+C33</f>
        <v>0</v>
      </c>
      <c r="I33" s="9" t="n">
        <f aca="false">I32+C33+G33</f>
        <v>0</v>
      </c>
    </row>
    <row r="34" customFormat="false" ht="24" hidden="false" customHeight="true" outlineLevel="0" collapsed="false">
      <c r="A34" s="8" t="n">
        <f aca="false">B33</f>
        <v>46249</v>
      </c>
      <c r="B34" s="8" t="n">
        <f aca="false">IF($E$5="Catorcenal",A34+14,DATE(YEAR(A34),MONTH(A34),MIN($E$7,DAY(EOMONTH(A34,0)))))</f>
        <v>46265</v>
      </c>
      <c r="C34" s="9" t="n">
        <f aca="false">SUMIFS(Registro!$L$8:$L$507,Registro!$B$8:$B$507,"&gt;="&amp;A34,Registro!$B$8:$B$507,"&lt;"&amp;B34)</f>
        <v>0</v>
      </c>
      <c r="D34" s="9" t="n">
        <f aca="false">SUMIFS(Registro!$M$8:$M$507,Registro!$A$8:$A$507,"&gt;="&amp;A34,Registro!$A$8:$A$507,"&lt;"&amp;B34)</f>
        <v>0</v>
      </c>
      <c r="E34" s="9" t="n">
        <f aca="false">C34-D34</f>
        <v>0</v>
      </c>
      <c r="F34" s="13" t="str">
        <f aca="false">IF(D34=0,"n.a.",E34/ABS(D34))</f>
        <v>n.a.</v>
      </c>
      <c r="G34" s="9" t="n">
        <f aca="false">SUMIFS(Registro!$N$8:$N$507,Registro!$A$8:$A$507,"&gt;="&amp;A34,Registro!$A$8:$A$507,"&lt;"&amp;B34)</f>
        <v>0</v>
      </c>
      <c r="H34" s="9" t="n">
        <f aca="false">H33+C34</f>
        <v>0</v>
      </c>
      <c r="I34" s="9" t="n">
        <f aca="false">I33+C34+G34</f>
        <v>0</v>
      </c>
    </row>
    <row r="35" customFormat="false" ht="24" hidden="false" customHeight="true" outlineLevel="0" collapsed="false">
      <c r="A35" s="8" t="n">
        <f aca="false">B34</f>
        <v>46265</v>
      </c>
      <c r="B35" s="8" t="n">
        <f aca="false">IF($E$5="Catorcenal",A35+14,DATE(YEAR(DATE(YEAR(A35),MONTH(A35)+1,1)),MONTH(DATE(YEAR(A35),MONTH(A35)+1,1)),MIN($E$6,DAY(EOMONTH(DATE(YEAR(A35),MONTH(A35)+1,1),0)))))</f>
        <v>46280</v>
      </c>
      <c r="C35" s="9" t="n">
        <f aca="false">SUMIFS(Registro!$L$8:$L$507,Registro!$B$8:$B$507,"&gt;="&amp;A35,Registro!$B$8:$B$507,"&lt;"&amp;B35)</f>
        <v>0</v>
      </c>
      <c r="D35" s="9" t="n">
        <f aca="false">SUMIFS(Registro!$M$8:$M$507,Registro!$A$8:$A$507,"&gt;="&amp;A35,Registro!$A$8:$A$507,"&lt;"&amp;B35)</f>
        <v>0</v>
      </c>
      <c r="E35" s="9" t="n">
        <f aca="false">C35-D35</f>
        <v>0</v>
      </c>
      <c r="F35" s="13" t="str">
        <f aca="false">IF(D35=0,"n.a.",E35/ABS(D35))</f>
        <v>n.a.</v>
      </c>
      <c r="G35" s="9" t="n">
        <f aca="false">SUMIFS(Registro!$N$8:$N$507,Registro!$A$8:$A$507,"&gt;="&amp;A35,Registro!$A$8:$A$507,"&lt;"&amp;B35)</f>
        <v>0</v>
      </c>
      <c r="H35" s="9" t="n">
        <f aca="false">H34+C35</f>
        <v>0</v>
      </c>
      <c r="I35" s="9" t="n">
        <f aca="false">I34+C35+G35</f>
        <v>0</v>
      </c>
    </row>
    <row r="36" customFormat="false" ht="24" hidden="false" customHeight="true" outlineLevel="0" collapsed="false">
      <c r="A36" s="8" t="n">
        <f aca="false">B35</f>
        <v>46280</v>
      </c>
      <c r="B36" s="8" t="n">
        <f aca="false">IF($E$5="Catorcenal",A36+14,DATE(YEAR(A36),MONTH(A36),MIN($E$7,DAY(EOMONTH(A36,0)))))</f>
        <v>46295</v>
      </c>
      <c r="C36" s="9" t="n">
        <f aca="false">SUMIFS(Registro!$L$8:$L$507,Registro!$B$8:$B$507,"&gt;="&amp;A36,Registro!$B$8:$B$507,"&lt;"&amp;B36)</f>
        <v>0</v>
      </c>
      <c r="D36" s="9" t="n">
        <f aca="false">SUMIFS(Registro!$M$8:$M$507,Registro!$A$8:$A$507,"&gt;="&amp;A36,Registro!$A$8:$A$507,"&lt;"&amp;B36)</f>
        <v>0</v>
      </c>
      <c r="E36" s="9" t="n">
        <f aca="false">C36-D36</f>
        <v>0</v>
      </c>
      <c r="F36" s="13" t="str">
        <f aca="false">IF(D36=0,"n.a.",E36/ABS(D36))</f>
        <v>n.a.</v>
      </c>
      <c r="G36" s="9" t="n">
        <f aca="false">SUMIFS(Registro!$N$8:$N$507,Registro!$A$8:$A$507,"&gt;="&amp;A36,Registro!$A$8:$A$507,"&lt;"&amp;B36)</f>
        <v>0</v>
      </c>
      <c r="H36" s="9" t="n">
        <f aca="false">H35+C36</f>
        <v>0</v>
      </c>
      <c r="I36" s="9" t="n">
        <f aca="false">I35+C36+G36</f>
        <v>0</v>
      </c>
    </row>
    <row r="37" customFormat="false" ht="24" hidden="false" customHeight="true" outlineLevel="0" collapsed="false">
      <c r="A37" s="8" t="n">
        <f aca="false">B36</f>
        <v>46295</v>
      </c>
      <c r="B37" s="8" t="n">
        <f aca="false">IF($E$5="Catorcenal",A37+14,DATE(YEAR(DATE(YEAR(A37),MONTH(A37)+1,1)),MONTH(DATE(YEAR(A37),MONTH(A37)+1,1)),MIN($E$6,DAY(EOMONTH(DATE(YEAR(A37),MONTH(A37)+1,1),0)))))</f>
        <v>46310</v>
      </c>
      <c r="C37" s="9" t="n">
        <f aca="false">SUMIFS(Registro!$L$8:$L$507,Registro!$B$8:$B$507,"&gt;="&amp;A37,Registro!$B$8:$B$507,"&lt;"&amp;B37)</f>
        <v>0</v>
      </c>
      <c r="D37" s="9" t="n">
        <f aca="false">SUMIFS(Registro!$M$8:$M$507,Registro!$A$8:$A$507,"&gt;="&amp;A37,Registro!$A$8:$A$507,"&lt;"&amp;B37)</f>
        <v>0</v>
      </c>
      <c r="E37" s="9" t="n">
        <f aca="false">C37-D37</f>
        <v>0</v>
      </c>
      <c r="F37" s="13" t="str">
        <f aca="false">IF(D37=0,"n.a.",E37/ABS(D37))</f>
        <v>n.a.</v>
      </c>
      <c r="G37" s="9" t="n">
        <f aca="false">SUMIFS(Registro!$N$8:$N$507,Registro!$A$8:$A$507,"&gt;="&amp;A37,Registro!$A$8:$A$507,"&lt;"&amp;B37)</f>
        <v>0</v>
      </c>
      <c r="H37" s="9" t="n">
        <f aca="false">H36+C37</f>
        <v>0</v>
      </c>
      <c r="I37" s="9" t="n">
        <f aca="false">I36+C37+G37</f>
        <v>0</v>
      </c>
    </row>
    <row r="38" customFormat="false" ht="24" hidden="false" customHeight="true" outlineLevel="0" collapsed="false">
      <c r="A38" s="8" t="n">
        <f aca="false">B37</f>
        <v>46310</v>
      </c>
      <c r="B38" s="8" t="n">
        <f aca="false">IF($E$5="Catorcenal",A38+14,DATE(YEAR(A38),MONTH(A38),MIN($E$7,DAY(EOMONTH(A38,0)))))</f>
        <v>46326</v>
      </c>
      <c r="C38" s="9" t="n">
        <f aca="false">SUMIFS(Registro!$L$8:$L$507,Registro!$B$8:$B$507,"&gt;="&amp;A38,Registro!$B$8:$B$507,"&lt;"&amp;B38)</f>
        <v>0</v>
      </c>
      <c r="D38" s="9" t="n">
        <f aca="false">SUMIFS(Registro!$M$8:$M$507,Registro!$A$8:$A$507,"&gt;="&amp;A38,Registro!$A$8:$A$507,"&lt;"&amp;B38)</f>
        <v>0</v>
      </c>
      <c r="E38" s="9" t="n">
        <f aca="false">C38-D38</f>
        <v>0</v>
      </c>
      <c r="F38" s="13" t="str">
        <f aca="false">IF(D38=0,"n.a.",E38/ABS(D38))</f>
        <v>n.a.</v>
      </c>
      <c r="G38" s="9" t="n">
        <f aca="false">SUMIFS(Registro!$N$8:$N$507,Registro!$A$8:$A$507,"&gt;="&amp;A38,Registro!$A$8:$A$507,"&lt;"&amp;B38)</f>
        <v>0</v>
      </c>
      <c r="H38" s="9" t="n">
        <f aca="false">H37+C38</f>
        <v>0</v>
      </c>
      <c r="I38" s="9" t="n">
        <f aca="false">I37+C38+G38</f>
        <v>0</v>
      </c>
    </row>
    <row r="39" customFormat="false" ht="24" hidden="false" customHeight="true" outlineLevel="0" collapsed="false">
      <c r="A39" s="8" t="n">
        <f aca="false">B38</f>
        <v>46326</v>
      </c>
      <c r="B39" s="8" t="n">
        <f aca="false">IF($E$5="Catorcenal",A39+14,DATE(YEAR(DATE(YEAR(A39),MONTH(A39)+1,1)),MONTH(DATE(YEAR(A39),MONTH(A39)+1,1)),MIN($E$6,DAY(EOMONTH(DATE(YEAR(A39),MONTH(A39)+1,1),0)))))</f>
        <v>46341</v>
      </c>
      <c r="C39" s="9" t="n">
        <f aca="false">SUMIFS(Registro!$L$8:$L$507,Registro!$B$8:$B$507,"&gt;="&amp;A39,Registro!$B$8:$B$507,"&lt;"&amp;B39)</f>
        <v>0</v>
      </c>
      <c r="D39" s="9" t="n">
        <f aca="false">SUMIFS(Registro!$M$8:$M$507,Registro!$A$8:$A$507,"&gt;="&amp;A39,Registro!$A$8:$A$507,"&lt;"&amp;B39)</f>
        <v>0</v>
      </c>
      <c r="E39" s="9" t="n">
        <f aca="false">C39-D39</f>
        <v>0</v>
      </c>
      <c r="F39" s="13" t="str">
        <f aca="false">IF(D39=0,"n.a.",E39/ABS(D39))</f>
        <v>n.a.</v>
      </c>
      <c r="G39" s="9" t="n">
        <f aca="false">SUMIFS(Registro!$N$8:$N$507,Registro!$A$8:$A$507,"&gt;="&amp;A39,Registro!$A$8:$A$507,"&lt;"&amp;B39)</f>
        <v>0</v>
      </c>
      <c r="H39" s="9" t="n">
        <f aca="false">H38+C39</f>
        <v>0</v>
      </c>
      <c r="I39" s="9" t="n">
        <f aca="false">I38+C39+G39</f>
        <v>0</v>
      </c>
    </row>
    <row r="40" customFormat="false" ht="24" hidden="false" customHeight="true" outlineLevel="0" collapsed="false">
      <c r="A40" s="8" t="n">
        <f aca="false">B39</f>
        <v>46341</v>
      </c>
      <c r="B40" s="8" t="n">
        <f aca="false">IF($E$5="Catorcenal",A40+14,DATE(YEAR(A40),MONTH(A40),MIN($E$7,DAY(EOMONTH(A40,0)))))</f>
        <v>46356</v>
      </c>
      <c r="C40" s="9" t="n">
        <f aca="false">SUMIFS(Registro!$L$8:$L$507,Registro!$B$8:$B$507,"&gt;="&amp;A40,Registro!$B$8:$B$507,"&lt;"&amp;B40)</f>
        <v>0</v>
      </c>
      <c r="D40" s="9" t="n">
        <f aca="false">SUMIFS(Registro!$M$8:$M$507,Registro!$A$8:$A$507,"&gt;="&amp;A40,Registro!$A$8:$A$507,"&lt;"&amp;B40)</f>
        <v>0</v>
      </c>
      <c r="E40" s="9" t="n">
        <f aca="false">C40-D40</f>
        <v>0</v>
      </c>
      <c r="F40" s="13" t="str">
        <f aca="false">IF(D40=0,"n.a.",E40/ABS(D40))</f>
        <v>n.a.</v>
      </c>
      <c r="G40" s="9" t="n">
        <f aca="false">SUMIFS(Registro!$N$8:$N$507,Registro!$A$8:$A$507,"&gt;="&amp;A40,Registro!$A$8:$A$507,"&lt;"&amp;B40)</f>
        <v>0</v>
      </c>
      <c r="H40" s="9" t="n">
        <f aca="false">H39+C40</f>
        <v>0</v>
      </c>
      <c r="I40" s="9" t="n">
        <f aca="false">I39+C40+G40</f>
        <v>0</v>
      </c>
    </row>
    <row r="41" customFormat="false" ht="24" hidden="false" customHeight="true" outlineLevel="0" collapsed="false">
      <c r="A41" s="8" t="n">
        <f aca="false">B40</f>
        <v>46356</v>
      </c>
      <c r="B41" s="8" t="n">
        <f aca="false">IF($E$5="Catorcenal",A41+14,DATE(YEAR(DATE(YEAR(A41),MONTH(A41)+1,1)),MONTH(DATE(YEAR(A41),MONTH(A41)+1,1)),MIN($E$6,DAY(EOMONTH(DATE(YEAR(A41),MONTH(A41)+1,1),0)))))</f>
        <v>46371</v>
      </c>
      <c r="C41" s="9" t="n">
        <f aca="false">SUMIFS(Registro!$L$8:$L$507,Registro!$B$8:$B$507,"&gt;="&amp;A41,Registro!$B$8:$B$507,"&lt;"&amp;B41)</f>
        <v>0</v>
      </c>
      <c r="D41" s="9" t="n">
        <f aca="false">SUMIFS(Registro!$M$8:$M$507,Registro!$A$8:$A$507,"&gt;="&amp;A41,Registro!$A$8:$A$507,"&lt;"&amp;B41)</f>
        <v>0</v>
      </c>
      <c r="E41" s="9" t="n">
        <f aca="false">C41-D41</f>
        <v>0</v>
      </c>
      <c r="F41" s="13" t="str">
        <f aca="false">IF(D41=0,"n.a.",E41/ABS(D41))</f>
        <v>n.a.</v>
      </c>
      <c r="G41" s="9" t="n">
        <f aca="false">SUMIFS(Registro!$N$8:$N$507,Registro!$A$8:$A$507,"&gt;="&amp;A41,Registro!$A$8:$A$507,"&lt;"&amp;B41)</f>
        <v>0</v>
      </c>
      <c r="H41" s="9" t="n">
        <f aca="false">H40+C41</f>
        <v>0</v>
      </c>
      <c r="I41" s="9" t="n">
        <f aca="false">I40+C41+G41</f>
        <v>0</v>
      </c>
    </row>
    <row r="42" customFormat="false" ht="24" hidden="false" customHeight="true" outlineLevel="0" collapsed="false">
      <c r="A42" s="8" t="n">
        <f aca="false">B41</f>
        <v>46371</v>
      </c>
      <c r="B42" s="8" t="n">
        <f aca="false">IF($E$5="Catorcenal",A42+14,DATE(YEAR(A42),MONTH(A42),MIN($E$7,DAY(EOMONTH(A42,0)))))</f>
        <v>46387</v>
      </c>
      <c r="C42" s="9" t="n">
        <f aca="false">SUMIFS(Registro!$L$8:$L$507,Registro!$B$8:$B$507,"&gt;="&amp;A42,Registro!$B$8:$B$507,"&lt;"&amp;B42)</f>
        <v>0</v>
      </c>
      <c r="D42" s="9" t="n">
        <f aca="false">SUMIFS(Registro!$M$8:$M$507,Registro!$A$8:$A$507,"&gt;="&amp;A42,Registro!$A$8:$A$507,"&lt;"&amp;B42)</f>
        <v>0</v>
      </c>
      <c r="E42" s="9" t="n">
        <f aca="false">C42-D42</f>
        <v>0</v>
      </c>
      <c r="F42" s="13" t="str">
        <f aca="false">IF(D42=0,"n.a.",E42/ABS(D42))</f>
        <v>n.a.</v>
      </c>
      <c r="G42" s="9" t="n">
        <f aca="false">SUMIFS(Registro!$N$8:$N$507,Registro!$A$8:$A$507,"&gt;="&amp;A42,Registro!$A$8:$A$507,"&lt;"&amp;B42)</f>
        <v>0</v>
      </c>
      <c r="H42" s="9" t="n">
        <f aca="false">H41+C42</f>
        <v>0</v>
      </c>
      <c r="I42" s="9" t="n">
        <f aca="false">I41+C42+G42</f>
        <v>0</v>
      </c>
    </row>
    <row r="43" customFormat="false" ht="24" hidden="false" customHeight="true" outlineLevel="0" collapsed="false">
      <c r="A43" s="8" t="n">
        <f aca="false">B42</f>
        <v>46387</v>
      </c>
      <c r="B43" s="8" t="n">
        <f aca="false">IF($E$5="Catorcenal",A43+14,DATE(YEAR(DATE(YEAR(A43),MONTH(A43)+1,1)),MONTH(DATE(YEAR(A43),MONTH(A43)+1,1)),MIN($E$6,DAY(EOMONTH(DATE(YEAR(A43),MONTH(A43)+1,1),0)))))</f>
        <v>46402</v>
      </c>
      <c r="C43" s="9" t="n">
        <f aca="false">SUMIFS(Registro!$L$8:$L$507,Registro!$B$8:$B$507,"&gt;="&amp;A43,Registro!$B$8:$B$507,"&lt;"&amp;B43)</f>
        <v>0</v>
      </c>
      <c r="D43" s="9" t="n">
        <f aca="false">SUMIFS(Registro!$M$8:$M$507,Registro!$A$8:$A$507,"&gt;="&amp;A43,Registro!$A$8:$A$507,"&lt;"&amp;B43)</f>
        <v>0</v>
      </c>
      <c r="E43" s="9" t="n">
        <f aca="false">C43-D43</f>
        <v>0</v>
      </c>
      <c r="F43" s="13" t="str">
        <f aca="false">IF(D43=0,"n.a.",E43/ABS(D43))</f>
        <v>n.a.</v>
      </c>
      <c r="G43" s="9" t="n">
        <f aca="false">SUMIFS(Registro!$N$8:$N$507,Registro!$A$8:$A$507,"&gt;="&amp;A43,Registro!$A$8:$A$507,"&lt;"&amp;B43)</f>
        <v>0</v>
      </c>
      <c r="H43" s="9" t="n">
        <f aca="false">H42+C43</f>
        <v>0</v>
      </c>
      <c r="I43" s="9" t="n">
        <f aca="false">I42+C43+G43</f>
        <v>0</v>
      </c>
    </row>
    <row r="44" customFormat="false" ht="24" hidden="false" customHeight="true" outlineLevel="0" collapsed="false">
      <c r="A44" s="8" t="n">
        <f aca="false">B43</f>
        <v>46402</v>
      </c>
      <c r="B44" s="8" t="n">
        <f aca="false">IF($E$5="Catorcenal",A44+14,DATE(YEAR(A44),MONTH(A44),MIN($E$7,DAY(EOMONTH(A44,0)))))</f>
        <v>46418</v>
      </c>
      <c r="C44" s="9" t="n">
        <f aca="false">SUMIFS(Registro!$L$8:$L$507,Registro!$B$8:$B$507,"&gt;="&amp;A44,Registro!$B$8:$B$507,"&lt;"&amp;B44)</f>
        <v>0</v>
      </c>
      <c r="D44" s="9" t="n">
        <f aca="false">SUMIFS(Registro!$M$8:$M$507,Registro!$A$8:$A$507,"&gt;="&amp;A44,Registro!$A$8:$A$507,"&lt;"&amp;B44)</f>
        <v>0</v>
      </c>
      <c r="E44" s="9" t="n">
        <f aca="false">C44-D44</f>
        <v>0</v>
      </c>
      <c r="F44" s="13" t="str">
        <f aca="false">IF(D44=0,"n.a.",E44/ABS(D44))</f>
        <v>n.a.</v>
      </c>
      <c r="G44" s="9" t="n">
        <f aca="false">SUMIFS(Registro!$N$8:$N$507,Registro!$A$8:$A$507,"&gt;="&amp;A44,Registro!$A$8:$A$507,"&lt;"&amp;B44)</f>
        <v>0</v>
      </c>
      <c r="H44" s="9" t="n">
        <f aca="false">H43+C44</f>
        <v>0</v>
      </c>
      <c r="I44" s="9" t="n">
        <f aca="false">I43+C44+G44</f>
        <v>0</v>
      </c>
    </row>
    <row r="45" customFormat="false" ht="24" hidden="false" customHeight="true" outlineLevel="0" collapsed="false">
      <c r="A45" s="8" t="n">
        <f aca="false">B44</f>
        <v>46418</v>
      </c>
      <c r="B45" s="8" t="n">
        <f aca="false">IF($E$5="Catorcenal",A45+14,DATE(YEAR(DATE(YEAR(A45),MONTH(A45)+1,1)),MONTH(DATE(YEAR(A45),MONTH(A45)+1,1)),MIN($E$6,DAY(EOMONTH(DATE(YEAR(A45),MONTH(A45)+1,1),0)))))</f>
        <v>46433</v>
      </c>
      <c r="C45" s="9" t="n">
        <f aca="false">SUMIFS(Registro!$L$8:$L$507,Registro!$B$8:$B$507,"&gt;="&amp;A45,Registro!$B$8:$B$507,"&lt;"&amp;B45)</f>
        <v>0</v>
      </c>
      <c r="D45" s="9" t="n">
        <f aca="false">SUMIFS(Registro!$M$8:$M$507,Registro!$A$8:$A$507,"&gt;="&amp;A45,Registro!$A$8:$A$507,"&lt;"&amp;B45)</f>
        <v>0</v>
      </c>
      <c r="E45" s="9" t="n">
        <f aca="false">C45-D45</f>
        <v>0</v>
      </c>
      <c r="F45" s="13" t="str">
        <f aca="false">IF(D45=0,"n.a.",E45/ABS(D45))</f>
        <v>n.a.</v>
      </c>
      <c r="G45" s="9" t="n">
        <f aca="false">SUMIFS(Registro!$N$8:$N$507,Registro!$A$8:$A$507,"&gt;="&amp;A45,Registro!$A$8:$A$507,"&lt;"&amp;B45)</f>
        <v>0</v>
      </c>
      <c r="H45" s="9" t="n">
        <f aca="false">H44+C45</f>
        <v>0</v>
      </c>
      <c r="I45" s="9" t="n">
        <f aca="false">I44+C45+G45</f>
        <v>0</v>
      </c>
    </row>
    <row r="46" customFormat="false" ht="24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</row>
    <row r="47" customFormat="false" ht="24" hidden="false" customHeight="true" outlineLevel="0" collapsed="false">
      <c r="A47" s="11" t="s">
        <v>27</v>
      </c>
      <c r="B47" s="11"/>
      <c r="C47" s="11"/>
      <c r="D47" s="11"/>
      <c r="E47" s="11"/>
      <c r="F47" s="11"/>
      <c r="G47" s="11"/>
      <c r="H47" s="11"/>
      <c r="I47" s="11"/>
    </row>
    <row r="48" customFormat="false" ht="24" hidden="false" customHeight="true" outlineLevel="0" collapsed="false">
      <c r="A48" s="2" t="str">
        <f aca="false">IF(COUNTA(Registro!E8:E507)&gt;=500,"CAPACIDAD COMPLETA: archiva el año antes de continuar","Registros usados: "&amp;COUNTA(Registro!E8:E507)&amp;" de 500")</f>
        <v>Registros usados: 0 de 500</v>
      </c>
      <c r="B48" s="2"/>
      <c r="C48" s="2"/>
      <c r="D48" s="2"/>
      <c r="E48" s="2"/>
      <c r="F48" s="2"/>
      <c r="G48" s="2"/>
      <c r="H48" s="2"/>
      <c r="I48" s="2"/>
    </row>
    <row r="49" customFormat="false" ht="24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</row>
  </sheetData>
  <sheetProtection sheet="1" objects="1" scenarios="1" autoFilter="0" selectLockedCells="0" selectUnlockedCells="0"/>
  <dataValidations count="1">
    <dataValidation allowBlank="false" errorStyle="stop" operator="between" showDropDown="false" showErrorMessage="false" showInputMessage="false" sqref="E5" type="list">
      <formula1>"Quincenal,Catorcenal"</formula1>
      <formula2>0</formula2>
    </dataValidation>
  </dataValidations>
  <printOptions horizontalCentered="1"/>
  <pageMargins left=".3" right=".3" top=".4" bottom=".4" header=".15" footer=".15"/>
  <pageSetup paperSize="1" orientation="portrait" fitToWidth="1" fitToHeight="1"/>
  <headerFooter>
    <oddFooter>&amp;LPlantillasyPortadas · plantillasyportadas.com&amp;CRevisado 16/10/2026&amp;R&amp;P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28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</row>
    <row r="4" customFormat="false" ht="24" hidden="false" customHeight="true" outlineLevel="0" collapsed="false">
      <c r="A4" s="2" t="str">
        <f aca="false">"Moneda: "&amp;Plan!B8</f>
        <v>Moneda: MXN</v>
      </c>
      <c r="B4" s="2"/>
      <c r="C4" s="2"/>
      <c r="D4" s="2"/>
      <c r="E4" s="2"/>
      <c r="F4" s="2"/>
    </row>
    <row r="5" customFormat="false" ht="24" hidden="false" customHeight="true" outlineLevel="0" collapsed="false">
      <c r="A5" s="11" t="s">
        <v>29</v>
      </c>
      <c r="B5" s="11"/>
      <c r="C5" s="11"/>
      <c r="D5" s="11"/>
      <c r="E5" s="11"/>
      <c r="F5" s="11"/>
    </row>
    <row r="6" customFormat="false" ht="24" hidden="false" customHeight="true" outlineLevel="0" collapsed="false">
      <c r="A6" s="2"/>
      <c r="B6" s="2"/>
      <c r="C6" s="2"/>
      <c r="D6" s="2"/>
      <c r="E6" s="2"/>
      <c r="F6" s="2"/>
    </row>
    <row r="7" customFormat="false" ht="42" hidden="false" customHeight="true" outlineLevel="0" collapsed="false">
      <c r="A7" s="12" t="s">
        <v>30</v>
      </c>
      <c r="B7" s="12" t="s">
        <v>31</v>
      </c>
      <c r="C7" s="12" t="s">
        <v>32</v>
      </c>
      <c r="D7" s="12" t="s">
        <v>22</v>
      </c>
      <c r="E7" s="12" t="s">
        <v>23</v>
      </c>
      <c r="F7" s="2"/>
    </row>
    <row r="8" customFormat="false" ht="24" hidden="false" customHeight="true" outlineLevel="0" collapsed="false">
      <c r="A8" s="28" t="s">
        <v>33</v>
      </c>
      <c r="B8" s="9" t="n">
        <f aca="false">SUMIFS(Registro!$F$8:$F$507,Registro!$D$8:$D$507,A8,Registro!$C$8:$C$507,"Gasto")</f>
        <v>0</v>
      </c>
      <c r="C8" s="9" t="n">
        <f aca="false">SUMIFS(Registro!$G$8:$G$507,Registro!$D$8:$D$507,A8,Registro!$C$8:$C$507,"Gasto")</f>
        <v>0</v>
      </c>
      <c r="D8" s="9" t="n">
        <f aca="false">C8-B8</f>
        <v>0</v>
      </c>
      <c r="E8" s="13" t="str">
        <f aca="false">IF(B8=0,"n.a.",D8/ABS(B8))</f>
        <v>n.a.</v>
      </c>
      <c r="F8" s="2"/>
    </row>
    <row r="9" customFormat="false" ht="24" hidden="false" customHeight="true" outlineLevel="0" collapsed="false">
      <c r="A9" s="28" t="s">
        <v>34</v>
      </c>
      <c r="B9" s="9" t="n">
        <f aca="false">SUMIFS(Registro!$F$8:$F$507,Registro!$D$8:$D$507,A9,Registro!$C$8:$C$507,"Gasto")</f>
        <v>0</v>
      </c>
      <c r="C9" s="9" t="n">
        <f aca="false">SUMIFS(Registro!$G$8:$G$507,Registro!$D$8:$D$507,A9,Registro!$C$8:$C$507,"Gasto")</f>
        <v>0</v>
      </c>
      <c r="D9" s="9" t="n">
        <f aca="false">C9-B9</f>
        <v>0</v>
      </c>
      <c r="E9" s="13" t="str">
        <f aca="false">IF(B9=0,"n.a.",D9/ABS(B9))</f>
        <v>n.a.</v>
      </c>
      <c r="F9" s="2"/>
    </row>
    <row r="10" customFormat="false" ht="24" hidden="false" customHeight="true" outlineLevel="0" collapsed="false">
      <c r="A10" s="28" t="s">
        <v>35</v>
      </c>
      <c r="B10" s="9" t="n">
        <f aca="false">SUMIFS(Registro!$F$8:$F$507,Registro!$D$8:$D$507,A10,Registro!$C$8:$C$507,"Gasto")</f>
        <v>0</v>
      </c>
      <c r="C10" s="9" t="n">
        <f aca="false">SUMIFS(Registro!$G$8:$G$507,Registro!$D$8:$D$507,A10,Registro!$C$8:$C$507,"Gasto")</f>
        <v>0</v>
      </c>
      <c r="D10" s="9" t="n">
        <f aca="false">C10-B10</f>
        <v>0</v>
      </c>
      <c r="E10" s="13" t="str">
        <f aca="false">IF(B10=0,"n.a.",D10/ABS(B10))</f>
        <v>n.a.</v>
      </c>
      <c r="F10" s="2"/>
    </row>
    <row r="11" customFormat="false" ht="24" hidden="false" customHeight="true" outlineLevel="0" collapsed="false">
      <c r="A11" s="28" t="s">
        <v>36</v>
      </c>
      <c r="B11" s="9" t="n">
        <f aca="false">SUMIFS(Registro!$F$8:$F$507,Registro!$D$8:$D$507,A11,Registro!$C$8:$C$507,"Gasto")</f>
        <v>0</v>
      </c>
      <c r="C11" s="9" t="n">
        <f aca="false">SUMIFS(Registro!$G$8:$G$507,Registro!$D$8:$D$507,A11,Registro!$C$8:$C$507,"Gasto")</f>
        <v>0</v>
      </c>
      <c r="D11" s="9" t="n">
        <f aca="false">C11-B11</f>
        <v>0</v>
      </c>
      <c r="E11" s="13" t="str">
        <f aca="false">IF(B11=0,"n.a.",D11/ABS(B11))</f>
        <v>n.a.</v>
      </c>
      <c r="F11" s="2"/>
    </row>
    <row r="12" customFormat="false" ht="24" hidden="false" customHeight="true" outlineLevel="0" collapsed="false">
      <c r="A12" s="28" t="s">
        <v>37</v>
      </c>
      <c r="B12" s="9" t="n">
        <f aca="false">SUMIFS(Registro!$F$8:$F$507,Registro!$D$8:$D$507,A12,Registro!$C$8:$C$507,"Gasto")</f>
        <v>0</v>
      </c>
      <c r="C12" s="9" t="n">
        <f aca="false">SUMIFS(Registro!$G$8:$G$507,Registro!$D$8:$D$507,A12,Registro!$C$8:$C$507,"Gasto")</f>
        <v>0</v>
      </c>
      <c r="D12" s="9" t="n">
        <f aca="false">C12-B12</f>
        <v>0</v>
      </c>
      <c r="E12" s="13" t="str">
        <f aca="false">IF(B12=0,"n.a.",D12/ABS(B12))</f>
        <v>n.a.</v>
      </c>
      <c r="F12" s="2"/>
    </row>
    <row r="13" customFormat="false" ht="24" hidden="false" customHeight="true" outlineLevel="0" collapsed="false">
      <c r="A13" s="28" t="s">
        <v>38</v>
      </c>
      <c r="B13" s="9" t="n">
        <f aca="false">SUMIFS(Registro!$F$8:$F$507,Registro!$D$8:$D$507,A13,Registro!$C$8:$C$507,"Gasto")</f>
        <v>0</v>
      </c>
      <c r="C13" s="9" t="n">
        <f aca="false">SUMIFS(Registro!$G$8:$G$507,Registro!$D$8:$D$507,A13,Registro!$C$8:$C$507,"Gasto")</f>
        <v>0</v>
      </c>
      <c r="D13" s="9" t="n">
        <f aca="false">C13-B13</f>
        <v>0</v>
      </c>
      <c r="E13" s="13" t="str">
        <f aca="false">IF(B13=0,"n.a.",D13/ABS(B13))</f>
        <v>n.a.</v>
      </c>
      <c r="F13" s="2"/>
    </row>
    <row r="14" customFormat="false" ht="24" hidden="false" customHeight="true" outlineLevel="0" collapsed="false">
      <c r="A14" s="28" t="s">
        <v>39</v>
      </c>
      <c r="B14" s="9" t="n">
        <f aca="false">SUMIFS(Registro!$F$8:$F$507,Registro!$D$8:$D$507,A14,Registro!$C$8:$C$507,"Gasto")</f>
        <v>0</v>
      </c>
      <c r="C14" s="9" t="n">
        <f aca="false">SUMIFS(Registro!$G$8:$G$507,Registro!$D$8:$D$507,A14,Registro!$C$8:$C$507,"Gasto")</f>
        <v>0</v>
      </c>
      <c r="D14" s="9" t="n">
        <f aca="false">C14-B14</f>
        <v>0</v>
      </c>
      <c r="E14" s="13" t="str">
        <f aca="false">IF(B14=0,"n.a.",D14/ABS(B14))</f>
        <v>n.a.</v>
      </c>
      <c r="F14" s="2"/>
    </row>
    <row r="15" customFormat="false" ht="24" hidden="false" customHeight="true" outlineLevel="0" collapsed="false">
      <c r="A15" s="28" t="s">
        <v>40</v>
      </c>
      <c r="B15" s="9" t="n">
        <f aca="false">SUMIFS(Registro!$F$8:$F$507,Registro!$D$8:$D$507,A15,Registro!$C$8:$C$507,"Gasto")</f>
        <v>0</v>
      </c>
      <c r="C15" s="9" t="n">
        <f aca="false">SUMIFS(Registro!$G$8:$G$507,Registro!$D$8:$D$507,A15,Registro!$C$8:$C$507,"Gasto")</f>
        <v>0</v>
      </c>
      <c r="D15" s="9" t="n">
        <f aca="false">C15-B15</f>
        <v>0</v>
      </c>
      <c r="E15" s="13" t="str">
        <f aca="false">IF(B15=0,"n.a.",D15/ABS(B15))</f>
        <v>n.a.</v>
      </c>
      <c r="F15" s="2"/>
    </row>
    <row r="16" customFormat="false" ht="24" hidden="false" customHeight="true" outlineLevel="0" collapsed="false">
      <c r="A16" s="2" t="s">
        <v>41</v>
      </c>
      <c r="B16" s="9" t="n">
        <f aca="false">SUM(B8:B15)</f>
        <v>0</v>
      </c>
      <c r="C16" s="9" t="n">
        <f aca="false">SUM(C8:C15)</f>
        <v>0</v>
      </c>
      <c r="D16" s="9" t="n">
        <f aca="false">SUM(D8:D15)</f>
        <v>0</v>
      </c>
      <c r="E16" s="14"/>
      <c r="F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1" orientation="landscape" fitToWidth="1" fitToHeight="1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O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17"/>
    <col collapsed="false" customWidth="true" hidden="false" outlineLevel="0" max="5" min="5" style="1" width="27"/>
    <col collapsed="false" customWidth="true" hidden="false" outlineLevel="0" max="8" min="6" style="1" width="17"/>
    <col collapsed="false" customWidth="true" hidden="false" outlineLevel="0" max="9" min="9" style="1" width="24"/>
    <col collapsed="false" customWidth="true" hidden="false" outlineLevel="0" max="10" min="10" style="1" width="17"/>
    <col collapsed="false" customWidth="true" hidden="false" outlineLevel="0" max="11" min="11" style="1" width="24"/>
    <col collapsed="false" customWidth="true" hidden="1" outlineLevel="0" max="15" min="12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4" hidden="false" customHeight="true" outlineLevel="0" collapsed="false">
      <c r="A2" s="3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customFormat="false" ht="24" hidden="false" customHeight="true" outlineLevel="0" collapsed="false">
      <c r="A5" s="11" t="s">
        <v>43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customFormat="false" ht="42" hidden="false" customHeight="true" outlineLevel="0" collapsed="false">
      <c r="A7" s="12" t="s">
        <v>44</v>
      </c>
      <c r="B7" s="12" t="s">
        <v>45</v>
      </c>
      <c r="C7" s="12" t="s">
        <v>46</v>
      </c>
      <c r="D7" s="12" t="s">
        <v>30</v>
      </c>
      <c r="E7" s="12" t="s">
        <v>47</v>
      </c>
      <c r="F7" s="12" t="s">
        <v>31</v>
      </c>
      <c r="G7" s="12" t="s">
        <v>32</v>
      </c>
      <c r="H7" s="12" t="s">
        <v>48</v>
      </c>
      <c r="I7" s="12" t="s">
        <v>49</v>
      </c>
      <c r="J7" s="12" t="s">
        <v>50</v>
      </c>
      <c r="K7" s="12" t="s">
        <v>51</v>
      </c>
      <c r="L7" s="12" t="s">
        <v>52</v>
      </c>
      <c r="M7" s="12" t="s">
        <v>53</v>
      </c>
      <c r="N7" s="12" t="s">
        <v>54</v>
      </c>
      <c r="O7" s="12" t="s">
        <v>55</v>
      </c>
    </row>
    <row r="8" customFormat="false" ht="34" hidden="false" customHeight="true" outlineLevel="0" collapsed="false">
      <c r="A8" s="30"/>
      <c r="B8" s="30"/>
      <c r="C8" s="28"/>
      <c r="D8" s="28"/>
      <c r="E8" s="28"/>
      <c r="F8" s="29"/>
      <c r="G8" s="29"/>
      <c r="H8" s="31"/>
      <c r="I8" s="32"/>
      <c r="J8" s="18" t="str">
        <f aca="false">IF(COUNTA(A8:I8)=0,"",IF(ISNUMBER(G8),"Confirmado","Pendiente"))</f>
        <v/>
      </c>
      <c r="K8" s="18" t="str">
        <f aca="false">IF(AND(ISNUMBER(A8),OR(A8&lt;Plan!$A$20,A8&gt;=Plan!$B$45,AND(ISNUMBER(B8),OR(B8&lt;Plan!$A$20,B8&gt;=Plan!$B$45)))),"REVISAR periodo",IF(COUNTA(A8:I8)=0,"",IF(OR(NOT(ISNUMBER(A8)),E8="",AND(C8&lt;&gt;"Ingreso",C8&lt;&gt;"Gasto",C8&lt;&gt;"Apartado",C8&lt;&gt;"Retirada"),AND(F8&lt;&gt;"",NOT(ISNUMBER(F8))),AND(G8&lt;&gt;"",NOT(ISNUMBER(G8))),AND(ISNUMBER(G8),NOT(ISNUMBER(B8))),AND(G8="",B8&lt;&gt;""),AND(C8="Gasto",COUNTIFS(Categorias!$A$8:$A$15,D8)&lt;&gt;1)),"REVISAR datos","Correcto")))</f>
        <v/>
      </c>
      <c r="L8" s="9" t="n">
        <f aca="false">IF(ISNUMBER(G8),IF(OR(C8="Gasto",C8="Apartado"),-G8,G8),0)</f>
        <v>0</v>
      </c>
      <c r="M8" s="9" t="str">
        <f aca="false">IF(J8="","",IF(OR(C8="Gasto",C8="Apartado"),-N(F8),N(F8)))</f>
        <v/>
      </c>
      <c r="N8" s="9" t="n">
        <f aca="false">IF(J8="Pendiente",M8,0)</f>
        <v>0</v>
      </c>
      <c r="O8" s="9" t="n">
        <f aca="false">IF(AND(J8="Pendiente",OR(C8="Gasto",C8="Apartado")),MAX(0,N(F8)),0)</f>
        <v>0</v>
      </c>
    </row>
    <row r="9" customFormat="false" ht="34" hidden="false" customHeight="true" outlineLevel="0" collapsed="false">
      <c r="A9" s="30"/>
      <c r="B9" s="30"/>
      <c r="C9" s="28"/>
      <c r="D9" s="28"/>
      <c r="E9" s="28"/>
      <c r="F9" s="29"/>
      <c r="G9" s="29"/>
      <c r="H9" s="31"/>
      <c r="I9" s="32"/>
      <c r="J9" s="18" t="str">
        <f aca="false">IF(COUNTA(A9:I9)=0,"",IF(ISNUMBER(G9),"Confirmado","Pendiente"))</f>
        <v/>
      </c>
      <c r="K9" s="18" t="str">
        <f aca="false">IF(AND(ISNUMBER(A9),OR(A9&lt;Plan!$A$20,A9&gt;=Plan!$B$45,AND(ISNUMBER(B9),OR(B9&lt;Plan!$A$20,B9&gt;=Plan!$B$45)))),"REVISAR periodo",IF(COUNTA(A9:I9)=0,"",IF(OR(NOT(ISNUMBER(A9)),E9="",AND(C9&lt;&gt;"Ingreso",C9&lt;&gt;"Gasto",C9&lt;&gt;"Apartado",C9&lt;&gt;"Retirada"),AND(F9&lt;&gt;"",NOT(ISNUMBER(F9))),AND(G9&lt;&gt;"",NOT(ISNUMBER(G9))),AND(ISNUMBER(G9),NOT(ISNUMBER(B9))),AND(G9="",B9&lt;&gt;""),AND(C9="Gasto",COUNTIFS(Categorias!$A$8:$A$15,D9)&lt;&gt;1)),"REVISAR datos","Correcto")))</f>
        <v/>
      </c>
      <c r="L9" s="9" t="n">
        <f aca="false">IF(ISNUMBER(G9),IF(OR(C9="Gasto",C9="Apartado"),-G9,G9),0)</f>
        <v>0</v>
      </c>
      <c r="M9" s="9" t="str">
        <f aca="false">IF(J9="","",IF(OR(C9="Gasto",C9="Apartado"),-N(F9),N(F9)))</f>
        <v/>
      </c>
      <c r="N9" s="9" t="n">
        <f aca="false">IF(J9="Pendiente",M9,0)</f>
        <v>0</v>
      </c>
      <c r="O9" s="9" t="n">
        <f aca="false">IF(AND(J9="Pendiente",OR(C9="Gasto",C9="Apartado")),MAX(0,N(F9)),0)</f>
        <v>0</v>
      </c>
    </row>
    <row r="10" customFormat="false" ht="34" hidden="false" customHeight="true" outlineLevel="0" collapsed="false">
      <c r="A10" s="30"/>
      <c r="B10" s="30"/>
      <c r="C10" s="28"/>
      <c r="D10" s="28"/>
      <c r="E10" s="28"/>
      <c r="F10" s="29"/>
      <c r="G10" s="29"/>
      <c r="H10" s="31"/>
      <c r="I10" s="32"/>
      <c r="J10" s="18" t="str">
        <f aca="false">IF(COUNTA(A10:I10)=0,"",IF(ISNUMBER(G10),"Confirmado","Pendiente"))</f>
        <v/>
      </c>
      <c r="K10" s="18" t="str">
        <f aca="false">IF(AND(ISNUMBER(A10),OR(A10&lt;Plan!$A$20,A10&gt;=Plan!$B$45,AND(ISNUMBER(B10),OR(B10&lt;Plan!$A$20,B10&gt;=Plan!$B$45)))),"REVISAR periodo",IF(COUNTA(A10:I10)=0,"",IF(OR(NOT(ISNUMBER(A10)),E10="",AND(C10&lt;&gt;"Ingreso",C10&lt;&gt;"Gasto",C10&lt;&gt;"Apartado",C10&lt;&gt;"Retirada"),AND(F10&lt;&gt;"",NOT(ISNUMBER(F10))),AND(G10&lt;&gt;"",NOT(ISNUMBER(G10))),AND(ISNUMBER(G10),NOT(ISNUMBER(B10))),AND(G10="",B10&lt;&gt;""),AND(C10="Gasto",COUNTIFS(Categorias!$A$8:$A$15,D10)&lt;&gt;1)),"REVISAR datos","Correcto")))</f>
        <v/>
      </c>
      <c r="L10" s="9" t="n">
        <f aca="false">IF(ISNUMBER(G10),IF(OR(C10="Gasto",C10="Apartado"),-G10,G10),0)</f>
        <v>0</v>
      </c>
      <c r="M10" s="9" t="str">
        <f aca="false">IF(J10="","",IF(OR(C10="Gasto",C10="Apartado"),-N(F10),N(F10)))</f>
        <v/>
      </c>
      <c r="N10" s="9" t="n">
        <f aca="false">IF(J10="Pendiente",M10,0)</f>
        <v>0</v>
      </c>
      <c r="O10" s="9" t="n">
        <f aca="false">IF(AND(J10="Pendiente",OR(C10="Gasto",C10="Apartado")),MAX(0,N(F10)),0)</f>
        <v>0</v>
      </c>
    </row>
    <row r="11" customFormat="false" ht="34" hidden="false" customHeight="true" outlineLevel="0" collapsed="false">
      <c r="A11" s="30"/>
      <c r="B11" s="30"/>
      <c r="C11" s="28"/>
      <c r="D11" s="28"/>
      <c r="E11" s="28"/>
      <c r="F11" s="29"/>
      <c r="G11" s="29"/>
      <c r="H11" s="31"/>
      <c r="I11" s="32"/>
      <c r="J11" s="18" t="str">
        <f aca="false">IF(COUNTA(A11:I11)=0,"",IF(ISNUMBER(G11),"Confirmado","Pendiente"))</f>
        <v/>
      </c>
      <c r="K11" s="18" t="str">
        <f aca="false">IF(AND(ISNUMBER(A11),OR(A11&lt;Plan!$A$20,A11&gt;=Plan!$B$45,AND(ISNUMBER(B11),OR(B11&lt;Plan!$A$20,B11&gt;=Plan!$B$45)))),"REVISAR periodo",IF(COUNTA(A11:I11)=0,"",IF(OR(NOT(ISNUMBER(A11)),E11="",AND(C11&lt;&gt;"Ingreso",C11&lt;&gt;"Gasto",C11&lt;&gt;"Apartado",C11&lt;&gt;"Retirada"),AND(F11&lt;&gt;"",NOT(ISNUMBER(F11))),AND(G11&lt;&gt;"",NOT(ISNUMBER(G11))),AND(ISNUMBER(G11),NOT(ISNUMBER(B11))),AND(G11="",B11&lt;&gt;""),AND(C11="Gasto",COUNTIFS(Categorias!$A$8:$A$15,D11)&lt;&gt;1)),"REVISAR datos","Correcto")))</f>
        <v/>
      </c>
      <c r="L11" s="9" t="n">
        <f aca="false">IF(ISNUMBER(G11),IF(OR(C11="Gasto",C11="Apartado"),-G11,G11),0)</f>
        <v>0</v>
      </c>
      <c r="M11" s="9" t="str">
        <f aca="false">IF(J11="","",IF(OR(C11="Gasto",C11="Apartado"),-N(F11),N(F11)))</f>
        <v/>
      </c>
      <c r="N11" s="9" t="n">
        <f aca="false">IF(J11="Pendiente",M11,0)</f>
        <v>0</v>
      </c>
      <c r="O11" s="9" t="n">
        <f aca="false">IF(AND(J11="Pendiente",OR(C11="Gasto",C11="Apartado")),MAX(0,N(F11)),0)</f>
        <v>0</v>
      </c>
    </row>
    <row r="12" customFormat="false" ht="34" hidden="false" customHeight="true" outlineLevel="0" collapsed="false">
      <c r="A12" s="30"/>
      <c r="B12" s="30"/>
      <c r="C12" s="28"/>
      <c r="D12" s="28"/>
      <c r="E12" s="28"/>
      <c r="F12" s="29"/>
      <c r="G12" s="29"/>
      <c r="H12" s="31"/>
      <c r="I12" s="32"/>
      <c r="J12" s="18" t="str">
        <f aca="false">IF(COUNTA(A12:I12)=0,"",IF(ISNUMBER(G12),"Confirmado","Pendiente"))</f>
        <v/>
      </c>
      <c r="K12" s="18" t="str">
        <f aca="false">IF(AND(ISNUMBER(A12),OR(A12&lt;Plan!$A$20,A12&gt;=Plan!$B$45,AND(ISNUMBER(B12),OR(B12&lt;Plan!$A$20,B12&gt;=Plan!$B$45)))),"REVISAR periodo",IF(COUNTA(A12:I12)=0,"",IF(OR(NOT(ISNUMBER(A12)),E12="",AND(C12&lt;&gt;"Ingreso",C12&lt;&gt;"Gasto",C12&lt;&gt;"Apartado",C12&lt;&gt;"Retirada"),AND(F12&lt;&gt;"",NOT(ISNUMBER(F12))),AND(G12&lt;&gt;"",NOT(ISNUMBER(G12))),AND(ISNUMBER(G12),NOT(ISNUMBER(B12))),AND(G12="",B12&lt;&gt;""),AND(C12="Gasto",COUNTIFS(Categorias!$A$8:$A$15,D12)&lt;&gt;1)),"REVISAR datos","Correcto")))</f>
        <v/>
      </c>
      <c r="L12" s="9" t="n">
        <f aca="false">IF(ISNUMBER(G12),IF(OR(C12="Gasto",C12="Apartado"),-G12,G12),0)</f>
        <v>0</v>
      </c>
      <c r="M12" s="9" t="str">
        <f aca="false">IF(J12="","",IF(OR(C12="Gasto",C12="Apartado"),-N(F12),N(F12)))</f>
        <v/>
      </c>
      <c r="N12" s="9" t="n">
        <f aca="false">IF(J12="Pendiente",M12,0)</f>
        <v>0</v>
      </c>
      <c r="O12" s="9" t="n">
        <f aca="false">IF(AND(J12="Pendiente",OR(C12="Gasto",C12="Apartado")),MAX(0,N(F12)),0)</f>
        <v>0</v>
      </c>
    </row>
    <row r="13" customFormat="false" ht="34" hidden="false" customHeight="true" outlineLevel="0" collapsed="false">
      <c r="A13" s="30"/>
      <c r="B13" s="30"/>
      <c r="C13" s="28"/>
      <c r="D13" s="28"/>
      <c r="E13" s="28"/>
      <c r="F13" s="29"/>
      <c r="G13" s="29"/>
      <c r="H13" s="31"/>
      <c r="I13" s="32"/>
      <c r="J13" s="18" t="str">
        <f aca="false">IF(COUNTA(A13:I13)=0,"",IF(ISNUMBER(G13),"Confirmado","Pendiente"))</f>
        <v/>
      </c>
      <c r="K13" s="18" t="str">
        <f aca="false">IF(AND(ISNUMBER(A13),OR(A13&lt;Plan!$A$20,A13&gt;=Plan!$B$45,AND(ISNUMBER(B13),OR(B13&lt;Plan!$A$20,B13&gt;=Plan!$B$45)))),"REVISAR periodo",IF(COUNTA(A13:I13)=0,"",IF(OR(NOT(ISNUMBER(A13)),E13="",AND(C13&lt;&gt;"Ingreso",C13&lt;&gt;"Gasto",C13&lt;&gt;"Apartado",C13&lt;&gt;"Retirada"),AND(F13&lt;&gt;"",NOT(ISNUMBER(F13))),AND(G13&lt;&gt;"",NOT(ISNUMBER(G13))),AND(ISNUMBER(G13),NOT(ISNUMBER(B13))),AND(G13="",B13&lt;&gt;""),AND(C13="Gasto",COUNTIFS(Categorias!$A$8:$A$15,D13)&lt;&gt;1)),"REVISAR datos","Correcto")))</f>
        <v/>
      </c>
      <c r="L13" s="9" t="n">
        <f aca="false">IF(ISNUMBER(G13),IF(OR(C13="Gasto",C13="Apartado"),-G13,G13),0)</f>
        <v>0</v>
      </c>
      <c r="M13" s="9" t="str">
        <f aca="false">IF(J13="","",IF(OR(C13="Gasto",C13="Apartado"),-N(F13),N(F13)))</f>
        <v/>
      </c>
      <c r="N13" s="9" t="n">
        <f aca="false">IF(J13="Pendiente",M13,0)</f>
        <v>0</v>
      </c>
      <c r="O13" s="9" t="n">
        <f aca="false">IF(AND(J13="Pendiente",OR(C13="Gasto",C13="Apartado")),MAX(0,N(F13)),0)</f>
        <v>0</v>
      </c>
    </row>
    <row r="14" customFormat="false" ht="34" hidden="false" customHeight="true" outlineLevel="0" collapsed="false">
      <c r="A14" s="30"/>
      <c r="B14" s="30"/>
      <c r="C14" s="28"/>
      <c r="D14" s="28"/>
      <c r="E14" s="28"/>
      <c r="F14" s="29"/>
      <c r="G14" s="29"/>
      <c r="H14" s="31"/>
      <c r="I14" s="32"/>
      <c r="J14" s="18" t="str">
        <f aca="false">IF(COUNTA(A14:I14)=0,"",IF(ISNUMBER(G14),"Confirmado","Pendiente"))</f>
        <v/>
      </c>
      <c r="K14" s="18" t="str">
        <f aca="false">IF(AND(ISNUMBER(A14),OR(A14&lt;Plan!$A$20,A14&gt;=Plan!$B$45,AND(ISNUMBER(B14),OR(B14&lt;Plan!$A$20,B14&gt;=Plan!$B$45)))),"REVISAR periodo",IF(COUNTA(A14:I14)=0,"",IF(OR(NOT(ISNUMBER(A14)),E14="",AND(C14&lt;&gt;"Ingreso",C14&lt;&gt;"Gasto",C14&lt;&gt;"Apartado",C14&lt;&gt;"Retirada"),AND(F14&lt;&gt;"",NOT(ISNUMBER(F14))),AND(G14&lt;&gt;"",NOT(ISNUMBER(G14))),AND(ISNUMBER(G14),NOT(ISNUMBER(B14))),AND(G14="",B14&lt;&gt;""),AND(C14="Gasto",COUNTIFS(Categorias!$A$8:$A$15,D14)&lt;&gt;1)),"REVISAR datos","Correcto")))</f>
        <v/>
      </c>
      <c r="L14" s="9" t="n">
        <f aca="false">IF(ISNUMBER(G14),IF(OR(C14="Gasto",C14="Apartado"),-G14,G14),0)</f>
        <v>0</v>
      </c>
      <c r="M14" s="9" t="str">
        <f aca="false">IF(J14="","",IF(OR(C14="Gasto",C14="Apartado"),-N(F14),N(F14)))</f>
        <v/>
      </c>
      <c r="N14" s="9" t="n">
        <f aca="false">IF(J14="Pendiente",M14,0)</f>
        <v>0</v>
      </c>
      <c r="O14" s="9" t="n">
        <f aca="false">IF(AND(J14="Pendiente",OR(C14="Gasto",C14="Apartado")),MAX(0,N(F14)),0)</f>
        <v>0</v>
      </c>
    </row>
    <row r="15" customFormat="false" ht="34" hidden="false" customHeight="true" outlineLevel="0" collapsed="false">
      <c r="A15" s="30"/>
      <c r="B15" s="30"/>
      <c r="C15" s="28"/>
      <c r="D15" s="28"/>
      <c r="E15" s="28"/>
      <c r="F15" s="29"/>
      <c r="G15" s="29"/>
      <c r="H15" s="31"/>
      <c r="I15" s="32"/>
      <c r="J15" s="18" t="str">
        <f aca="false">IF(COUNTA(A15:I15)=0,"",IF(ISNUMBER(G15),"Confirmado","Pendiente"))</f>
        <v/>
      </c>
      <c r="K15" s="18" t="str">
        <f aca="false">IF(AND(ISNUMBER(A15),OR(A15&lt;Plan!$A$20,A15&gt;=Plan!$B$45,AND(ISNUMBER(B15),OR(B15&lt;Plan!$A$20,B15&gt;=Plan!$B$45)))),"REVISAR periodo",IF(COUNTA(A15:I15)=0,"",IF(OR(NOT(ISNUMBER(A15)),E15="",AND(C15&lt;&gt;"Ingreso",C15&lt;&gt;"Gasto",C15&lt;&gt;"Apartado",C15&lt;&gt;"Retirada"),AND(F15&lt;&gt;"",NOT(ISNUMBER(F15))),AND(G15&lt;&gt;"",NOT(ISNUMBER(G15))),AND(ISNUMBER(G15),NOT(ISNUMBER(B15))),AND(G15="",B15&lt;&gt;""),AND(C15="Gasto",COUNTIFS(Categorias!$A$8:$A$15,D15)&lt;&gt;1)),"REVISAR datos","Correcto")))</f>
        <v/>
      </c>
      <c r="L15" s="9" t="n">
        <f aca="false">IF(ISNUMBER(G15),IF(OR(C15="Gasto",C15="Apartado"),-G15,G15),0)</f>
        <v>0</v>
      </c>
      <c r="M15" s="9" t="str">
        <f aca="false">IF(J15="","",IF(OR(C15="Gasto",C15="Apartado"),-N(F15),N(F15)))</f>
        <v/>
      </c>
      <c r="N15" s="9" t="n">
        <f aca="false">IF(J15="Pendiente",M15,0)</f>
        <v>0</v>
      </c>
      <c r="O15" s="9" t="n">
        <f aca="false">IF(AND(J15="Pendiente",OR(C15="Gasto",C15="Apartado")),MAX(0,N(F15)),0)</f>
        <v>0</v>
      </c>
    </row>
    <row r="16" customFormat="false" ht="34" hidden="false" customHeight="true" outlineLevel="0" collapsed="false">
      <c r="A16" s="30"/>
      <c r="B16" s="30"/>
      <c r="C16" s="28"/>
      <c r="D16" s="28"/>
      <c r="E16" s="28"/>
      <c r="F16" s="29"/>
      <c r="G16" s="29"/>
      <c r="H16" s="31"/>
      <c r="I16" s="32"/>
      <c r="J16" s="18" t="str">
        <f aca="false">IF(COUNTA(A16:I16)=0,"",IF(ISNUMBER(G16),"Confirmado","Pendiente"))</f>
        <v/>
      </c>
      <c r="K16" s="18" t="str">
        <f aca="false">IF(AND(ISNUMBER(A16),OR(A16&lt;Plan!$A$20,A16&gt;=Plan!$B$45,AND(ISNUMBER(B16),OR(B16&lt;Plan!$A$20,B16&gt;=Plan!$B$45)))),"REVISAR periodo",IF(COUNTA(A16:I16)=0,"",IF(OR(NOT(ISNUMBER(A16)),E16="",AND(C16&lt;&gt;"Ingreso",C16&lt;&gt;"Gasto",C16&lt;&gt;"Apartado",C16&lt;&gt;"Retirada"),AND(F16&lt;&gt;"",NOT(ISNUMBER(F16))),AND(G16&lt;&gt;"",NOT(ISNUMBER(G16))),AND(ISNUMBER(G16),NOT(ISNUMBER(B16))),AND(G16="",B16&lt;&gt;""),AND(C16="Gasto",COUNTIFS(Categorias!$A$8:$A$15,D16)&lt;&gt;1)),"REVISAR datos","Correcto")))</f>
        <v/>
      </c>
      <c r="L16" s="9" t="n">
        <f aca="false">IF(ISNUMBER(G16),IF(OR(C16="Gasto",C16="Apartado"),-G16,G16),0)</f>
        <v>0</v>
      </c>
      <c r="M16" s="9" t="str">
        <f aca="false">IF(J16="","",IF(OR(C16="Gasto",C16="Apartado"),-N(F16),N(F16)))</f>
        <v/>
      </c>
      <c r="N16" s="9" t="n">
        <f aca="false">IF(J16="Pendiente",M16,0)</f>
        <v>0</v>
      </c>
      <c r="O16" s="9" t="n">
        <f aca="false">IF(AND(J16="Pendiente",OR(C16="Gasto",C16="Apartado")),MAX(0,N(F16)),0)</f>
        <v>0</v>
      </c>
    </row>
    <row r="17" customFormat="false" ht="34" hidden="false" customHeight="true" outlineLevel="0" collapsed="false">
      <c r="A17" s="30"/>
      <c r="B17" s="30"/>
      <c r="C17" s="28"/>
      <c r="D17" s="28"/>
      <c r="E17" s="28"/>
      <c r="F17" s="29"/>
      <c r="G17" s="29"/>
      <c r="H17" s="31"/>
      <c r="I17" s="32"/>
      <c r="J17" s="18" t="str">
        <f aca="false">IF(COUNTA(A17:I17)=0,"",IF(ISNUMBER(G17),"Confirmado","Pendiente"))</f>
        <v/>
      </c>
      <c r="K17" s="18" t="str">
        <f aca="false">IF(AND(ISNUMBER(A17),OR(A17&lt;Plan!$A$20,A17&gt;=Plan!$B$45,AND(ISNUMBER(B17),OR(B17&lt;Plan!$A$20,B17&gt;=Plan!$B$45)))),"REVISAR periodo",IF(COUNTA(A17:I17)=0,"",IF(OR(NOT(ISNUMBER(A17)),E17="",AND(C17&lt;&gt;"Ingreso",C17&lt;&gt;"Gasto",C17&lt;&gt;"Apartado",C17&lt;&gt;"Retirada"),AND(F17&lt;&gt;"",NOT(ISNUMBER(F17))),AND(G17&lt;&gt;"",NOT(ISNUMBER(G17))),AND(ISNUMBER(G17),NOT(ISNUMBER(B17))),AND(G17="",B17&lt;&gt;""),AND(C17="Gasto",COUNTIFS(Categorias!$A$8:$A$15,D17)&lt;&gt;1)),"REVISAR datos","Correcto")))</f>
        <v/>
      </c>
      <c r="L17" s="9" t="n">
        <f aca="false">IF(ISNUMBER(G17),IF(OR(C17="Gasto",C17="Apartado"),-G17,G17),0)</f>
        <v>0</v>
      </c>
      <c r="M17" s="9" t="str">
        <f aca="false">IF(J17="","",IF(OR(C17="Gasto",C17="Apartado"),-N(F17),N(F17)))</f>
        <v/>
      </c>
      <c r="N17" s="9" t="n">
        <f aca="false">IF(J17="Pendiente",M17,0)</f>
        <v>0</v>
      </c>
      <c r="O17" s="9" t="n">
        <f aca="false">IF(AND(J17="Pendiente",OR(C17="Gasto",C17="Apartado")),MAX(0,N(F17)),0)</f>
        <v>0</v>
      </c>
    </row>
    <row r="18" customFormat="false" ht="34" hidden="false" customHeight="true" outlineLevel="0" collapsed="false">
      <c r="A18" s="30"/>
      <c r="B18" s="30"/>
      <c r="C18" s="28"/>
      <c r="D18" s="28"/>
      <c r="E18" s="28"/>
      <c r="F18" s="29"/>
      <c r="G18" s="29"/>
      <c r="H18" s="31"/>
      <c r="I18" s="32"/>
      <c r="J18" s="18" t="str">
        <f aca="false">IF(COUNTA(A18:I18)=0,"",IF(ISNUMBER(G18),"Confirmado","Pendiente"))</f>
        <v/>
      </c>
      <c r="K18" s="18" t="str">
        <f aca="false">IF(AND(ISNUMBER(A18),OR(A18&lt;Plan!$A$20,A18&gt;=Plan!$B$45,AND(ISNUMBER(B18),OR(B18&lt;Plan!$A$20,B18&gt;=Plan!$B$45)))),"REVISAR periodo",IF(COUNTA(A18:I18)=0,"",IF(OR(NOT(ISNUMBER(A18)),E18="",AND(C18&lt;&gt;"Ingreso",C18&lt;&gt;"Gasto",C18&lt;&gt;"Apartado",C18&lt;&gt;"Retirada"),AND(F18&lt;&gt;"",NOT(ISNUMBER(F18))),AND(G18&lt;&gt;"",NOT(ISNUMBER(G18))),AND(ISNUMBER(G18),NOT(ISNUMBER(B18))),AND(G18="",B18&lt;&gt;""),AND(C18="Gasto",COUNTIFS(Categorias!$A$8:$A$15,D18)&lt;&gt;1)),"REVISAR datos","Correcto")))</f>
        <v/>
      </c>
      <c r="L18" s="9" t="n">
        <f aca="false">IF(ISNUMBER(G18),IF(OR(C18="Gasto",C18="Apartado"),-G18,G18),0)</f>
        <v>0</v>
      </c>
      <c r="M18" s="9" t="str">
        <f aca="false">IF(J18="","",IF(OR(C18="Gasto",C18="Apartado"),-N(F18),N(F18)))</f>
        <v/>
      </c>
      <c r="N18" s="9" t="n">
        <f aca="false">IF(J18="Pendiente",M18,0)</f>
        <v>0</v>
      </c>
      <c r="O18" s="9" t="n">
        <f aca="false">IF(AND(J18="Pendiente",OR(C18="Gasto",C18="Apartado")),MAX(0,N(F18)),0)</f>
        <v>0</v>
      </c>
    </row>
    <row r="19" customFormat="false" ht="34" hidden="false" customHeight="true" outlineLevel="0" collapsed="false">
      <c r="A19" s="30"/>
      <c r="B19" s="30"/>
      <c r="C19" s="28"/>
      <c r="D19" s="28"/>
      <c r="E19" s="28"/>
      <c r="F19" s="29"/>
      <c r="G19" s="29"/>
      <c r="H19" s="31"/>
      <c r="I19" s="32"/>
      <c r="J19" s="18" t="str">
        <f aca="false">IF(COUNTA(A19:I19)=0,"",IF(ISNUMBER(G19),"Confirmado","Pendiente"))</f>
        <v/>
      </c>
      <c r="K19" s="18" t="str">
        <f aca="false">IF(AND(ISNUMBER(A19),OR(A19&lt;Plan!$A$20,A19&gt;=Plan!$B$45,AND(ISNUMBER(B19),OR(B19&lt;Plan!$A$20,B19&gt;=Plan!$B$45)))),"REVISAR periodo",IF(COUNTA(A19:I19)=0,"",IF(OR(NOT(ISNUMBER(A19)),E19="",AND(C19&lt;&gt;"Ingreso",C19&lt;&gt;"Gasto",C19&lt;&gt;"Apartado",C19&lt;&gt;"Retirada"),AND(F19&lt;&gt;"",NOT(ISNUMBER(F19))),AND(G19&lt;&gt;"",NOT(ISNUMBER(G19))),AND(ISNUMBER(G19),NOT(ISNUMBER(B19))),AND(G19="",B19&lt;&gt;""),AND(C19="Gasto",COUNTIFS(Categorias!$A$8:$A$15,D19)&lt;&gt;1)),"REVISAR datos","Correcto")))</f>
        <v/>
      </c>
      <c r="L19" s="9" t="n">
        <f aca="false">IF(ISNUMBER(G19),IF(OR(C19="Gasto",C19="Apartado"),-G19,G19),0)</f>
        <v>0</v>
      </c>
      <c r="M19" s="9" t="str">
        <f aca="false">IF(J19="","",IF(OR(C19="Gasto",C19="Apartado"),-N(F19),N(F19)))</f>
        <v/>
      </c>
      <c r="N19" s="9" t="n">
        <f aca="false">IF(J19="Pendiente",M19,0)</f>
        <v>0</v>
      </c>
      <c r="O19" s="9" t="n">
        <f aca="false">IF(AND(J19="Pendiente",OR(C19="Gasto",C19="Apartado")),MAX(0,N(F19)),0)</f>
        <v>0</v>
      </c>
    </row>
    <row r="20" customFormat="false" ht="34" hidden="false" customHeight="true" outlineLevel="0" collapsed="false">
      <c r="A20" s="30"/>
      <c r="B20" s="30"/>
      <c r="C20" s="28"/>
      <c r="D20" s="28"/>
      <c r="E20" s="28"/>
      <c r="F20" s="29"/>
      <c r="G20" s="29"/>
      <c r="H20" s="31"/>
      <c r="I20" s="32"/>
      <c r="J20" s="18" t="str">
        <f aca="false">IF(COUNTA(A20:I20)=0,"",IF(ISNUMBER(G20),"Confirmado","Pendiente"))</f>
        <v/>
      </c>
      <c r="K20" s="18" t="str">
        <f aca="false">IF(AND(ISNUMBER(A20),OR(A20&lt;Plan!$A$20,A20&gt;=Plan!$B$45,AND(ISNUMBER(B20),OR(B20&lt;Plan!$A$20,B20&gt;=Plan!$B$45)))),"REVISAR periodo",IF(COUNTA(A20:I20)=0,"",IF(OR(NOT(ISNUMBER(A20)),E20="",AND(C20&lt;&gt;"Ingreso",C20&lt;&gt;"Gasto",C20&lt;&gt;"Apartado",C20&lt;&gt;"Retirada"),AND(F20&lt;&gt;"",NOT(ISNUMBER(F20))),AND(G20&lt;&gt;"",NOT(ISNUMBER(G20))),AND(ISNUMBER(G20),NOT(ISNUMBER(B20))),AND(G20="",B20&lt;&gt;""),AND(C20="Gasto",COUNTIFS(Categorias!$A$8:$A$15,D20)&lt;&gt;1)),"REVISAR datos","Correcto")))</f>
        <v/>
      </c>
      <c r="L20" s="9" t="n">
        <f aca="false">IF(ISNUMBER(G20),IF(OR(C20="Gasto",C20="Apartado"),-G20,G20),0)</f>
        <v>0</v>
      </c>
      <c r="M20" s="9" t="str">
        <f aca="false">IF(J20="","",IF(OR(C20="Gasto",C20="Apartado"),-N(F20),N(F20)))</f>
        <v/>
      </c>
      <c r="N20" s="9" t="n">
        <f aca="false">IF(J20="Pendiente",M20,0)</f>
        <v>0</v>
      </c>
      <c r="O20" s="9" t="n">
        <f aca="false">IF(AND(J20="Pendiente",OR(C20="Gasto",C20="Apartado")),MAX(0,N(F20)),0)</f>
        <v>0</v>
      </c>
    </row>
    <row r="21" customFormat="false" ht="34" hidden="false" customHeight="true" outlineLevel="0" collapsed="false">
      <c r="A21" s="30"/>
      <c r="B21" s="30"/>
      <c r="C21" s="28"/>
      <c r="D21" s="28"/>
      <c r="E21" s="28"/>
      <c r="F21" s="29"/>
      <c r="G21" s="29"/>
      <c r="H21" s="31"/>
      <c r="I21" s="32"/>
      <c r="J21" s="18" t="str">
        <f aca="false">IF(COUNTA(A21:I21)=0,"",IF(ISNUMBER(G21),"Confirmado","Pendiente"))</f>
        <v/>
      </c>
      <c r="K21" s="18" t="str">
        <f aca="false">IF(AND(ISNUMBER(A21),OR(A21&lt;Plan!$A$20,A21&gt;=Plan!$B$45,AND(ISNUMBER(B21),OR(B21&lt;Plan!$A$20,B21&gt;=Plan!$B$45)))),"REVISAR periodo",IF(COUNTA(A21:I21)=0,"",IF(OR(NOT(ISNUMBER(A21)),E21="",AND(C21&lt;&gt;"Ingreso",C21&lt;&gt;"Gasto",C21&lt;&gt;"Apartado",C21&lt;&gt;"Retirada"),AND(F21&lt;&gt;"",NOT(ISNUMBER(F21))),AND(G21&lt;&gt;"",NOT(ISNUMBER(G21))),AND(ISNUMBER(G21),NOT(ISNUMBER(B21))),AND(G21="",B21&lt;&gt;""),AND(C21="Gasto",COUNTIFS(Categorias!$A$8:$A$15,D21)&lt;&gt;1)),"REVISAR datos","Correcto")))</f>
        <v/>
      </c>
      <c r="L21" s="9" t="n">
        <f aca="false">IF(ISNUMBER(G21),IF(OR(C21="Gasto",C21="Apartado"),-G21,G21),0)</f>
        <v>0</v>
      </c>
      <c r="M21" s="9" t="str">
        <f aca="false">IF(J21="","",IF(OR(C21="Gasto",C21="Apartado"),-N(F21),N(F21)))</f>
        <v/>
      </c>
      <c r="N21" s="9" t="n">
        <f aca="false">IF(J21="Pendiente",M21,0)</f>
        <v>0</v>
      </c>
      <c r="O21" s="9" t="n">
        <f aca="false">IF(AND(J21="Pendiente",OR(C21="Gasto",C21="Apartado")),MAX(0,N(F21)),0)</f>
        <v>0</v>
      </c>
    </row>
    <row r="22" customFormat="false" ht="34" hidden="false" customHeight="true" outlineLevel="0" collapsed="false">
      <c r="A22" s="30"/>
      <c r="B22" s="30"/>
      <c r="C22" s="28"/>
      <c r="D22" s="28"/>
      <c r="E22" s="28"/>
      <c r="F22" s="29"/>
      <c r="G22" s="29"/>
      <c r="H22" s="31"/>
      <c r="I22" s="32"/>
      <c r="J22" s="18" t="str">
        <f aca="false">IF(COUNTA(A22:I22)=0,"",IF(ISNUMBER(G22),"Confirmado","Pendiente"))</f>
        <v/>
      </c>
      <c r="K22" s="18" t="str">
        <f aca="false">IF(AND(ISNUMBER(A22),OR(A22&lt;Plan!$A$20,A22&gt;=Plan!$B$45,AND(ISNUMBER(B22),OR(B22&lt;Plan!$A$20,B22&gt;=Plan!$B$45)))),"REVISAR periodo",IF(COUNTA(A22:I22)=0,"",IF(OR(NOT(ISNUMBER(A22)),E22="",AND(C22&lt;&gt;"Ingreso",C22&lt;&gt;"Gasto",C22&lt;&gt;"Apartado",C22&lt;&gt;"Retirada"),AND(F22&lt;&gt;"",NOT(ISNUMBER(F22))),AND(G22&lt;&gt;"",NOT(ISNUMBER(G22))),AND(ISNUMBER(G22),NOT(ISNUMBER(B22))),AND(G22="",B22&lt;&gt;""),AND(C22="Gasto",COUNTIFS(Categorias!$A$8:$A$15,D22)&lt;&gt;1)),"REVISAR datos","Correcto")))</f>
        <v/>
      </c>
      <c r="L22" s="9" t="n">
        <f aca="false">IF(ISNUMBER(G22),IF(OR(C22="Gasto",C22="Apartado"),-G22,G22),0)</f>
        <v>0</v>
      </c>
      <c r="M22" s="9" t="str">
        <f aca="false">IF(J22="","",IF(OR(C22="Gasto",C22="Apartado"),-N(F22),N(F22)))</f>
        <v/>
      </c>
      <c r="N22" s="9" t="n">
        <f aca="false">IF(J22="Pendiente",M22,0)</f>
        <v>0</v>
      </c>
      <c r="O22" s="9" t="n">
        <f aca="false">IF(AND(J22="Pendiente",OR(C22="Gasto",C22="Apartado")),MAX(0,N(F22)),0)</f>
        <v>0</v>
      </c>
    </row>
    <row r="23" customFormat="false" ht="34" hidden="false" customHeight="true" outlineLevel="0" collapsed="false">
      <c r="A23" s="30"/>
      <c r="B23" s="30"/>
      <c r="C23" s="28"/>
      <c r="D23" s="28"/>
      <c r="E23" s="28"/>
      <c r="F23" s="29"/>
      <c r="G23" s="29"/>
      <c r="H23" s="31"/>
      <c r="I23" s="32"/>
      <c r="J23" s="18" t="str">
        <f aca="false">IF(COUNTA(A23:I23)=0,"",IF(ISNUMBER(G23),"Confirmado","Pendiente"))</f>
        <v/>
      </c>
      <c r="K23" s="18" t="str">
        <f aca="false">IF(AND(ISNUMBER(A23),OR(A23&lt;Plan!$A$20,A23&gt;=Plan!$B$45,AND(ISNUMBER(B23),OR(B23&lt;Plan!$A$20,B23&gt;=Plan!$B$45)))),"REVISAR periodo",IF(COUNTA(A23:I23)=0,"",IF(OR(NOT(ISNUMBER(A23)),E23="",AND(C23&lt;&gt;"Ingreso",C23&lt;&gt;"Gasto",C23&lt;&gt;"Apartado",C23&lt;&gt;"Retirada"),AND(F23&lt;&gt;"",NOT(ISNUMBER(F23))),AND(G23&lt;&gt;"",NOT(ISNUMBER(G23))),AND(ISNUMBER(G23),NOT(ISNUMBER(B23))),AND(G23="",B23&lt;&gt;""),AND(C23="Gasto",COUNTIFS(Categorias!$A$8:$A$15,D23)&lt;&gt;1)),"REVISAR datos","Correcto")))</f>
        <v/>
      </c>
      <c r="L23" s="9" t="n">
        <f aca="false">IF(ISNUMBER(G23),IF(OR(C23="Gasto",C23="Apartado"),-G23,G23),0)</f>
        <v>0</v>
      </c>
      <c r="M23" s="9" t="str">
        <f aca="false">IF(J23="","",IF(OR(C23="Gasto",C23="Apartado"),-N(F23),N(F23)))</f>
        <v/>
      </c>
      <c r="N23" s="9" t="n">
        <f aca="false">IF(J23="Pendiente",M23,0)</f>
        <v>0</v>
      </c>
      <c r="O23" s="9" t="n">
        <f aca="false">IF(AND(J23="Pendiente",OR(C23="Gasto",C23="Apartado")),MAX(0,N(F23)),0)</f>
        <v>0</v>
      </c>
    </row>
    <row r="24" customFormat="false" ht="34" hidden="false" customHeight="true" outlineLevel="0" collapsed="false">
      <c r="A24" s="30"/>
      <c r="B24" s="30"/>
      <c r="C24" s="28"/>
      <c r="D24" s="28"/>
      <c r="E24" s="28"/>
      <c r="F24" s="29"/>
      <c r="G24" s="29"/>
      <c r="H24" s="31"/>
      <c r="I24" s="32"/>
      <c r="J24" s="18" t="str">
        <f aca="false">IF(COUNTA(A24:I24)=0,"",IF(ISNUMBER(G24),"Confirmado","Pendiente"))</f>
        <v/>
      </c>
      <c r="K24" s="18" t="str">
        <f aca="false">IF(AND(ISNUMBER(A24),OR(A24&lt;Plan!$A$20,A24&gt;=Plan!$B$45,AND(ISNUMBER(B24),OR(B24&lt;Plan!$A$20,B24&gt;=Plan!$B$45)))),"REVISAR periodo",IF(COUNTA(A24:I24)=0,"",IF(OR(NOT(ISNUMBER(A24)),E24="",AND(C24&lt;&gt;"Ingreso",C24&lt;&gt;"Gasto",C24&lt;&gt;"Apartado",C24&lt;&gt;"Retirada"),AND(F24&lt;&gt;"",NOT(ISNUMBER(F24))),AND(G24&lt;&gt;"",NOT(ISNUMBER(G24))),AND(ISNUMBER(G24),NOT(ISNUMBER(B24))),AND(G24="",B24&lt;&gt;""),AND(C24="Gasto",COUNTIFS(Categorias!$A$8:$A$15,D24)&lt;&gt;1)),"REVISAR datos","Correcto")))</f>
        <v/>
      </c>
      <c r="L24" s="9" t="n">
        <f aca="false">IF(ISNUMBER(G24),IF(OR(C24="Gasto",C24="Apartado"),-G24,G24),0)</f>
        <v>0</v>
      </c>
      <c r="M24" s="9" t="str">
        <f aca="false">IF(J24="","",IF(OR(C24="Gasto",C24="Apartado"),-N(F24),N(F24)))</f>
        <v/>
      </c>
      <c r="N24" s="9" t="n">
        <f aca="false">IF(J24="Pendiente",M24,0)</f>
        <v>0</v>
      </c>
      <c r="O24" s="9" t="n">
        <f aca="false">IF(AND(J24="Pendiente",OR(C24="Gasto",C24="Apartado")),MAX(0,N(F24)),0)</f>
        <v>0</v>
      </c>
    </row>
    <row r="25" customFormat="false" ht="34" hidden="false" customHeight="true" outlineLevel="0" collapsed="false">
      <c r="A25" s="30"/>
      <c r="B25" s="30"/>
      <c r="C25" s="28"/>
      <c r="D25" s="28"/>
      <c r="E25" s="28"/>
      <c r="F25" s="29"/>
      <c r="G25" s="29"/>
      <c r="H25" s="31"/>
      <c r="I25" s="32"/>
      <c r="J25" s="18" t="str">
        <f aca="false">IF(COUNTA(A25:I25)=0,"",IF(ISNUMBER(G25),"Confirmado","Pendiente"))</f>
        <v/>
      </c>
      <c r="K25" s="18" t="str">
        <f aca="false">IF(AND(ISNUMBER(A25),OR(A25&lt;Plan!$A$20,A25&gt;=Plan!$B$45,AND(ISNUMBER(B25),OR(B25&lt;Plan!$A$20,B25&gt;=Plan!$B$45)))),"REVISAR periodo",IF(COUNTA(A25:I25)=0,"",IF(OR(NOT(ISNUMBER(A25)),E25="",AND(C25&lt;&gt;"Ingreso",C25&lt;&gt;"Gasto",C25&lt;&gt;"Apartado",C25&lt;&gt;"Retirada"),AND(F25&lt;&gt;"",NOT(ISNUMBER(F25))),AND(G25&lt;&gt;"",NOT(ISNUMBER(G25))),AND(ISNUMBER(G25),NOT(ISNUMBER(B25))),AND(G25="",B25&lt;&gt;""),AND(C25="Gasto",COUNTIFS(Categorias!$A$8:$A$15,D25)&lt;&gt;1)),"REVISAR datos","Correcto")))</f>
        <v/>
      </c>
      <c r="L25" s="9" t="n">
        <f aca="false">IF(ISNUMBER(G25),IF(OR(C25="Gasto",C25="Apartado"),-G25,G25),0)</f>
        <v>0</v>
      </c>
      <c r="M25" s="9" t="str">
        <f aca="false">IF(J25="","",IF(OR(C25="Gasto",C25="Apartado"),-N(F25),N(F25)))</f>
        <v/>
      </c>
      <c r="N25" s="9" t="n">
        <f aca="false">IF(J25="Pendiente",M25,0)</f>
        <v>0</v>
      </c>
      <c r="O25" s="9" t="n">
        <f aca="false">IF(AND(J25="Pendiente",OR(C25="Gasto",C25="Apartado")),MAX(0,N(F25)),0)</f>
        <v>0</v>
      </c>
    </row>
    <row r="26" customFormat="false" ht="34" hidden="false" customHeight="true" outlineLevel="0" collapsed="false">
      <c r="A26" s="30"/>
      <c r="B26" s="30"/>
      <c r="C26" s="28"/>
      <c r="D26" s="28"/>
      <c r="E26" s="28"/>
      <c r="F26" s="29"/>
      <c r="G26" s="29"/>
      <c r="H26" s="31"/>
      <c r="I26" s="32"/>
      <c r="J26" s="18" t="str">
        <f aca="false">IF(COUNTA(A26:I26)=0,"",IF(ISNUMBER(G26),"Confirmado","Pendiente"))</f>
        <v/>
      </c>
      <c r="K26" s="18" t="str">
        <f aca="false">IF(AND(ISNUMBER(A26),OR(A26&lt;Plan!$A$20,A26&gt;=Plan!$B$45,AND(ISNUMBER(B26),OR(B26&lt;Plan!$A$20,B26&gt;=Plan!$B$45)))),"REVISAR periodo",IF(COUNTA(A26:I26)=0,"",IF(OR(NOT(ISNUMBER(A26)),E26="",AND(C26&lt;&gt;"Ingreso",C26&lt;&gt;"Gasto",C26&lt;&gt;"Apartado",C26&lt;&gt;"Retirada"),AND(F26&lt;&gt;"",NOT(ISNUMBER(F26))),AND(G26&lt;&gt;"",NOT(ISNUMBER(G26))),AND(ISNUMBER(G26),NOT(ISNUMBER(B26))),AND(G26="",B26&lt;&gt;""),AND(C26="Gasto",COUNTIFS(Categorias!$A$8:$A$15,D26)&lt;&gt;1)),"REVISAR datos","Correcto")))</f>
        <v/>
      </c>
      <c r="L26" s="9" t="n">
        <f aca="false">IF(ISNUMBER(G26),IF(OR(C26="Gasto",C26="Apartado"),-G26,G26),0)</f>
        <v>0</v>
      </c>
      <c r="M26" s="9" t="str">
        <f aca="false">IF(J26="","",IF(OR(C26="Gasto",C26="Apartado"),-N(F26),N(F26)))</f>
        <v/>
      </c>
      <c r="N26" s="9" t="n">
        <f aca="false">IF(J26="Pendiente",M26,0)</f>
        <v>0</v>
      </c>
      <c r="O26" s="9" t="n">
        <f aca="false">IF(AND(J26="Pendiente",OR(C26="Gasto",C26="Apartado")),MAX(0,N(F26)),0)</f>
        <v>0</v>
      </c>
    </row>
    <row r="27" customFormat="false" ht="34" hidden="false" customHeight="true" outlineLevel="0" collapsed="false">
      <c r="A27" s="30"/>
      <c r="B27" s="30"/>
      <c r="C27" s="28"/>
      <c r="D27" s="28"/>
      <c r="E27" s="28"/>
      <c r="F27" s="29"/>
      <c r="G27" s="29"/>
      <c r="H27" s="31"/>
      <c r="I27" s="32"/>
      <c r="J27" s="18" t="str">
        <f aca="false">IF(COUNTA(A27:I27)=0,"",IF(ISNUMBER(G27),"Confirmado","Pendiente"))</f>
        <v/>
      </c>
      <c r="K27" s="18" t="str">
        <f aca="false">IF(AND(ISNUMBER(A27),OR(A27&lt;Plan!$A$20,A27&gt;=Plan!$B$45,AND(ISNUMBER(B27),OR(B27&lt;Plan!$A$20,B27&gt;=Plan!$B$45)))),"REVISAR periodo",IF(COUNTA(A27:I27)=0,"",IF(OR(NOT(ISNUMBER(A27)),E27="",AND(C27&lt;&gt;"Ingreso",C27&lt;&gt;"Gasto",C27&lt;&gt;"Apartado",C27&lt;&gt;"Retirada"),AND(F27&lt;&gt;"",NOT(ISNUMBER(F27))),AND(G27&lt;&gt;"",NOT(ISNUMBER(G27))),AND(ISNUMBER(G27),NOT(ISNUMBER(B27))),AND(G27="",B27&lt;&gt;""),AND(C27="Gasto",COUNTIFS(Categorias!$A$8:$A$15,D27)&lt;&gt;1)),"REVISAR datos","Correcto")))</f>
        <v/>
      </c>
      <c r="L27" s="9" t="n">
        <f aca="false">IF(ISNUMBER(G27),IF(OR(C27="Gasto",C27="Apartado"),-G27,G27),0)</f>
        <v>0</v>
      </c>
      <c r="M27" s="9" t="str">
        <f aca="false">IF(J27="","",IF(OR(C27="Gasto",C27="Apartado"),-N(F27),N(F27)))</f>
        <v/>
      </c>
      <c r="N27" s="9" t="n">
        <f aca="false">IF(J27="Pendiente",M27,0)</f>
        <v>0</v>
      </c>
      <c r="O27" s="9" t="n">
        <f aca="false">IF(AND(J27="Pendiente",OR(C27="Gasto",C27="Apartado")),MAX(0,N(F27)),0)</f>
        <v>0</v>
      </c>
    </row>
    <row r="28" customFormat="false" ht="34" hidden="false" customHeight="true" outlineLevel="0" collapsed="false">
      <c r="A28" s="30"/>
      <c r="B28" s="30"/>
      <c r="C28" s="28"/>
      <c r="D28" s="28"/>
      <c r="E28" s="28"/>
      <c r="F28" s="29"/>
      <c r="G28" s="29"/>
      <c r="H28" s="31"/>
      <c r="I28" s="32"/>
      <c r="J28" s="18" t="str">
        <f aca="false">IF(COUNTA(A28:I28)=0,"",IF(ISNUMBER(G28),"Confirmado","Pendiente"))</f>
        <v/>
      </c>
      <c r="K28" s="18" t="str">
        <f aca="false">IF(AND(ISNUMBER(A28),OR(A28&lt;Plan!$A$20,A28&gt;=Plan!$B$45,AND(ISNUMBER(B28),OR(B28&lt;Plan!$A$20,B28&gt;=Plan!$B$45)))),"REVISAR periodo",IF(COUNTA(A28:I28)=0,"",IF(OR(NOT(ISNUMBER(A28)),E28="",AND(C28&lt;&gt;"Ingreso",C28&lt;&gt;"Gasto",C28&lt;&gt;"Apartado",C28&lt;&gt;"Retirada"),AND(F28&lt;&gt;"",NOT(ISNUMBER(F28))),AND(G28&lt;&gt;"",NOT(ISNUMBER(G28))),AND(ISNUMBER(G28),NOT(ISNUMBER(B28))),AND(G28="",B28&lt;&gt;""),AND(C28="Gasto",COUNTIFS(Categorias!$A$8:$A$15,D28)&lt;&gt;1)),"REVISAR datos","Correcto")))</f>
        <v/>
      </c>
      <c r="L28" s="9" t="n">
        <f aca="false">IF(ISNUMBER(G28),IF(OR(C28="Gasto",C28="Apartado"),-G28,G28),0)</f>
        <v>0</v>
      </c>
      <c r="M28" s="9" t="str">
        <f aca="false">IF(J28="","",IF(OR(C28="Gasto",C28="Apartado"),-N(F28),N(F28)))</f>
        <v/>
      </c>
      <c r="N28" s="9" t="n">
        <f aca="false">IF(J28="Pendiente",M28,0)</f>
        <v>0</v>
      </c>
      <c r="O28" s="9" t="n">
        <f aca="false">IF(AND(J28="Pendiente",OR(C28="Gasto",C28="Apartado")),MAX(0,N(F28)),0)</f>
        <v>0</v>
      </c>
    </row>
    <row r="29" customFormat="false" ht="34" hidden="false" customHeight="true" outlineLevel="0" collapsed="false">
      <c r="A29" s="30"/>
      <c r="B29" s="30"/>
      <c r="C29" s="28"/>
      <c r="D29" s="28"/>
      <c r="E29" s="28"/>
      <c r="F29" s="29"/>
      <c r="G29" s="29"/>
      <c r="H29" s="31"/>
      <c r="I29" s="32"/>
      <c r="J29" s="18" t="str">
        <f aca="false">IF(COUNTA(A29:I29)=0,"",IF(ISNUMBER(G29),"Confirmado","Pendiente"))</f>
        <v/>
      </c>
      <c r="K29" s="18" t="str">
        <f aca="false">IF(AND(ISNUMBER(A29),OR(A29&lt;Plan!$A$20,A29&gt;=Plan!$B$45,AND(ISNUMBER(B29),OR(B29&lt;Plan!$A$20,B29&gt;=Plan!$B$45)))),"REVISAR periodo",IF(COUNTA(A29:I29)=0,"",IF(OR(NOT(ISNUMBER(A29)),E29="",AND(C29&lt;&gt;"Ingreso",C29&lt;&gt;"Gasto",C29&lt;&gt;"Apartado",C29&lt;&gt;"Retirada"),AND(F29&lt;&gt;"",NOT(ISNUMBER(F29))),AND(G29&lt;&gt;"",NOT(ISNUMBER(G29))),AND(ISNUMBER(G29),NOT(ISNUMBER(B29))),AND(G29="",B29&lt;&gt;""),AND(C29="Gasto",COUNTIFS(Categorias!$A$8:$A$15,D29)&lt;&gt;1)),"REVISAR datos","Correcto")))</f>
        <v/>
      </c>
      <c r="L29" s="9" t="n">
        <f aca="false">IF(ISNUMBER(G29),IF(OR(C29="Gasto",C29="Apartado"),-G29,G29),0)</f>
        <v>0</v>
      </c>
      <c r="M29" s="9" t="str">
        <f aca="false">IF(J29="","",IF(OR(C29="Gasto",C29="Apartado"),-N(F29),N(F29)))</f>
        <v/>
      </c>
      <c r="N29" s="9" t="n">
        <f aca="false">IF(J29="Pendiente",M29,0)</f>
        <v>0</v>
      </c>
      <c r="O29" s="9" t="n">
        <f aca="false">IF(AND(J29="Pendiente",OR(C29="Gasto",C29="Apartado")),MAX(0,N(F29)),0)</f>
        <v>0</v>
      </c>
    </row>
    <row r="30" customFormat="false" ht="34" hidden="false" customHeight="true" outlineLevel="0" collapsed="false">
      <c r="A30" s="30"/>
      <c r="B30" s="30"/>
      <c r="C30" s="28"/>
      <c r="D30" s="28"/>
      <c r="E30" s="28"/>
      <c r="F30" s="29"/>
      <c r="G30" s="29"/>
      <c r="H30" s="31"/>
      <c r="I30" s="32"/>
      <c r="J30" s="18" t="str">
        <f aca="false">IF(COUNTA(A30:I30)=0,"",IF(ISNUMBER(G30),"Confirmado","Pendiente"))</f>
        <v/>
      </c>
      <c r="K30" s="18" t="str">
        <f aca="false">IF(AND(ISNUMBER(A30),OR(A30&lt;Plan!$A$20,A30&gt;=Plan!$B$45,AND(ISNUMBER(B30),OR(B30&lt;Plan!$A$20,B30&gt;=Plan!$B$45)))),"REVISAR periodo",IF(COUNTA(A30:I30)=0,"",IF(OR(NOT(ISNUMBER(A30)),E30="",AND(C30&lt;&gt;"Ingreso",C30&lt;&gt;"Gasto",C30&lt;&gt;"Apartado",C30&lt;&gt;"Retirada"),AND(F30&lt;&gt;"",NOT(ISNUMBER(F30))),AND(G30&lt;&gt;"",NOT(ISNUMBER(G30))),AND(ISNUMBER(G30),NOT(ISNUMBER(B30))),AND(G30="",B30&lt;&gt;""),AND(C30="Gasto",COUNTIFS(Categorias!$A$8:$A$15,D30)&lt;&gt;1)),"REVISAR datos","Correcto")))</f>
        <v/>
      </c>
      <c r="L30" s="9" t="n">
        <f aca="false">IF(ISNUMBER(G30),IF(OR(C30="Gasto",C30="Apartado"),-G30,G30),0)</f>
        <v>0</v>
      </c>
      <c r="M30" s="9" t="str">
        <f aca="false">IF(J30="","",IF(OR(C30="Gasto",C30="Apartado"),-N(F30),N(F30)))</f>
        <v/>
      </c>
      <c r="N30" s="9" t="n">
        <f aca="false">IF(J30="Pendiente",M30,0)</f>
        <v>0</v>
      </c>
      <c r="O30" s="9" t="n">
        <f aca="false">IF(AND(J30="Pendiente",OR(C30="Gasto",C30="Apartado")),MAX(0,N(F30)),0)</f>
        <v>0</v>
      </c>
    </row>
    <row r="31" customFormat="false" ht="34" hidden="false" customHeight="true" outlineLevel="0" collapsed="false">
      <c r="A31" s="30"/>
      <c r="B31" s="30"/>
      <c r="C31" s="28"/>
      <c r="D31" s="28"/>
      <c r="E31" s="28"/>
      <c r="F31" s="29"/>
      <c r="G31" s="29"/>
      <c r="H31" s="31"/>
      <c r="I31" s="32"/>
      <c r="J31" s="18" t="str">
        <f aca="false">IF(COUNTA(A31:I31)=0,"",IF(ISNUMBER(G31),"Confirmado","Pendiente"))</f>
        <v/>
      </c>
      <c r="K31" s="18" t="str">
        <f aca="false">IF(AND(ISNUMBER(A31),OR(A31&lt;Plan!$A$20,A31&gt;=Plan!$B$45,AND(ISNUMBER(B31),OR(B31&lt;Plan!$A$20,B31&gt;=Plan!$B$45)))),"REVISAR periodo",IF(COUNTA(A31:I31)=0,"",IF(OR(NOT(ISNUMBER(A31)),E31="",AND(C31&lt;&gt;"Ingreso",C31&lt;&gt;"Gasto",C31&lt;&gt;"Apartado",C31&lt;&gt;"Retirada"),AND(F31&lt;&gt;"",NOT(ISNUMBER(F31))),AND(G31&lt;&gt;"",NOT(ISNUMBER(G31))),AND(ISNUMBER(G31),NOT(ISNUMBER(B31))),AND(G31="",B31&lt;&gt;""),AND(C31="Gasto",COUNTIFS(Categorias!$A$8:$A$15,D31)&lt;&gt;1)),"REVISAR datos","Correcto")))</f>
        <v/>
      </c>
      <c r="L31" s="9" t="n">
        <f aca="false">IF(ISNUMBER(G31),IF(OR(C31="Gasto",C31="Apartado"),-G31,G31),0)</f>
        <v>0</v>
      </c>
      <c r="M31" s="9" t="str">
        <f aca="false">IF(J31="","",IF(OR(C31="Gasto",C31="Apartado"),-N(F31),N(F31)))</f>
        <v/>
      </c>
      <c r="N31" s="9" t="n">
        <f aca="false">IF(J31="Pendiente",M31,0)</f>
        <v>0</v>
      </c>
      <c r="O31" s="9" t="n">
        <f aca="false">IF(AND(J31="Pendiente",OR(C31="Gasto",C31="Apartado")),MAX(0,N(F31)),0)</f>
        <v>0</v>
      </c>
    </row>
    <row r="32" customFormat="false" ht="34" hidden="false" customHeight="true" outlineLevel="0" collapsed="false">
      <c r="A32" s="30"/>
      <c r="B32" s="30"/>
      <c r="C32" s="28"/>
      <c r="D32" s="28"/>
      <c r="E32" s="28"/>
      <c r="F32" s="29"/>
      <c r="G32" s="29"/>
      <c r="H32" s="31"/>
      <c r="I32" s="32"/>
      <c r="J32" s="18" t="str">
        <f aca="false">IF(COUNTA(A32:I32)=0,"",IF(ISNUMBER(G32),"Confirmado","Pendiente"))</f>
        <v/>
      </c>
      <c r="K32" s="18" t="str">
        <f aca="false">IF(AND(ISNUMBER(A32),OR(A32&lt;Plan!$A$20,A32&gt;=Plan!$B$45,AND(ISNUMBER(B32),OR(B32&lt;Plan!$A$20,B32&gt;=Plan!$B$45)))),"REVISAR periodo",IF(COUNTA(A32:I32)=0,"",IF(OR(NOT(ISNUMBER(A32)),E32="",AND(C32&lt;&gt;"Ingreso",C32&lt;&gt;"Gasto",C32&lt;&gt;"Apartado",C32&lt;&gt;"Retirada"),AND(F32&lt;&gt;"",NOT(ISNUMBER(F32))),AND(G32&lt;&gt;"",NOT(ISNUMBER(G32))),AND(ISNUMBER(G32),NOT(ISNUMBER(B32))),AND(G32="",B32&lt;&gt;""),AND(C32="Gasto",COUNTIFS(Categorias!$A$8:$A$15,D32)&lt;&gt;1)),"REVISAR datos","Correcto")))</f>
        <v/>
      </c>
      <c r="L32" s="9" t="n">
        <f aca="false">IF(ISNUMBER(G32),IF(OR(C32="Gasto",C32="Apartado"),-G32,G32),0)</f>
        <v>0</v>
      </c>
      <c r="M32" s="9" t="str">
        <f aca="false">IF(J32="","",IF(OR(C32="Gasto",C32="Apartado"),-N(F32),N(F32)))</f>
        <v/>
      </c>
      <c r="N32" s="9" t="n">
        <f aca="false">IF(J32="Pendiente",M32,0)</f>
        <v>0</v>
      </c>
      <c r="O32" s="9" t="n">
        <f aca="false">IF(AND(J32="Pendiente",OR(C32="Gasto",C32="Apartado")),MAX(0,N(F32)),0)</f>
        <v>0</v>
      </c>
    </row>
    <row r="33" customFormat="false" ht="34" hidden="false" customHeight="true" outlineLevel="0" collapsed="false">
      <c r="A33" s="30"/>
      <c r="B33" s="30"/>
      <c r="C33" s="28"/>
      <c r="D33" s="28"/>
      <c r="E33" s="28"/>
      <c r="F33" s="29"/>
      <c r="G33" s="29"/>
      <c r="H33" s="31"/>
      <c r="I33" s="32"/>
      <c r="J33" s="18" t="str">
        <f aca="false">IF(COUNTA(A33:I33)=0,"",IF(ISNUMBER(G33),"Confirmado","Pendiente"))</f>
        <v/>
      </c>
      <c r="K33" s="18" t="str">
        <f aca="false">IF(AND(ISNUMBER(A33),OR(A33&lt;Plan!$A$20,A33&gt;=Plan!$B$45,AND(ISNUMBER(B33),OR(B33&lt;Plan!$A$20,B33&gt;=Plan!$B$45)))),"REVISAR periodo",IF(COUNTA(A33:I33)=0,"",IF(OR(NOT(ISNUMBER(A33)),E33="",AND(C33&lt;&gt;"Ingreso",C33&lt;&gt;"Gasto",C33&lt;&gt;"Apartado",C33&lt;&gt;"Retirada"),AND(F33&lt;&gt;"",NOT(ISNUMBER(F33))),AND(G33&lt;&gt;"",NOT(ISNUMBER(G33))),AND(ISNUMBER(G33),NOT(ISNUMBER(B33))),AND(G33="",B33&lt;&gt;""),AND(C33="Gasto",COUNTIFS(Categorias!$A$8:$A$15,D33)&lt;&gt;1)),"REVISAR datos","Correcto")))</f>
        <v/>
      </c>
      <c r="L33" s="9" t="n">
        <f aca="false">IF(ISNUMBER(G33),IF(OR(C33="Gasto",C33="Apartado"),-G33,G33),0)</f>
        <v>0</v>
      </c>
      <c r="M33" s="9" t="str">
        <f aca="false">IF(J33="","",IF(OR(C33="Gasto",C33="Apartado"),-N(F33),N(F33)))</f>
        <v/>
      </c>
      <c r="N33" s="9" t="n">
        <f aca="false">IF(J33="Pendiente",M33,0)</f>
        <v>0</v>
      </c>
      <c r="O33" s="9" t="n">
        <f aca="false">IF(AND(J33="Pendiente",OR(C33="Gasto",C33="Apartado")),MAX(0,N(F33)),0)</f>
        <v>0</v>
      </c>
    </row>
    <row r="34" customFormat="false" ht="34" hidden="false" customHeight="true" outlineLevel="0" collapsed="false">
      <c r="A34" s="30"/>
      <c r="B34" s="30"/>
      <c r="C34" s="28"/>
      <c r="D34" s="28"/>
      <c r="E34" s="28"/>
      <c r="F34" s="29"/>
      <c r="G34" s="29"/>
      <c r="H34" s="31"/>
      <c r="I34" s="32"/>
      <c r="J34" s="18" t="str">
        <f aca="false">IF(COUNTA(A34:I34)=0,"",IF(ISNUMBER(G34),"Confirmado","Pendiente"))</f>
        <v/>
      </c>
      <c r="K34" s="18" t="str">
        <f aca="false">IF(AND(ISNUMBER(A34),OR(A34&lt;Plan!$A$20,A34&gt;=Plan!$B$45,AND(ISNUMBER(B34),OR(B34&lt;Plan!$A$20,B34&gt;=Plan!$B$45)))),"REVISAR periodo",IF(COUNTA(A34:I34)=0,"",IF(OR(NOT(ISNUMBER(A34)),E34="",AND(C34&lt;&gt;"Ingreso",C34&lt;&gt;"Gasto",C34&lt;&gt;"Apartado",C34&lt;&gt;"Retirada"),AND(F34&lt;&gt;"",NOT(ISNUMBER(F34))),AND(G34&lt;&gt;"",NOT(ISNUMBER(G34))),AND(ISNUMBER(G34),NOT(ISNUMBER(B34))),AND(G34="",B34&lt;&gt;""),AND(C34="Gasto",COUNTIFS(Categorias!$A$8:$A$15,D34)&lt;&gt;1)),"REVISAR datos","Correcto")))</f>
        <v/>
      </c>
      <c r="L34" s="9" t="n">
        <f aca="false">IF(ISNUMBER(G34),IF(OR(C34="Gasto",C34="Apartado"),-G34,G34),0)</f>
        <v>0</v>
      </c>
      <c r="M34" s="9" t="str">
        <f aca="false">IF(J34="","",IF(OR(C34="Gasto",C34="Apartado"),-N(F34),N(F34)))</f>
        <v/>
      </c>
      <c r="N34" s="9" t="n">
        <f aca="false">IF(J34="Pendiente",M34,0)</f>
        <v>0</v>
      </c>
      <c r="O34" s="9" t="n">
        <f aca="false">IF(AND(J34="Pendiente",OR(C34="Gasto",C34="Apartado")),MAX(0,N(F34)),0)</f>
        <v>0</v>
      </c>
    </row>
    <row r="35" customFormat="false" ht="34" hidden="false" customHeight="true" outlineLevel="0" collapsed="false">
      <c r="A35" s="30"/>
      <c r="B35" s="30"/>
      <c r="C35" s="28"/>
      <c r="D35" s="28"/>
      <c r="E35" s="28"/>
      <c r="F35" s="29"/>
      <c r="G35" s="29"/>
      <c r="H35" s="31"/>
      <c r="I35" s="32"/>
      <c r="J35" s="18" t="str">
        <f aca="false">IF(COUNTA(A35:I35)=0,"",IF(ISNUMBER(G35),"Confirmado","Pendiente"))</f>
        <v/>
      </c>
      <c r="K35" s="18" t="str">
        <f aca="false">IF(AND(ISNUMBER(A35),OR(A35&lt;Plan!$A$20,A35&gt;=Plan!$B$45,AND(ISNUMBER(B35),OR(B35&lt;Plan!$A$20,B35&gt;=Plan!$B$45)))),"REVISAR periodo",IF(COUNTA(A35:I35)=0,"",IF(OR(NOT(ISNUMBER(A35)),E35="",AND(C35&lt;&gt;"Ingreso",C35&lt;&gt;"Gasto",C35&lt;&gt;"Apartado",C35&lt;&gt;"Retirada"),AND(F35&lt;&gt;"",NOT(ISNUMBER(F35))),AND(G35&lt;&gt;"",NOT(ISNUMBER(G35))),AND(ISNUMBER(G35),NOT(ISNUMBER(B35))),AND(G35="",B35&lt;&gt;""),AND(C35="Gasto",COUNTIFS(Categorias!$A$8:$A$15,D35)&lt;&gt;1)),"REVISAR datos","Correcto")))</f>
        <v/>
      </c>
      <c r="L35" s="9" t="n">
        <f aca="false">IF(ISNUMBER(G35),IF(OR(C35="Gasto",C35="Apartado"),-G35,G35),0)</f>
        <v>0</v>
      </c>
      <c r="M35" s="9" t="str">
        <f aca="false">IF(J35="","",IF(OR(C35="Gasto",C35="Apartado"),-N(F35),N(F35)))</f>
        <v/>
      </c>
      <c r="N35" s="9" t="n">
        <f aca="false">IF(J35="Pendiente",M35,0)</f>
        <v>0</v>
      </c>
      <c r="O35" s="9" t="n">
        <f aca="false">IF(AND(J35="Pendiente",OR(C35="Gasto",C35="Apartado")),MAX(0,N(F35)),0)</f>
        <v>0</v>
      </c>
    </row>
    <row r="36" customFormat="false" ht="34" hidden="false" customHeight="true" outlineLevel="0" collapsed="false">
      <c r="A36" s="30"/>
      <c r="B36" s="30"/>
      <c r="C36" s="28"/>
      <c r="D36" s="28"/>
      <c r="E36" s="28"/>
      <c r="F36" s="29"/>
      <c r="G36" s="29"/>
      <c r="H36" s="31"/>
      <c r="I36" s="32"/>
      <c r="J36" s="18" t="str">
        <f aca="false">IF(COUNTA(A36:I36)=0,"",IF(ISNUMBER(G36),"Confirmado","Pendiente"))</f>
        <v/>
      </c>
      <c r="K36" s="18" t="str">
        <f aca="false">IF(AND(ISNUMBER(A36),OR(A36&lt;Plan!$A$20,A36&gt;=Plan!$B$45,AND(ISNUMBER(B36),OR(B36&lt;Plan!$A$20,B36&gt;=Plan!$B$45)))),"REVISAR periodo",IF(COUNTA(A36:I36)=0,"",IF(OR(NOT(ISNUMBER(A36)),E36="",AND(C36&lt;&gt;"Ingreso",C36&lt;&gt;"Gasto",C36&lt;&gt;"Apartado",C36&lt;&gt;"Retirada"),AND(F36&lt;&gt;"",NOT(ISNUMBER(F36))),AND(G36&lt;&gt;"",NOT(ISNUMBER(G36))),AND(ISNUMBER(G36),NOT(ISNUMBER(B36))),AND(G36="",B36&lt;&gt;""),AND(C36="Gasto",COUNTIFS(Categorias!$A$8:$A$15,D36)&lt;&gt;1)),"REVISAR datos","Correcto")))</f>
        <v/>
      </c>
      <c r="L36" s="9" t="n">
        <f aca="false">IF(ISNUMBER(G36),IF(OR(C36="Gasto",C36="Apartado"),-G36,G36),0)</f>
        <v>0</v>
      </c>
      <c r="M36" s="9" t="str">
        <f aca="false">IF(J36="","",IF(OR(C36="Gasto",C36="Apartado"),-N(F36),N(F36)))</f>
        <v/>
      </c>
      <c r="N36" s="9" t="n">
        <f aca="false">IF(J36="Pendiente",M36,0)</f>
        <v>0</v>
      </c>
      <c r="O36" s="9" t="n">
        <f aca="false">IF(AND(J36="Pendiente",OR(C36="Gasto",C36="Apartado")),MAX(0,N(F36)),0)</f>
        <v>0</v>
      </c>
    </row>
    <row r="37" customFormat="false" ht="34" hidden="false" customHeight="true" outlineLevel="0" collapsed="false">
      <c r="A37" s="30"/>
      <c r="B37" s="30"/>
      <c r="C37" s="28"/>
      <c r="D37" s="28"/>
      <c r="E37" s="28"/>
      <c r="F37" s="29"/>
      <c r="G37" s="29"/>
      <c r="H37" s="31"/>
      <c r="I37" s="32"/>
      <c r="J37" s="18" t="str">
        <f aca="false">IF(COUNTA(A37:I37)=0,"",IF(ISNUMBER(G37),"Confirmado","Pendiente"))</f>
        <v/>
      </c>
      <c r="K37" s="18" t="str">
        <f aca="false">IF(AND(ISNUMBER(A37),OR(A37&lt;Plan!$A$20,A37&gt;=Plan!$B$45,AND(ISNUMBER(B37),OR(B37&lt;Plan!$A$20,B37&gt;=Plan!$B$45)))),"REVISAR periodo",IF(COUNTA(A37:I37)=0,"",IF(OR(NOT(ISNUMBER(A37)),E37="",AND(C37&lt;&gt;"Ingreso",C37&lt;&gt;"Gasto",C37&lt;&gt;"Apartado",C37&lt;&gt;"Retirada"),AND(F37&lt;&gt;"",NOT(ISNUMBER(F37))),AND(G37&lt;&gt;"",NOT(ISNUMBER(G37))),AND(ISNUMBER(G37),NOT(ISNUMBER(B37))),AND(G37="",B37&lt;&gt;""),AND(C37="Gasto",COUNTIFS(Categorias!$A$8:$A$15,D37)&lt;&gt;1)),"REVISAR datos","Correcto")))</f>
        <v/>
      </c>
      <c r="L37" s="9" t="n">
        <f aca="false">IF(ISNUMBER(G37),IF(OR(C37="Gasto",C37="Apartado"),-G37,G37),0)</f>
        <v>0</v>
      </c>
      <c r="M37" s="9" t="str">
        <f aca="false">IF(J37="","",IF(OR(C37="Gasto",C37="Apartado"),-N(F37),N(F37)))</f>
        <v/>
      </c>
      <c r="N37" s="9" t="n">
        <f aca="false">IF(J37="Pendiente",M37,0)</f>
        <v>0</v>
      </c>
      <c r="O37" s="9" t="n">
        <f aca="false">IF(AND(J37="Pendiente",OR(C37="Gasto",C37="Apartado")),MAX(0,N(F37)),0)</f>
        <v>0</v>
      </c>
    </row>
    <row r="38" customFormat="false" ht="34" hidden="false" customHeight="true" outlineLevel="0" collapsed="false">
      <c r="A38" s="30"/>
      <c r="B38" s="30"/>
      <c r="C38" s="28"/>
      <c r="D38" s="28"/>
      <c r="E38" s="28"/>
      <c r="F38" s="29"/>
      <c r="G38" s="29"/>
      <c r="H38" s="31"/>
      <c r="I38" s="32"/>
      <c r="J38" s="18" t="str">
        <f aca="false">IF(COUNTA(A38:I38)=0,"",IF(ISNUMBER(G38),"Confirmado","Pendiente"))</f>
        <v/>
      </c>
      <c r="K38" s="18" t="str">
        <f aca="false">IF(AND(ISNUMBER(A38),OR(A38&lt;Plan!$A$20,A38&gt;=Plan!$B$45,AND(ISNUMBER(B38),OR(B38&lt;Plan!$A$20,B38&gt;=Plan!$B$45)))),"REVISAR periodo",IF(COUNTA(A38:I38)=0,"",IF(OR(NOT(ISNUMBER(A38)),E38="",AND(C38&lt;&gt;"Ingreso",C38&lt;&gt;"Gasto",C38&lt;&gt;"Apartado",C38&lt;&gt;"Retirada"),AND(F38&lt;&gt;"",NOT(ISNUMBER(F38))),AND(G38&lt;&gt;"",NOT(ISNUMBER(G38))),AND(ISNUMBER(G38),NOT(ISNUMBER(B38))),AND(G38="",B38&lt;&gt;""),AND(C38="Gasto",COUNTIFS(Categorias!$A$8:$A$15,D38)&lt;&gt;1)),"REVISAR datos","Correcto")))</f>
        <v/>
      </c>
      <c r="L38" s="9" t="n">
        <f aca="false">IF(ISNUMBER(G38),IF(OR(C38="Gasto",C38="Apartado"),-G38,G38),0)</f>
        <v>0</v>
      </c>
      <c r="M38" s="9" t="str">
        <f aca="false">IF(J38="","",IF(OR(C38="Gasto",C38="Apartado"),-N(F38),N(F38)))</f>
        <v/>
      </c>
      <c r="N38" s="9" t="n">
        <f aca="false">IF(J38="Pendiente",M38,0)</f>
        <v>0</v>
      </c>
      <c r="O38" s="9" t="n">
        <f aca="false">IF(AND(J38="Pendiente",OR(C38="Gasto",C38="Apartado")),MAX(0,N(F38)),0)</f>
        <v>0</v>
      </c>
    </row>
    <row r="39" customFormat="false" ht="34" hidden="false" customHeight="true" outlineLevel="0" collapsed="false">
      <c r="A39" s="30"/>
      <c r="B39" s="30"/>
      <c r="C39" s="28"/>
      <c r="D39" s="28"/>
      <c r="E39" s="28"/>
      <c r="F39" s="29"/>
      <c r="G39" s="29"/>
      <c r="H39" s="31"/>
      <c r="I39" s="32"/>
      <c r="J39" s="18" t="str">
        <f aca="false">IF(COUNTA(A39:I39)=0,"",IF(ISNUMBER(G39),"Confirmado","Pendiente"))</f>
        <v/>
      </c>
      <c r="K39" s="18" t="str">
        <f aca="false">IF(AND(ISNUMBER(A39),OR(A39&lt;Plan!$A$20,A39&gt;=Plan!$B$45,AND(ISNUMBER(B39),OR(B39&lt;Plan!$A$20,B39&gt;=Plan!$B$45)))),"REVISAR periodo",IF(COUNTA(A39:I39)=0,"",IF(OR(NOT(ISNUMBER(A39)),E39="",AND(C39&lt;&gt;"Ingreso",C39&lt;&gt;"Gasto",C39&lt;&gt;"Apartado",C39&lt;&gt;"Retirada"),AND(F39&lt;&gt;"",NOT(ISNUMBER(F39))),AND(G39&lt;&gt;"",NOT(ISNUMBER(G39))),AND(ISNUMBER(G39),NOT(ISNUMBER(B39))),AND(G39="",B39&lt;&gt;""),AND(C39="Gasto",COUNTIFS(Categorias!$A$8:$A$15,D39)&lt;&gt;1)),"REVISAR datos","Correcto")))</f>
        <v/>
      </c>
      <c r="L39" s="9" t="n">
        <f aca="false">IF(ISNUMBER(G39),IF(OR(C39="Gasto",C39="Apartado"),-G39,G39),0)</f>
        <v>0</v>
      </c>
      <c r="M39" s="9" t="str">
        <f aca="false">IF(J39="","",IF(OR(C39="Gasto",C39="Apartado"),-N(F39),N(F39)))</f>
        <v/>
      </c>
      <c r="N39" s="9" t="n">
        <f aca="false">IF(J39="Pendiente",M39,0)</f>
        <v>0</v>
      </c>
      <c r="O39" s="9" t="n">
        <f aca="false">IF(AND(J39="Pendiente",OR(C39="Gasto",C39="Apartado")),MAX(0,N(F39)),0)</f>
        <v>0</v>
      </c>
    </row>
    <row r="40" customFormat="false" ht="34" hidden="false" customHeight="true" outlineLevel="0" collapsed="false">
      <c r="A40" s="30"/>
      <c r="B40" s="30"/>
      <c r="C40" s="28"/>
      <c r="D40" s="28"/>
      <c r="E40" s="28"/>
      <c r="F40" s="29"/>
      <c r="G40" s="29"/>
      <c r="H40" s="31"/>
      <c r="I40" s="32"/>
      <c r="J40" s="18" t="str">
        <f aca="false">IF(COUNTA(A40:I40)=0,"",IF(ISNUMBER(G40),"Confirmado","Pendiente"))</f>
        <v/>
      </c>
      <c r="K40" s="18" t="str">
        <f aca="false">IF(AND(ISNUMBER(A40),OR(A40&lt;Plan!$A$20,A40&gt;=Plan!$B$45,AND(ISNUMBER(B40),OR(B40&lt;Plan!$A$20,B40&gt;=Plan!$B$45)))),"REVISAR periodo",IF(COUNTA(A40:I40)=0,"",IF(OR(NOT(ISNUMBER(A40)),E40="",AND(C40&lt;&gt;"Ingreso",C40&lt;&gt;"Gasto",C40&lt;&gt;"Apartado",C40&lt;&gt;"Retirada"),AND(F40&lt;&gt;"",NOT(ISNUMBER(F40))),AND(G40&lt;&gt;"",NOT(ISNUMBER(G40))),AND(ISNUMBER(G40),NOT(ISNUMBER(B40))),AND(G40="",B40&lt;&gt;""),AND(C40="Gasto",COUNTIFS(Categorias!$A$8:$A$15,D40)&lt;&gt;1)),"REVISAR datos","Correcto")))</f>
        <v/>
      </c>
      <c r="L40" s="9" t="n">
        <f aca="false">IF(ISNUMBER(G40),IF(OR(C40="Gasto",C40="Apartado"),-G40,G40),0)</f>
        <v>0</v>
      </c>
      <c r="M40" s="9" t="str">
        <f aca="false">IF(J40="","",IF(OR(C40="Gasto",C40="Apartado"),-N(F40),N(F40)))</f>
        <v/>
      </c>
      <c r="N40" s="9" t="n">
        <f aca="false">IF(J40="Pendiente",M40,0)</f>
        <v>0</v>
      </c>
      <c r="O40" s="9" t="n">
        <f aca="false">IF(AND(J40="Pendiente",OR(C40="Gasto",C40="Apartado")),MAX(0,N(F40)),0)</f>
        <v>0</v>
      </c>
    </row>
    <row r="41" customFormat="false" ht="34" hidden="false" customHeight="true" outlineLevel="0" collapsed="false">
      <c r="A41" s="30"/>
      <c r="B41" s="30"/>
      <c r="C41" s="28"/>
      <c r="D41" s="28"/>
      <c r="E41" s="28"/>
      <c r="F41" s="29"/>
      <c r="G41" s="29"/>
      <c r="H41" s="31"/>
      <c r="I41" s="32"/>
      <c r="J41" s="18" t="str">
        <f aca="false">IF(COUNTA(A41:I41)=0,"",IF(ISNUMBER(G41),"Confirmado","Pendiente"))</f>
        <v/>
      </c>
      <c r="K41" s="18" t="str">
        <f aca="false">IF(AND(ISNUMBER(A41),OR(A41&lt;Plan!$A$20,A41&gt;=Plan!$B$45,AND(ISNUMBER(B41),OR(B41&lt;Plan!$A$20,B41&gt;=Plan!$B$45)))),"REVISAR periodo",IF(COUNTA(A41:I41)=0,"",IF(OR(NOT(ISNUMBER(A41)),E41="",AND(C41&lt;&gt;"Ingreso",C41&lt;&gt;"Gasto",C41&lt;&gt;"Apartado",C41&lt;&gt;"Retirada"),AND(F41&lt;&gt;"",NOT(ISNUMBER(F41))),AND(G41&lt;&gt;"",NOT(ISNUMBER(G41))),AND(ISNUMBER(G41),NOT(ISNUMBER(B41))),AND(G41="",B41&lt;&gt;""),AND(C41="Gasto",COUNTIFS(Categorias!$A$8:$A$15,D41)&lt;&gt;1)),"REVISAR datos","Correcto")))</f>
        <v/>
      </c>
      <c r="L41" s="9" t="n">
        <f aca="false">IF(ISNUMBER(G41),IF(OR(C41="Gasto",C41="Apartado"),-G41,G41),0)</f>
        <v>0</v>
      </c>
      <c r="M41" s="9" t="str">
        <f aca="false">IF(J41="","",IF(OR(C41="Gasto",C41="Apartado"),-N(F41),N(F41)))</f>
        <v/>
      </c>
      <c r="N41" s="9" t="n">
        <f aca="false">IF(J41="Pendiente",M41,0)</f>
        <v>0</v>
      </c>
      <c r="O41" s="9" t="n">
        <f aca="false">IF(AND(J41="Pendiente",OR(C41="Gasto",C41="Apartado")),MAX(0,N(F41)),0)</f>
        <v>0</v>
      </c>
    </row>
    <row r="42" customFormat="false" ht="34" hidden="false" customHeight="true" outlineLevel="0" collapsed="false">
      <c r="A42" s="30"/>
      <c r="B42" s="30"/>
      <c r="C42" s="28"/>
      <c r="D42" s="28"/>
      <c r="E42" s="28"/>
      <c r="F42" s="29"/>
      <c r="G42" s="29"/>
      <c r="H42" s="31"/>
      <c r="I42" s="32"/>
      <c r="J42" s="18" t="str">
        <f aca="false">IF(COUNTA(A42:I42)=0,"",IF(ISNUMBER(G42),"Confirmado","Pendiente"))</f>
        <v/>
      </c>
      <c r="K42" s="18" t="str">
        <f aca="false">IF(AND(ISNUMBER(A42),OR(A42&lt;Plan!$A$20,A42&gt;=Plan!$B$45,AND(ISNUMBER(B42),OR(B42&lt;Plan!$A$20,B42&gt;=Plan!$B$45)))),"REVISAR periodo",IF(COUNTA(A42:I42)=0,"",IF(OR(NOT(ISNUMBER(A42)),E42="",AND(C42&lt;&gt;"Ingreso",C42&lt;&gt;"Gasto",C42&lt;&gt;"Apartado",C42&lt;&gt;"Retirada"),AND(F42&lt;&gt;"",NOT(ISNUMBER(F42))),AND(G42&lt;&gt;"",NOT(ISNUMBER(G42))),AND(ISNUMBER(G42),NOT(ISNUMBER(B42))),AND(G42="",B42&lt;&gt;""),AND(C42="Gasto",COUNTIFS(Categorias!$A$8:$A$15,D42)&lt;&gt;1)),"REVISAR datos","Correcto")))</f>
        <v/>
      </c>
      <c r="L42" s="9" t="n">
        <f aca="false">IF(ISNUMBER(G42),IF(OR(C42="Gasto",C42="Apartado"),-G42,G42),0)</f>
        <v>0</v>
      </c>
      <c r="M42" s="9" t="str">
        <f aca="false">IF(J42="","",IF(OR(C42="Gasto",C42="Apartado"),-N(F42),N(F42)))</f>
        <v/>
      </c>
      <c r="N42" s="9" t="n">
        <f aca="false">IF(J42="Pendiente",M42,0)</f>
        <v>0</v>
      </c>
      <c r="O42" s="9" t="n">
        <f aca="false">IF(AND(J42="Pendiente",OR(C42="Gasto",C42="Apartado")),MAX(0,N(F42)),0)</f>
        <v>0</v>
      </c>
    </row>
    <row r="43" customFormat="false" ht="34" hidden="false" customHeight="true" outlineLevel="0" collapsed="false">
      <c r="A43" s="30"/>
      <c r="B43" s="30"/>
      <c r="C43" s="28"/>
      <c r="D43" s="28"/>
      <c r="E43" s="28"/>
      <c r="F43" s="29"/>
      <c r="G43" s="29"/>
      <c r="H43" s="31"/>
      <c r="I43" s="32"/>
      <c r="J43" s="18" t="str">
        <f aca="false">IF(COUNTA(A43:I43)=0,"",IF(ISNUMBER(G43),"Confirmado","Pendiente"))</f>
        <v/>
      </c>
      <c r="K43" s="18" t="str">
        <f aca="false">IF(AND(ISNUMBER(A43),OR(A43&lt;Plan!$A$20,A43&gt;=Plan!$B$45,AND(ISNUMBER(B43),OR(B43&lt;Plan!$A$20,B43&gt;=Plan!$B$45)))),"REVISAR periodo",IF(COUNTA(A43:I43)=0,"",IF(OR(NOT(ISNUMBER(A43)),E43="",AND(C43&lt;&gt;"Ingreso",C43&lt;&gt;"Gasto",C43&lt;&gt;"Apartado",C43&lt;&gt;"Retirada"),AND(F43&lt;&gt;"",NOT(ISNUMBER(F43))),AND(G43&lt;&gt;"",NOT(ISNUMBER(G43))),AND(ISNUMBER(G43),NOT(ISNUMBER(B43))),AND(G43="",B43&lt;&gt;""),AND(C43="Gasto",COUNTIFS(Categorias!$A$8:$A$15,D43)&lt;&gt;1)),"REVISAR datos","Correcto")))</f>
        <v/>
      </c>
      <c r="L43" s="9" t="n">
        <f aca="false">IF(ISNUMBER(G43),IF(OR(C43="Gasto",C43="Apartado"),-G43,G43),0)</f>
        <v>0</v>
      </c>
      <c r="M43" s="9" t="str">
        <f aca="false">IF(J43="","",IF(OR(C43="Gasto",C43="Apartado"),-N(F43),N(F43)))</f>
        <v/>
      </c>
      <c r="N43" s="9" t="n">
        <f aca="false">IF(J43="Pendiente",M43,0)</f>
        <v>0</v>
      </c>
      <c r="O43" s="9" t="n">
        <f aca="false">IF(AND(J43="Pendiente",OR(C43="Gasto",C43="Apartado")),MAX(0,N(F43)),0)</f>
        <v>0</v>
      </c>
    </row>
    <row r="44" customFormat="false" ht="34" hidden="false" customHeight="true" outlineLevel="0" collapsed="false">
      <c r="A44" s="30"/>
      <c r="B44" s="30"/>
      <c r="C44" s="28"/>
      <c r="D44" s="28"/>
      <c r="E44" s="28"/>
      <c r="F44" s="29"/>
      <c r="G44" s="29"/>
      <c r="H44" s="31"/>
      <c r="I44" s="32"/>
      <c r="J44" s="18" t="str">
        <f aca="false">IF(COUNTA(A44:I44)=0,"",IF(ISNUMBER(G44),"Confirmado","Pendiente"))</f>
        <v/>
      </c>
      <c r="K44" s="18" t="str">
        <f aca="false">IF(AND(ISNUMBER(A44),OR(A44&lt;Plan!$A$20,A44&gt;=Plan!$B$45,AND(ISNUMBER(B44),OR(B44&lt;Plan!$A$20,B44&gt;=Plan!$B$45)))),"REVISAR periodo",IF(COUNTA(A44:I44)=0,"",IF(OR(NOT(ISNUMBER(A44)),E44="",AND(C44&lt;&gt;"Ingreso",C44&lt;&gt;"Gasto",C44&lt;&gt;"Apartado",C44&lt;&gt;"Retirada"),AND(F44&lt;&gt;"",NOT(ISNUMBER(F44))),AND(G44&lt;&gt;"",NOT(ISNUMBER(G44))),AND(ISNUMBER(G44),NOT(ISNUMBER(B44))),AND(G44="",B44&lt;&gt;""),AND(C44="Gasto",COUNTIFS(Categorias!$A$8:$A$15,D44)&lt;&gt;1)),"REVISAR datos","Correcto")))</f>
        <v/>
      </c>
      <c r="L44" s="9" t="n">
        <f aca="false">IF(ISNUMBER(G44),IF(OR(C44="Gasto",C44="Apartado"),-G44,G44),0)</f>
        <v>0</v>
      </c>
      <c r="M44" s="9" t="str">
        <f aca="false">IF(J44="","",IF(OR(C44="Gasto",C44="Apartado"),-N(F44),N(F44)))</f>
        <v/>
      </c>
      <c r="N44" s="9" t="n">
        <f aca="false">IF(J44="Pendiente",M44,0)</f>
        <v>0</v>
      </c>
      <c r="O44" s="9" t="n">
        <f aca="false">IF(AND(J44="Pendiente",OR(C44="Gasto",C44="Apartado")),MAX(0,N(F44)),0)</f>
        <v>0</v>
      </c>
    </row>
    <row r="45" customFormat="false" ht="34" hidden="false" customHeight="true" outlineLevel="0" collapsed="false">
      <c r="A45" s="30"/>
      <c r="B45" s="30"/>
      <c r="C45" s="28"/>
      <c r="D45" s="28"/>
      <c r="E45" s="28"/>
      <c r="F45" s="29"/>
      <c r="G45" s="29"/>
      <c r="H45" s="31"/>
      <c r="I45" s="32"/>
      <c r="J45" s="18" t="str">
        <f aca="false">IF(COUNTA(A45:I45)=0,"",IF(ISNUMBER(G45),"Confirmado","Pendiente"))</f>
        <v/>
      </c>
      <c r="K45" s="18" t="str">
        <f aca="false">IF(AND(ISNUMBER(A45),OR(A45&lt;Plan!$A$20,A45&gt;=Plan!$B$45,AND(ISNUMBER(B45),OR(B45&lt;Plan!$A$20,B45&gt;=Plan!$B$45)))),"REVISAR periodo",IF(COUNTA(A45:I45)=0,"",IF(OR(NOT(ISNUMBER(A45)),E45="",AND(C45&lt;&gt;"Ingreso",C45&lt;&gt;"Gasto",C45&lt;&gt;"Apartado",C45&lt;&gt;"Retirada"),AND(F45&lt;&gt;"",NOT(ISNUMBER(F45))),AND(G45&lt;&gt;"",NOT(ISNUMBER(G45))),AND(ISNUMBER(G45),NOT(ISNUMBER(B45))),AND(G45="",B45&lt;&gt;""),AND(C45="Gasto",COUNTIFS(Categorias!$A$8:$A$15,D45)&lt;&gt;1)),"REVISAR datos","Correcto")))</f>
        <v/>
      </c>
      <c r="L45" s="9" t="n">
        <f aca="false">IF(ISNUMBER(G45),IF(OR(C45="Gasto",C45="Apartado"),-G45,G45),0)</f>
        <v>0</v>
      </c>
      <c r="M45" s="9" t="str">
        <f aca="false">IF(J45="","",IF(OR(C45="Gasto",C45="Apartado"),-N(F45),N(F45)))</f>
        <v/>
      </c>
      <c r="N45" s="9" t="n">
        <f aca="false">IF(J45="Pendiente",M45,0)</f>
        <v>0</v>
      </c>
      <c r="O45" s="9" t="n">
        <f aca="false">IF(AND(J45="Pendiente",OR(C45="Gasto",C45="Apartado")),MAX(0,N(F45)),0)</f>
        <v>0</v>
      </c>
    </row>
    <row r="46" customFormat="false" ht="34" hidden="false" customHeight="true" outlineLevel="0" collapsed="false">
      <c r="A46" s="30"/>
      <c r="B46" s="30"/>
      <c r="C46" s="28"/>
      <c r="D46" s="28"/>
      <c r="E46" s="28"/>
      <c r="F46" s="29"/>
      <c r="G46" s="29"/>
      <c r="H46" s="31"/>
      <c r="I46" s="32"/>
      <c r="J46" s="18" t="str">
        <f aca="false">IF(COUNTA(A46:I46)=0,"",IF(ISNUMBER(G46),"Confirmado","Pendiente"))</f>
        <v/>
      </c>
      <c r="K46" s="18" t="str">
        <f aca="false">IF(AND(ISNUMBER(A46),OR(A46&lt;Plan!$A$20,A46&gt;=Plan!$B$45,AND(ISNUMBER(B46),OR(B46&lt;Plan!$A$20,B46&gt;=Plan!$B$45)))),"REVISAR periodo",IF(COUNTA(A46:I46)=0,"",IF(OR(NOT(ISNUMBER(A46)),E46="",AND(C46&lt;&gt;"Ingreso",C46&lt;&gt;"Gasto",C46&lt;&gt;"Apartado",C46&lt;&gt;"Retirada"),AND(F46&lt;&gt;"",NOT(ISNUMBER(F46))),AND(G46&lt;&gt;"",NOT(ISNUMBER(G46))),AND(ISNUMBER(G46),NOT(ISNUMBER(B46))),AND(G46="",B46&lt;&gt;""),AND(C46="Gasto",COUNTIFS(Categorias!$A$8:$A$15,D46)&lt;&gt;1)),"REVISAR datos","Correcto")))</f>
        <v/>
      </c>
      <c r="L46" s="9" t="n">
        <f aca="false">IF(ISNUMBER(G46),IF(OR(C46="Gasto",C46="Apartado"),-G46,G46),0)</f>
        <v>0</v>
      </c>
      <c r="M46" s="9" t="str">
        <f aca="false">IF(J46="","",IF(OR(C46="Gasto",C46="Apartado"),-N(F46),N(F46)))</f>
        <v/>
      </c>
      <c r="N46" s="9" t="n">
        <f aca="false">IF(J46="Pendiente",M46,0)</f>
        <v>0</v>
      </c>
      <c r="O46" s="9" t="n">
        <f aca="false">IF(AND(J46="Pendiente",OR(C46="Gasto",C46="Apartado")),MAX(0,N(F46)),0)</f>
        <v>0</v>
      </c>
    </row>
    <row r="47" customFormat="false" ht="34" hidden="false" customHeight="true" outlineLevel="0" collapsed="false">
      <c r="A47" s="30"/>
      <c r="B47" s="30"/>
      <c r="C47" s="28"/>
      <c r="D47" s="28"/>
      <c r="E47" s="28"/>
      <c r="F47" s="29"/>
      <c r="G47" s="29"/>
      <c r="H47" s="31"/>
      <c r="I47" s="32"/>
      <c r="J47" s="18" t="str">
        <f aca="false">IF(COUNTA(A47:I47)=0,"",IF(ISNUMBER(G47),"Confirmado","Pendiente"))</f>
        <v/>
      </c>
      <c r="K47" s="18" t="str">
        <f aca="false">IF(AND(ISNUMBER(A47),OR(A47&lt;Plan!$A$20,A47&gt;=Plan!$B$45,AND(ISNUMBER(B47),OR(B47&lt;Plan!$A$20,B47&gt;=Plan!$B$45)))),"REVISAR periodo",IF(COUNTA(A47:I47)=0,"",IF(OR(NOT(ISNUMBER(A47)),E47="",AND(C47&lt;&gt;"Ingreso",C47&lt;&gt;"Gasto",C47&lt;&gt;"Apartado",C47&lt;&gt;"Retirada"),AND(F47&lt;&gt;"",NOT(ISNUMBER(F47))),AND(G47&lt;&gt;"",NOT(ISNUMBER(G47))),AND(ISNUMBER(G47),NOT(ISNUMBER(B47))),AND(G47="",B47&lt;&gt;""),AND(C47="Gasto",COUNTIFS(Categorias!$A$8:$A$15,D47)&lt;&gt;1)),"REVISAR datos","Correcto")))</f>
        <v/>
      </c>
      <c r="L47" s="9" t="n">
        <f aca="false">IF(ISNUMBER(G47),IF(OR(C47="Gasto",C47="Apartado"),-G47,G47),0)</f>
        <v>0</v>
      </c>
      <c r="M47" s="9" t="str">
        <f aca="false">IF(J47="","",IF(OR(C47="Gasto",C47="Apartado"),-N(F47),N(F47)))</f>
        <v/>
      </c>
      <c r="N47" s="9" t="n">
        <f aca="false">IF(J47="Pendiente",M47,0)</f>
        <v>0</v>
      </c>
      <c r="O47" s="9" t="n">
        <f aca="false">IF(AND(J47="Pendiente",OR(C47="Gasto",C47="Apartado")),MAX(0,N(F47)),0)</f>
        <v>0</v>
      </c>
    </row>
    <row r="48" customFormat="false" ht="34" hidden="false" customHeight="true" outlineLevel="0" collapsed="false">
      <c r="A48" s="30"/>
      <c r="B48" s="30"/>
      <c r="C48" s="28"/>
      <c r="D48" s="28"/>
      <c r="E48" s="28"/>
      <c r="F48" s="29"/>
      <c r="G48" s="29"/>
      <c r="H48" s="31"/>
      <c r="I48" s="32"/>
      <c r="J48" s="18" t="str">
        <f aca="false">IF(COUNTA(A48:I48)=0,"",IF(ISNUMBER(G48),"Confirmado","Pendiente"))</f>
        <v/>
      </c>
      <c r="K48" s="18" t="str">
        <f aca="false">IF(AND(ISNUMBER(A48),OR(A48&lt;Plan!$A$20,A48&gt;=Plan!$B$45,AND(ISNUMBER(B48),OR(B48&lt;Plan!$A$20,B48&gt;=Plan!$B$45)))),"REVISAR periodo",IF(COUNTA(A48:I48)=0,"",IF(OR(NOT(ISNUMBER(A48)),E48="",AND(C48&lt;&gt;"Ingreso",C48&lt;&gt;"Gasto",C48&lt;&gt;"Apartado",C48&lt;&gt;"Retirada"),AND(F48&lt;&gt;"",NOT(ISNUMBER(F48))),AND(G48&lt;&gt;"",NOT(ISNUMBER(G48))),AND(ISNUMBER(G48),NOT(ISNUMBER(B48))),AND(G48="",B48&lt;&gt;""),AND(C48="Gasto",COUNTIFS(Categorias!$A$8:$A$15,D48)&lt;&gt;1)),"REVISAR datos","Correcto")))</f>
        <v/>
      </c>
      <c r="L48" s="9" t="n">
        <f aca="false">IF(ISNUMBER(G48),IF(OR(C48="Gasto",C48="Apartado"),-G48,G48),0)</f>
        <v>0</v>
      </c>
      <c r="M48" s="9" t="str">
        <f aca="false">IF(J48="","",IF(OR(C48="Gasto",C48="Apartado"),-N(F48),N(F48)))</f>
        <v/>
      </c>
      <c r="N48" s="9" t="n">
        <f aca="false">IF(J48="Pendiente",M48,0)</f>
        <v>0</v>
      </c>
      <c r="O48" s="9" t="n">
        <f aca="false">IF(AND(J48="Pendiente",OR(C48="Gasto",C48="Apartado")),MAX(0,N(F48)),0)</f>
        <v>0</v>
      </c>
    </row>
    <row r="49" customFormat="false" ht="34" hidden="false" customHeight="true" outlineLevel="0" collapsed="false">
      <c r="A49" s="30"/>
      <c r="B49" s="30"/>
      <c r="C49" s="28"/>
      <c r="D49" s="28"/>
      <c r="E49" s="28"/>
      <c r="F49" s="29"/>
      <c r="G49" s="29"/>
      <c r="H49" s="31"/>
      <c r="I49" s="32"/>
      <c r="J49" s="18" t="str">
        <f aca="false">IF(COUNTA(A49:I49)=0,"",IF(ISNUMBER(G49),"Confirmado","Pendiente"))</f>
        <v/>
      </c>
      <c r="K49" s="18" t="str">
        <f aca="false">IF(AND(ISNUMBER(A49),OR(A49&lt;Plan!$A$20,A49&gt;=Plan!$B$45,AND(ISNUMBER(B49),OR(B49&lt;Plan!$A$20,B49&gt;=Plan!$B$45)))),"REVISAR periodo",IF(COUNTA(A49:I49)=0,"",IF(OR(NOT(ISNUMBER(A49)),E49="",AND(C49&lt;&gt;"Ingreso",C49&lt;&gt;"Gasto",C49&lt;&gt;"Apartado",C49&lt;&gt;"Retirada"),AND(F49&lt;&gt;"",NOT(ISNUMBER(F49))),AND(G49&lt;&gt;"",NOT(ISNUMBER(G49))),AND(ISNUMBER(G49),NOT(ISNUMBER(B49))),AND(G49="",B49&lt;&gt;""),AND(C49="Gasto",COUNTIFS(Categorias!$A$8:$A$15,D49)&lt;&gt;1)),"REVISAR datos","Correcto")))</f>
        <v/>
      </c>
      <c r="L49" s="9" t="n">
        <f aca="false">IF(ISNUMBER(G49),IF(OR(C49="Gasto",C49="Apartado"),-G49,G49),0)</f>
        <v>0</v>
      </c>
      <c r="M49" s="9" t="str">
        <f aca="false">IF(J49="","",IF(OR(C49="Gasto",C49="Apartado"),-N(F49),N(F49)))</f>
        <v/>
      </c>
      <c r="N49" s="9" t="n">
        <f aca="false">IF(J49="Pendiente",M49,0)</f>
        <v>0</v>
      </c>
      <c r="O49" s="9" t="n">
        <f aca="false">IF(AND(J49="Pendiente",OR(C49="Gasto",C49="Apartado")),MAX(0,N(F49)),0)</f>
        <v>0</v>
      </c>
    </row>
    <row r="50" customFormat="false" ht="34" hidden="false" customHeight="true" outlineLevel="0" collapsed="false">
      <c r="A50" s="30"/>
      <c r="B50" s="30"/>
      <c r="C50" s="28"/>
      <c r="D50" s="28"/>
      <c r="E50" s="28"/>
      <c r="F50" s="29"/>
      <c r="G50" s="29"/>
      <c r="H50" s="31"/>
      <c r="I50" s="32"/>
      <c r="J50" s="18" t="str">
        <f aca="false">IF(COUNTA(A50:I50)=0,"",IF(ISNUMBER(G50),"Confirmado","Pendiente"))</f>
        <v/>
      </c>
      <c r="K50" s="18" t="str">
        <f aca="false">IF(AND(ISNUMBER(A50),OR(A50&lt;Plan!$A$20,A50&gt;=Plan!$B$45,AND(ISNUMBER(B50),OR(B50&lt;Plan!$A$20,B50&gt;=Plan!$B$45)))),"REVISAR periodo",IF(COUNTA(A50:I50)=0,"",IF(OR(NOT(ISNUMBER(A50)),E50="",AND(C50&lt;&gt;"Ingreso",C50&lt;&gt;"Gasto",C50&lt;&gt;"Apartado",C50&lt;&gt;"Retirada"),AND(F50&lt;&gt;"",NOT(ISNUMBER(F50))),AND(G50&lt;&gt;"",NOT(ISNUMBER(G50))),AND(ISNUMBER(G50),NOT(ISNUMBER(B50))),AND(G50="",B50&lt;&gt;""),AND(C50="Gasto",COUNTIFS(Categorias!$A$8:$A$15,D50)&lt;&gt;1)),"REVISAR datos","Correcto")))</f>
        <v/>
      </c>
      <c r="L50" s="9" t="n">
        <f aca="false">IF(ISNUMBER(G50),IF(OR(C50="Gasto",C50="Apartado"),-G50,G50),0)</f>
        <v>0</v>
      </c>
      <c r="M50" s="9" t="str">
        <f aca="false">IF(J50="","",IF(OR(C50="Gasto",C50="Apartado"),-N(F50),N(F50)))</f>
        <v/>
      </c>
      <c r="N50" s="9" t="n">
        <f aca="false">IF(J50="Pendiente",M50,0)</f>
        <v>0</v>
      </c>
      <c r="O50" s="9" t="n">
        <f aca="false">IF(AND(J50="Pendiente",OR(C50="Gasto",C50="Apartado")),MAX(0,N(F50)),0)</f>
        <v>0</v>
      </c>
    </row>
    <row r="51" customFormat="false" ht="34" hidden="false" customHeight="true" outlineLevel="0" collapsed="false">
      <c r="A51" s="30"/>
      <c r="B51" s="30"/>
      <c r="C51" s="28"/>
      <c r="D51" s="28"/>
      <c r="E51" s="28"/>
      <c r="F51" s="29"/>
      <c r="G51" s="29"/>
      <c r="H51" s="31"/>
      <c r="I51" s="32"/>
      <c r="J51" s="18" t="str">
        <f aca="false">IF(COUNTA(A51:I51)=0,"",IF(ISNUMBER(G51),"Confirmado","Pendiente"))</f>
        <v/>
      </c>
      <c r="K51" s="18" t="str">
        <f aca="false">IF(AND(ISNUMBER(A51),OR(A51&lt;Plan!$A$20,A51&gt;=Plan!$B$45,AND(ISNUMBER(B51),OR(B51&lt;Plan!$A$20,B51&gt;=Plan!$B$45)))),"REVISAR periodo",IF(COUNTA(A51:I51)=0,"",IF(OR(NOT(ISNUMBER(A51)),E51="",AND(C51&lt;&gt;"Ingreso",C51&lt;&gt;"Gasto",C51&lt;&gt;"Apartado",C51&lt;&gt;"Retirada"),AND(F51&lt;&gt;"",NOT(ISNUMBER(F51))),AND(G51&lt;&gt;"",NOT(ISNUMBER(G51))),AND(ISNUMBER(G51),NOT(ISNUMBER(B51))),AND(G51="",B51&lt;&gt;""),AND(C51="Gasto",COUNTIFS(Categorias!$A$8:$A$15,D51)&lt;&gt;1)),"REVISAR datos","Correcto")))</f>
        <v/>
      </c>
      <c r="L51" s="9" t="n">
        <f aca="false">IF(ISNUMBER(G51),IF(OR(C51="Gasto",C51="Apartado"),-G51,G51),0)</f>
        <v>0</v>
      </c>
      <c r="M51" s="9" t="str">
        <f aca="false">IF(J51="","",IF(OR(C51="Gasto",C51="Apartado"),-N(F51),N(F51)))</f>
        <v/>
      </c>
      <c r="N51" s="9" t="n">
        <f aca="false">IF(J51="Pendiente",M51,0)</f>
        <v>0</v>
      </c>
      <c r="O51" s="9" t="n">
        <f aca="false">IF(AND(J51="Pendiente",OR(C51="Gasto",C51="Apartado")),MAX(0,N(F51)),0)</f>
        <v>0</v>
      </c>
    </row>
    <row r="52" customFormat="false" ht="34" hidden="false" customHeight="true" outlineLevel="0" collapsed="false">
      <c r="A52" s="30"/>
      <c r="B52" s="30"/>
      <c r="C52" s="28"/>
      <c r="D52" s="28"/>
      <c r="E52" s="28"/>
      <c r="F52" s="29"/>
      <c r="G52" s="29"/>
      <c r="H52" s="31"/>
      <c r="I52" s="32"/>
      <c r="J52" s="18" t="str">
        <f aca="false">IF(COUNTA(A52:I52)=0,"",IF(ISNUMBER(G52),"Confirmado","Pendiente"))</f>
        <v/>
      </c>
      <c r="K52" s="18" t="str">
        <f aca="false">IF(AND(ISNUMBER(A52),OR(A52&lt;Plan!$A$20,A52&gt;=Plan!$B$45,AND(ISNUMBER(B52),OR(B52&lt;Plan!$A$20,B52&gt;=Plan!$B$45)))),"REVISAR periodo",IF(COUNTA(A52:I52)=0,"",IF(OR(NOT(ISNUMBER(A52)),E52="",AND(C52&lt;&gt;"Ingreso",C52&lt;&gt;"Gasto",C52&lt;&gt;"Apartado",C52&lt;&gt;"Retirada"),AND(F52&lt;&gt;"",NOT(ISNUMBER(F52))),AND(G52&lt;&gt;"",NOT(ISNUMBER(G52))),AND(ISNUMBER(G52),NOT(ISNUMBER(B52))),AND(G52="",B52&lt;&gt;""),AND(C52="Gasto",COUNTIFS(Categorias!$A$8:$A$15,D52)&lt;&gt;1)),"REVISAR datos","Correcto")))</f>
        <v/>
      </c>
      <c r="L52" s="9" t="n">
        <f aca="false">IF(ISNUMBER(G52),IF(OR(C52="Gasto",C52="Apartado"),-G52,G52),0)</f>
        <v>0</v>
      </c>
      <c r="M52" s="9" t="str">
        <f aca="false">IF(J52="","",IF(OR(C52="Gasto",C52="Apartado"),-N(F52),N(F52)))</f>
        <v/>
      </c>
      <c r="N52" s="9" t="n">
        <f aca="false">IF(J52="Pendiente",M52,0)</f>
        <v>0</v>
      </c>
      <c r="O52" s="9" t="n">
        <f aca="false">IF(AND(J52="Pendiente",OR(C52="Gasto",C52="Apartado")),MAX(0,N(F52)),0)</f>
        <v>0</v>
      </c>
    </row>
    <row r="53" customFormat="false" ht="34" hidden="false" customHeight="true" outlineLevel="0" collapsed="false">
      <c r="A53" s="30"/>
      <c r="B53" s="30"/>
      <c r="C53" s="28"/>
      <c r="D53" s="28"/>
      <c r="E53" s="28"/>
      <c r="F53" s="29"/>
      <c r="G53" s="29"/>
      <c r="H53" s="31"/>
      <c r="I53" s="32"/>
      <c r="J53" s="18" t="str">
        <f aca="false">IF(COUNTA(A53:I53)=0,"",IF(ISNUMBER(G53),"Confirmado","Pendiente"))</f>
        <v/>
      </c>
      <c r="K53" s="18" t="str">
        <f aca="false">IF(AND(ISNUMBER(A53),OR(A53&lt;Plan!$A$20,A53&gt;=Plan!$B$45,AND(ISNUMBER(B53),OR(B53&lt;Plan!$A$20,B53&gt;=Plan!$B$45)))),"REVISAR periodo",IF(COUNTA(A53:I53)=0,"",IF(OR(NOT(ISNUMBER(A53)),E53="",AND(C53&lt;&gt;"Ingreso",C53&lt;&gt;"Gasto",C53&lt;&gt;"Apartado",C53&lt;&gt;"Retirada"),AND(F53&lt;&gt;"",NOT(ISNUMBER(F53))),AND(G53&lt;&gt;"",NOT(ISNUMBER(G53))),AND(ISNUMBER(G53),NOT(ISNUMBER(B53))),AND(G53="",B53&lt;&gt;""),AND(C53="Gasto",COUNTIFS(Categorias!$A$8:$A$15,D53)&lt;&gt;1)),"REVISAR datos","Correcto")))</f>
        <v/>
      </c>
      <c r="L53" s="9" t="n">
        <f aca="false">IF(ISNUMBER(G53),IF(OR(C53="Gasto",C53="Apartado"),-G53,G53),0)</f>
        <v>0</v>
      </c>
      <c r="M53" s="9" t="str">
        <f aca="false">IF(J53="","",IF(OR(C53="Gasto",C53="Apartado"),-N(F53),N(F53)))</f>
        <v/>
      </c>
      <c r="N53" s="9" t="n">
        <f aca="false">IF(J53="Pendiente",M53,0)</f>
        <v>0</v>
      </c>
      <c r="O53" s="9" t="n">
        <f aca="false">IF(AND(J53="Pendiente",OR(C53="Gasto",C53="Apartado")),MAX(0,N(F53)),0)</f>
        <v>0</v>
      </c>
    </row>
    <row r="54" customFormat="false" ht="34" hidden="false" customHeight="true" outlineLevel="0" collapsed="false">
      <c r="A54" s="30"/>
      <c r="B54" s="30"/>
      <c r="C54" s="28"/>
      <c r="D54" s="28"/>
      <c r="E54" s="28"/>
      <c r="F54" s="29"/>
      <c r="G54" s="29"/>
      <c r="H54" s="31"/>
      <c r="I54" s="32"/>
      <c r="J54" s="18" t="str">
        <f aca="false">IF(COUNTA(A54:I54)=0,"",IF(ISNUMBER(G54),"Confirmado","Pendiente"))</f>
        <v/>
      </c>
      <c r="K54" s="18" t="str">
        <f aca="false">IF(AND(ISNUMBER(A54),OR(A54&lt;Plan!$A$20,A54&gt;=Plan!$B$45,AND(ISNUMBER(B54),OR(B54&lt;Plan!$A$20,B54&gt;=Plan!$B$45)))),"REVISAR periodo",IF(COUNTA(A54:I54)=0,"",IF(OR(NOT(ISNUMBER(A54)),E54="",AND(C54&lt;&gt;"Ingreso",C54&lt;&gt;"Gasto",C54&lt;&gt;"Apartado",C54&lt;&gt;"Retirada"),AND(F54&lt;&gt;"",NOT(ISNUMBER(F54))),AND(G54&lt;&gt;"",NOT(ISNUMBER(G54))),AND(ISNUMBER(G54),NOT(ISNUMBER(B54))),AND(G54="",B54&lt;&gt;""),AND(C54="Gasto",COUNTIFS(Categorias!$A$8:$A$15,D54)&lt;&gt;1)),"REVISAR datos","Correcto")))</f>
        <v/>
      </c>
      <c r="L54" s="9" t="n">
        <f aca="false">IF(ISNUMBER(G54),IF(OR(C54="Gasto",C54="Apartado"),-G54,G54),0)</f>
        <v>0</v>
      </c>
      <c r="M54" s="9" t="str">
        <f aca="false">IF(J54="","",IF(OR(C54="Gasto",C54="Apartado"),-N(F54),N(F54)))</f>
        <v/>
      </c>
      <c r="N54" s="9" t="n">
        <f aca="false">IF(J54="Pendiente",M54,0)</f>
        <v>0</v>
      </c>
      <c r="O54" s="9" t="n">
        <f aca="false">IF(AND(J54="Pendiente",OR(C54="Gasto",C54="Apartado")),MAX(0,N(F54)),0)</f>
        <v>0</v>
      </c>
    </row>
    <row r="55" customFormat="false" ht="34" hidden="false" customHeight="true" outlineLevel="0" collapsed="false">
      <c r="A55" s="30"/>
      <c r="B55" s="30"/>
      <c r="C55" s="28"/>
      <c r="D55" s="28"/>
      <c r="E55" s="28"/>
      <c r="F55" s="29"/>
      <c r="G55" s="29"/>
      <c r="H55" s="31"/>
      <c r="I55" s="32"/>
      <c r="J55" s="18" t="str">
        <f aca="false">IF(COUNTA(A55:I55)=0,"",IF(ISNUMBER(G55),"Confirmado","Pendiente"))</f>
        <v/>
      </c>
      <c r="K55" s="18" t="str">
        <f aca="false">IF(AND(ISNUMBER(A55),OR(A55&lt;Plan!$A$20,A55&gt;=Plan!$B$45,AND(ISNUMBER(B55),OR(B55&lt;Plan!$A$20,B55&gt;=Plan!$B$45)))),"REVISAR periodo",IF(COUNTA(A55:I55)=0,"",IF(OR(NOT(ISNUMBER(A55)),E55="",AND(C55&lt;&gt;"Ingreso",C55&lt;&gt;"Gasto",C55&lt;&gt;"Apartado",C55&lt;&gt;"Retirada"),AND(F55&lt;&gt;"",NOT(ISNUMBER(F55))),AND(G55&lt;&gt;"",NOT(ISNUMBER(G55))),AND(ISNUMBER(G55),NOT(ISNUMBER(B55))),AND(G55="",B55&lt;&gt;""),AND(C55="Gasto",COUNTIFS(Categorias!$A$8:$A$15,D55)&lt;&gt;1)),"REVISAR datos","Correcto")))</f>
        <v/>
      </c>
      <c r="L55" s="9" t="n">
        <f aca="false">IF(ISNUMBER(G55),IF(OR(C55="Gasto",C55="Apartado"),-G55,G55),0)</f>
        <v>0</v>
      </c>
      <c r="M55" s="9" t="str">
        <f aca="false">IF(J55="","",IF(OR(C55="Gasto",C55="Apartado"),-N(F55),N(F55)))</f>
        <v/>
      </c>
      <c r="N55" s="9" t="n">
        <f aca="false">IF(J55="Pendiente",M55,0)</f>
        <v>0</v>
      </c>
      <c r="O55" s="9" t="n">
        <f aca="false">IF(AND(J55="Pendiente",OR(C55="Gasto",C55="Apartado")),MAX(0,N(F55)),0)</f>
        <v>0</v>
      </c>
    </row>
    <row r="56" customFormat="false" ht="34" hidden="false" customHeight="true" outlineLevel="0" collapsed="false">
      <c r="A56" s="30"/>
      <c r="B56" s="30"/>
      <c r="C56" s="28"/>
      <c r="D56" s="28"/>
      <c r="E56" s="28"/>
      <c r="F56" s="29"/>
      <c r="G56" s="29"/>
      <c r="H56" s="31"/>
      <c r="I56" s="32"/>
      <c r="J56" s="18" t="str">
        <f aca="false">IF(COUNTA(A56:I56)=0,"",IF(ISNUMBER(G56),"Confirmado","Pendiente"))</f>
        <v/>
      </c>
      <c r="K56" s="18" t="str">
        <f aca="false">IF(AND(ISNUMBER(A56),OR(A56&lt;Plan!$A$20,A56&gt;=Plan!$B$45,AND(ISNUMBER(B56),OR(B56&lt;Plan!$A$20,B56&gt;=Plan!$B$45)))),"REVISAR periodo",IF(COUNTA(A56:I56)=0,"",IF(OR(NOT(ISNUMBER(A56)),E56="",AND(C56&lt;&gt;"Ingreso",C56&lt;&gt;"Gasto",C56&lt;&gt;"Apartado",C56&lt;&gt;"Retirada"),AND(F56&lt;&gt;"",NOT(ISNUMBER(F56))),AND(G56&lt;&gt;"",NOT(ISNUMBER(G56))),AND(ISNUMBER(G56),NOT(ISNUMBER(B56))),AND(G56="",B56&lt;&gt;""),AND(C56="Gasto",COUNTIFS(Categorias!$A$8:$A$15,D56)&lt;&gt;1)),"REVISAR datos","Correcto")))</f>
        <v/>
      </c>
      <c r="L56" s="9" t="n">
        <f aca="false">IF(ISNUMBER(G56),IF(OR(C56="Gasto",C56="Apartado"),-G56,G56),0)</f>
        <v>0</v>
      </c>
      <c r="M56" s="9" t="str">
        <f aca="false">IF(J56="","",IF(OR(C56="Gasto",C56="Apartado"),-N(F56),N(F56)))</f>
        <v/>
      </c>
      <c r="N56" s="9" t="n">
        <f aca="false">IF(J56="Pendiente",M56,0)</f>
        <v>0</v>
      </c>
      <c r="O56" s="9" t="n">
        <f aca="false">IF(AND(J56="Pendiente",OR(C56="Gasto",C56="Apartado")),MAX(0,N(F56)),0)</f>
        <v>0</v>
      </c>
    </row>
    <row r="57" customFormat="false" ht="34" hidden="false" customHeight="true" outlineLevel="0" collapsed="false">
      <c r="A57" s="30"/>
      <c r="B57" s="30"/>
      <c r="C57" s="28"/>
      <c r="D57" s="28"/>
      <c r="E57" s="28"/>
      <c r="F57" s="29"/>
      <c r="G57" s="29"/>
      <c r="H57" s="31"/>
      <c r="I57" s="32"/>
      <c r="J57" s="18" t="str">
        <f aca="false">IF(COUNTA(A57:I57)=0,"",IF(ISNUMBER(G57),"Confirmado","Pendiente"))</f>
        <v/>
      </c>
      <c r="K57" s="18" t="str">
        <f aca="false">IF(AND(ISNUMBER(A57),OR(A57&lt;Plan!$A$20,A57&gt;=Plan!$B$45,AND(ISNUMBER(B57),OR(B57&lt;Plan!$A$20,B57&gt;=Plan!$B$45)))),"REVISAR periodo",IF(COUNTA(A57:I57)=0,"",IF(OR(NOT(ISNUMBER(A57)),E57="",AND(C57&lt;&gt;"Ingreso",C57&lt;&gt;"Gasto",C57&lt;&gt;"Apartado",C57&lt;&gt;"Retirada"),AND(F57&lt;&gt;"",NOT(ISNUMBER(F57))),AND(G57&lt;&gt;"",NOT(ISNUMBER(G57))),AND(ISNUMBER(G57),NOT(ISNUMBER(B57))),AND(G57="",B57&lt;&gt;""),AND(C57="Gasto",COUNTIFS(Categorias!$A$8:$A$15,D57)&lt;&gt;1)),"REVISAR datos","Correcto")))</f>
        <v/>
      </c>
      <c r="L57" s="9" t="n">
        <f aca="false">IF(ISNUMBER(G57),IF(OR(C57="Gasto",C57="Apartado"),-G57,G57),0)</f>
        <v>0</v>
      </c>
      <c r="M57" s="9" t="str">
        <f aca="false">IF(J57="","",IF(OR(C57="Gasto",C57="Apartado"),-N(F57),N(F57)))</f>
        <v/>
      </c>
      <c r="N57" s="9" t="n">
        <f aca="false">IF(J57="Pendiente",M57,0)</f>
        <v>0</v>
      </c>
      <c r="O57" s="9" t="n">
        <f aca="false">IF(AND(J57="Pendiente",OR(C57="Gasto",C57="Apartado")),MAX(0,N(F57)),0)</f>
        <v>0</v>
      </c>
    </row>
    <row r="58" customFormat="false" ht="34" hidden="false" customHeight="true" outlineLevel="0" collapsed="false">
      <c r="A58" s="30"/>
      <c r="B58" s="30"/>
      <c r="C58" s="28"/>
      <c r="D58" s="28"/>
      <c r="E58" s="28"/>
      <c r="F58" s="29"/>
      <c r="G58" s="29"/>
      <c r="H58" s="31"/>
      <c r="I58" s="32"/>
      <c r="J58" s="18" t="str">
        <f aca="false">IF(COUNTA(A58:I58)=0,"",IF(ISNUMBER(G58),"Confirmado","Pendiente"))</f>
        <v/>
      </c>
      <c r="K58" s="18" t="str">
        <f aca="false">IF(AND(ISNUMBER(A58),OR(A58&lt;Plan!$A$20,A58&gt;=Plan!$B$45,AND(ISNUMBER(B58),OR(B58&lt;Plan!$A$20,B58&gt;=Plan!$B$45)))),"REVISAR periodo",IF(COUNTA(A58:I58)=0,"",IF(OR(NOT(ISNUMBER(A58)),E58="",AND(C58&lt;&gt;"Ingreso",C58&lt;&gt;"Gasto",C58&lt;&gt;"Apartado",C58&lt;&gt;"Retirada"),AND(F58&lt;&gt;"",NOT(ISNUMBER(F58))),AND(G58&lt;&gt;"",NOT(ISNUMBER(G58))),AND(ISNUMBER(G58),NOT(ISNUMBER(B58))),AND(G58="",B58&lt;&gt;""),AND(C58="Gasto",COUNTIFS(Categorias!$A$8:$A$15,D58)&lt;&gt;1)),"REVISAR datos","Correcto")))</f>
        <v/>
      </c>
      <c r="L58" s="9" t="n">
        <f aca="false">IF(ISNUMBER(G58),IF(OR(C58="Gasto",C58="Apartado"),-G58,G58),0)</f>
        <v>0</v>
      </c>
      <c r="M58" s="9" t="str">
        <f aca="false">IF(J58="","",IF(OR(C58="Gasto",C58="Apartado"),-N(F58),N(F58)))</f>
        <v/>
      </c>
      <c r="N58" s="9" t="n">
        <f aca="false">IF(J58="Pendiente",M58,0)</f>
        <v>0</v>
      </c>
      <c r="O58" s="9" t="n">
        <f aca="false">IF(AND(J58="Pendiente",OR(C58="Gasto",C58="Apartado")),MAX(0,N(F58)),0)</f>
        <v>0</v>
      </c>
    </row>
    <row r="59" customFormat="false" ht="34" hidden="false" customHeight="true" outlineLevel="0" collapsed="false">
      <c r="A59" s="30"/>
      <c r="B59" s="30"/>
      <c r="C59" s="28"/>
      <c r="D59" s="28"/>
      <c r="E59" s="28"/>
      <c r="F59" s="29"/>
      <c r="G59" s="29"/>
      <c r="H59" s="31"/>
      <c r="I59" s="32"/>
      <c r="J59" s="18" t="str">
        <f aca="false">IF(COUNTA(A59:I59)=0,"",IF(ISNUMBER(G59),"Confirmado","Pendiente"))</f>
        <v/>
      </c>
      <c r="K59" s="18" t="str">
        <f aca="false">IF(AND(ISNUMBER(A59),OR(A59&lt;Plan!$A$20,A59&gt;=Plan!$B$45,AND(ISNUMBER(B59),OR(B59&lt;Plan!$A$20,B59&gt;=Plan!$B$45)))),"REVISAR periodo",IF(COUNTA(A59:I59)=0,"",IF(OR(NOT(ISNUMBER(A59)),E59="",AND(C59&lt;&gt;"Ingreso",C59&lt;&gt;"Gasto",C59&lt;&gt;"Apartado",C59&lt;&gt;"Retirada"),AND(F59&lt;&gt;"",NOT(ISNUMBER(F59))),AND(G59&lt;&gt;"",NOT(ISNUMBER(G59))),AND(ISNUMBER(G59),NOT(ISNUMBER(B59))),AND(G59="",B59&lt;&gt;""),AND(C59="Gasto",COUNTIFS(Categorias!$A$8:$A$15,D59)&lt;&gt;1)),"REVISAR datos","Correcto")))</f>
        <v/>
      </c>
      <c r="L59" s="9" t="n">
        <f aca="false">IF(ISNUMBER(G59),IF(OR(C59="Gasto",C59="Apartado"),-G59,G59),0)</f>
        <v>0</v>
      </c>
      <c r="M59" s="9" t="str">
        <f aca="false">IF(J59="","",IF(OR(C59="Gasto",C59="Apartado"),-N(F59),N(F59)))</f>
        <v/>
      </c>
      <c r="N59" s="9" t="n">
        <f aca="false">IF(J59="Pendiente",M59,0)</f>
        <v>0</v>
      </c>
      <c r="O59" s="9" t="n">
        <f aca="false">IF(AND(J59="Pendiente",OR(C59="Gasto",C59="Apartado")),MAX(0,N(F59)),0)</f>
        <v>0</v>
      </c>
    </row>
    <row r="60" customFormat="false" ht="34" hidden="false" customHeight="true" outlineLevel="0" collapsed="false">
      <c r="A60" s="30"/>
      <c r="B60" s="30"/>
      <c r="C60" s="28"/>
      <c r="D60" s="28"/>
      <c r="E60" s="28"/>
      <c r="F60" s="29"/>
      <c r="G60" s="29"/>
      <c r="H60" s="31"/>
      <c r="I60" s="32"/>
      <c r="J60" s="18" t="str">
        <f aca="false">IF(COUNTA(A60:I60)=0,"",IF(ISNUMBER(G60),"Confirmado","Pendiente"))</f>
        <v/>
      </c>
      <c r="K60" s="18" t="str">
        <f aca="false">IF(AND(ISNUMBER(A60),OR(A60&lt;Plan!$A$20,A60&gt;=Plan!$B$45,AND(ISNUMBER(B60),OR(B60&lt;Plan!$A$20,B60&gt;=Plan!$B$45)))),"REVISAR periodo",IF(COUNTA(A60:I60)=0,"",IF(OR(NOT(ISNUMBER(A60)),E60="",AND(C60&lt;&gt;"Ingreso",C60&lt;&gt;"Gasto",C60&lt;&gt;"Apartado",C60&lt;&gt;"Retirada"),AND(F60&lt;&gt;"",NOT(ISNUMBER(F60))),AND(G60&lt;&gt;"",NOT(ISNUMBER(G60))),AND(ISNUMBER(G60),NOT(ISNUMBER(B60))),AND(G60="",B60&lt;&gt;""),AND(C60="Gasto",COUNTIFS(Categorias!$A$8:$A$15,D60)&lt;&gt;1)),"REVISAR datos","Correcto")))</f>
        <v/>
      </c>
      <c r="L60" s="9" t="n">
        <f aca="false">IF(ISNUMBER(G60),IF(OR(C60="Gasto",C60="Apartado"),-G60,G60),0)</f>
        <v>0</v>
      </c>
      <c r="M60" s="9" t="str">
        <f aca="false">IF(J60="","",IF(OR(C60="Gasto",C60="Apartado"),-N(F60),N(F60)))</f>
        <v/>
      </c>
      <c r="N60" s="9" t="n">
        <f aca="false">IF(J60="Pendiente",M60,0)</f>
        <v>0</v>
      </c>
      <c r="O60" s="9" t="n">
        <f aca="false">IF(AND(J60="Pendiente",OR(C60="Gasto",C60="Apartado")),MAX(0,N(F60)),0)</f>
        <v>0</v>
      </c>
    </row>
    <row r="61" customFormat="false" ht="34" hidden="false" customHeight="true" outlineLevel="0" collapsed="false">
      <c r="A61" s="30"/>
      <c r="B61" s="30"/>
      <c r="C61" s="28"/>
      <c r="D61" s="28"/>
      <c r="E61" s="28"/>
      <c r="F61" s="29"/>
      <c r="G61" s="29"/>
      <c r="H61" s="31"/>
      <c r="I61" s="32"/>
      <c r="J61" s="18" t="str">
        <f aca="false">IF(COUNTA(A61:I61)=0,"",IF(ISNUMBER(G61),"Confirmado","Pendiente"))</f>
        <v/>
      </c>
      <c r="K61" s="18" t="str">
        <f aca="false">IF(AND(ISNUMBER(A61),OR(A61&lt;Plan!$A$20,A61&gt;=Plan!$B$45,AND(ISNUMBER(B61),OR(B61&lt;Plan!$A$20,B61&gt;=Plan!$B$45)))),"REVISAR periodo",IF(COUNTA(A61:I61)=0,"",IF(OR(NOT(ISNUMBER(A61)),E61="",AND(C61&lt;&gt;"Ingreso",C61&lt;&gt;"Gasto",C61&lt;&gt;"Apartado",C61&lt;&gt;"Retirada"),AND(F61&lt;&gt;"",NOT(ISNUMBER(F61))),AND(G61&lt;&gt;"",NOT(ISNUMBER(G61))),AND(ISNUMBER(G61),NOT(ISNUMBER(B61))),AND(G61="",B61&lt;&gt;""),AND(C61="Gasto",COUNTIFS(Categorias!$A$8:$A$15,D61)&lt;&gt;1)),"REVISAR datos","Correcto")))</f>
        <v/>
      </c>
      <c r="L61" s="9" t="n">
        <f aca="false">IF(ISNUMBER(G61),IF(OR(C61="Gasto",C61="Apartado"),-G61,G61),0)</f>
        <v>0</v>
      </c>
      <c r="M61" s="9" t="str">
        <f aca="false">IF(J61="","",IF(OR(C61="Gasto",C61="Apartado"),-N(F61),N(F61)))</f>
        <v/>
      </c>
      <c r="N61" s="9" t="n">
        <f aca="false">IF(J61="Pendiente",M61,0)</f>
        <v>0</v>
      </c>
      <c r="O61" s="9" t="n">
        <f aca="false">IF(AND(J61="Pendiente",OR(C61="Gasto",C61="Apartado")),MAX(0,N(F61)),0)</f>
        <v>0</v>
      </c>
    </row>
    <row r="62" customFormat="false" ht="34" hidden="false" customHeight="true" outlineLevel="0" collapsed="false">
      <c r="A62" s="30"/>
      <c r="B62" s="30"/>
      <c r="C62" s="28"/>
      <c r="D62" s="28"/>
      <c r="E62" s="28"/>
      <c r="F62" s="29"/>
      <c r="G62" s="29"/>
      <c r="H62" s="31"/>
      <c r="I62" s="32"/>
      <c r="J62" s="18" t="str">
        <f aca="false">IF(COUNTA(A62:I62)=0,"",IF(ISNUMBER(G62),"Confirmado","Pendiente"))</f>
        <v/>
      </c>
      <c r="K62" s="18" t="str">
        <f aca="false">IF(AND(ISNUMBER(A62),OR(A62&lt;Plan!$A$20,A62&gt;=Plan!$B$45,AND(ISNUMBER(B62),OR(B62&lt;Plan!$A$20,B62&gt;=Plan!$B$45)))),"REVISAR periodo",IF(COUNTA(A62:I62)=0,"",IF(OR(NOT(ISNUMBER(A62)),E62="",AND(C62&lt;&gt;"Ingreso",C62&lt;&gt;"Gasto",C62&lt;&gt;"Apartado",C62&lt;&gt;"Retirada"),AND(F62&lt;&gt;"",NOT(ISNUMBER(F62))),AND(G62&lt;&gt;"",NOT(ISNUMBER(G62))),AND(ISNUMBER(G62),NOT(ISNUMBER(B62))),AND(G62="",B62&lt;&gt;""),AND(C62="Gasto",COUNTIFS(Categorias!$A$8:$A$15,D62)&lt;&gt;1)),"REVISAR datos","Correcto")))</f>
        <v/>
      </c>
      <c r="L62" s="9" t="n">
        <f aca="false">IF(ISNUMBER(G62),IF(OR(C62="Gasto",C62="Apartado"),-G62,G62),0)</f>
        <v>0</v>
      </c>
      <c r="M62" s="9" t="str">
        <f aca="false">IF(J62="","",IF(OR(C62="Gasto",C62="Apartado"),-N(F62),N(F62)))</f>
        <v/>
      </c>
      <c r="N62" s="9" t="n">
        <f aca="false">IF(J62="Pendiente",M62,0)</f>
        <v>0</v>
      </c>
      <c r="O62" s="9" t="n">
        <f aca="false">IF(AND(J62="Pendiente",OR(C62="Gasto",C62="Apartado")),MAX(0,N(F62)),0)</f>
        <v>0</v>
      </c>
    </row>
    <row r="63" customFormat="false" ht="34" hidden="false" customHeight="true" outlineLevel="0" collapsed="false">
      <c r="A63" s="30"/>
      <c r="B63" s="30"/>
      <c r="C63" s="28"/>
      <c r="D63" s="28"/>
      <c r="E63" s="28"/>
      <c r="F63" s="29"/>
      <c r="G63" s="29"/>
      <c r="H63" s="31"/>
      <c r="I63" s="32"/>
      <c r="J63" s="18" t="str">
        <f aca="false">IF(COUNTA(A63:I63)=0,"",IF(ISNUMBER(G63),"Confirmado","Pendiente"))</f>
        <v/>
      </c>
      <c r="K63" s="18" t="str">
        <f aca="false">IF(AND(ISNUMBER(A63),OR(A63&lt;Plan!$A$20,A63&gt;=Plan!$B$45,AND(ISNUMBER(B63),OR(B63&lt;Plan!$A$20,B63&gt;=Plan!$B$45)))),"REVISAR periodo",IF(COUNTA(A63:I63)=0,"",IF(OR(NOT(ISNUMBER(A63)),E63="",AND(C63&lt;&gt;"Ingreso",C63&lt;&gt;"Gasto",C63&lt;&gt;"Apartado",C63&lt;&gt;"Retirada"),AND(F63&lt;&gt;"",NOT(ISNUMBER(F63))),AND(G63&lt;&gt;"",NOT(ISNUMBER(G63))),AND(ISNUMBER(G63),NOT(ISNUMBER(B63))),AND(G63="",B63&lt;&gt;""),AND(C63="Gasto",COUNTIFS(Categorias!$A$8:$A$15,D63)&lt;&gt;1)),"REVISAR datos","Correcto")))</f>
        <v/>
      </c>
      <c r="L63" s="9" t="n">
        <f aca="false">IF(ISNUMBER(G63),IF(OR(C63="Gasto",C63="Apartado"),-G63,G63),0)</f>
        <v>0</v>
      </c>
      <c r="M63" s="9" t="str">
        <f aca="false">IF(J63="","",IF(OR(C63="Gasto",C63="Apartado"),-N(F63),N(F63)))</f>
        <v/>
      </c>
      <c r="N63" s="9" t="n">
        <f aca="false">IF(J63="Pendiente",M63,0)</f>
        <v>0</v>
      </c>
      <c r="O63" s="9" t="n">
        <f aca="false">IF(AND(J63="Pendiente",OR(C63="Gasto",C63="Apartado")),MAX(0,N(F63)),0)</f>
        <v>0</v>
      </c>
    </row>
    <row r="64" customFormat="false" ht="34" hidden="false" customHeight="true" outlineLevel="0" collapsed="false">
      <c r="A64" s="30"/>
      <c r="B64" s="30"/>
      <c r="C64" s="28"/>
      <c r="D64" s="28"/>
      <c r="E64" s="28"/>
      <c r="F64" s="29"/>
      <c r="G64" s="29"/>
      <c r="H64" s="31"/>
      <c r="I64" s="32"/>
      <c r="J64" s="18" t="str">
        <f aca="false">IF(COUNTA(A64:I64)=0,"",IF(ISNUMBER(G64),"Confirmado","Pendiente"))</f>
        <v/>
      </c>
      <c r="K64" s="18" t="str">
        <f aca="false">IF(AND(ISNUMBER(A64),OR(A64&lt;Plan!$A$20,A64&gt;=Plan!$B$45,AND(ISNUMBER(B64),OR(B64&lt;Plan!$A$20,B64&gt;=Plan!$B$45)))),"REVISAR periodo",IF(COUNTA(A64:I64)=0,"",IF(OR(NOT(ISNUMBER(A64)),E64="",AND(C64&lt;&gt;"Ingreso",C64&lt;&gt;"Gasto",C64&lt;&gt;"Apartado",C64&lt;&gt;"Retirada"),AND(F64&lt;&gt;"",NOT(ISNUMBER(F64))),AND(G64&lt;&gt;"",NOT(ISNUMBER(G64))),AND(ISNUMBER(G64),NOT(ISNUMBER(B64))),AND(G64="",B64&lt;&gt;""),AND(C64="Gasto",COUNTIFS(Categorias!$A$8:$A$15,D64)&lt;&gt;1)),"REVISAR datos","Correcto")))</f>
        <v/>
      </c>
      <c r="L64" s="9" t="n">
        <f aca="false">IF(ISNUMBER(G64),IF(OR(C64="Gasto",C64="Apartado"),-G64,G64),0)</f>
        <v>0</v>
      </c>
      <c r="M64" s="9" t="str">
        <f aca="false">IF(J64="","",IF(OR(C64="Gasto",C64="Apartado"),-N(F64),N(F64)))</f>
        <v/>
      </c>
      <c r="N64" s="9" t="n">
        <f aca="false">IF(J64="Pendiente",M64,0)</f>
        <v>0</v>
      </c>
      <c r="O64" s="9" t="n">
        <f aca="false">IF(AND(J64="Pendiente",OR(C64="Gasto",C64="Apartado")),MAX(0,N(F64)),0)</f>
        <v>0</v>
      </c>
    </row>
    <row r="65" customFormat="false" ht="34" hidden="false" customHeight="true" outlineLevel="0" collapsed="false">
      <c r="A65" s="30"/>
      <c r="B65" s="30"/>
      <c r="C65" s="28"/>
      <c r="D65" s="28"/>
      <c r="E65" s="28"/>
      <c r="F65" s="29"/>
      <c r="G65" s="29"/>
      <c r="H65" s="31"/>
      <c r="I65" s="32"/>
      <c r="J65" s="18" t="str">
        <f aca="false">IF(COUNTA(A65:I65)=0,"",IF(ISNUMBER(G65),"Confirmado","Pendiente"))</f>
        <v/>
      </c>
      <c r="K65" s="18" t="str">
        <f aca="false">IF(AND(ISNUMBER(A65),OR(A65&lt;Plan!$A$20,A65&gt;=Plan!$B$45,AND(ISNUMBER(B65),OR(B65&lt;Plan!$A$20,B65&gt;=Plan!$B$45)))),"REVISAR periodo",IF(COUNTA(A65:I65)=0,"",IF(OR(NOT(ISNUMBER(A65)),E65="",AND(C65&lt;&gt;"Ingreso",C65&lt;&gt;"Gasto",C65&lt;&gt;"Apartado",C65&lt;&gt;"Retirada"),AND(F65&lt;&gt;"",NOT(ISNUMBER(F65))),AND(G65&lt;&gt;"",NOT(ISNUMBER(G65))),AND(ISNUMBER(G65),NOT(ISNUMBER(B65))),AND(G65="",B65&lt;&gt;""),AND(C65="Gasto",COUNTIFS(Categorias!$A$8:$A$15,D65)&lt;&gt;1)),"REVISAR datos","Correcto")))</f>
        <v/>
      </c>
      <c r="L65" s="9" t="n">
        <f aca="false">IF(ISNUMBER(G65),IF(OR(C65="Gasto",C65="Apartado"),-G65,G65),0)</f>
        <v>0</v>
      </c>
      <c r="M65" s="9" t="str">
        <f aca="false">IF(J65="","",IF(OR(C65="Gasto",C65="Apartado"),-N(F65),N(F65)))</f>
        <v/>
      </c>
      <c r="N65" s="9" t="n">
        <f aca="false">IF(J65="Pendiente",M65,0)</f>
        <v>0</v>
      </c>
      <c r="O65" s="9" t="n">
        <f aca="false">IF(AND(J65="Pendiente",OR(C65="Gasto",C65="Apartado")),MAX(0,N(F65)),0)</f>
        <v>0</v>
      </c>
    </row>
    <row r="66" customFormat="false" ht="34" hidden="false" customHeight="true" outlineLevel="0" collapsed="false">
      <c r="A66" s="30"/>
      <c r="B66" s="30"/>
      <c r="C66" s="28"/>
      <c r="D66" s="28"/>
      <c r="E66" s="28"/>
      <c r="F66" s="29"/>
      <c r="G66" s="29"/>
      <c r="H66" s="31"/>
      <c r="I66" s="32"/>
      <c r="J66" s="18" t="str">
        <f aca="false">IF(COUNTA(A66:I66)=0,"",IF(ISNUMBER(G66),"Confirmado","Pendiente"))</f>
        <v/>
      </c>
      <c r="K66" s="18" t="str">
        <f aca="false">IF(AND(ISNUMBER(A66),OR(A66&lt;Plan!$A$20,A66&gt;=Plan!$B$45,AND(ISNUMBER(B66),OR(B66&lt;Plan!$A$20,B66&gt;=Plan!$B$45)))),"REVISAR periodo",IF(COUNTA(A66:I66)=0,"",IF(OR(NOT(ISNUMBER(A66)),E66="",AND(C66&lt;&gt;"Ingreso",C66&lt;&gt;"Gasto",C66&lt;&gt;"Apartado",C66&lt;&gt;"Retirada"),AND(F66&lt;&gt;"",NOT(ISNUMBER(F66))),AND(G66&lt;&gt;"",NOT(ISNUMBER(G66))),AND(ISNUMBER(G66),NOT(ISNUMBER(B66))),AND(G66="",B66&lt;&gt;""),AND(C66="Gasto",COUNTIFS(Categorias!$A$8:$A$15,D66)&lt;&gt;1)),"REVISAR datos","Correcto")))</f>
        <v/>
      </c>
      <c r="L66" s="9" t="n">
        <f aca="false">IF(ISNUMBER(G66),IF(OR(C66="Gasto",C66="Apartado"),-G66,G66),0)</f>
        <v>0</v>
      </c>
      <c r="M66" s="9" t="str">
        <f aca="false">IF(J66="","",IF(OR(C66="Gasto",C66="Apartado"),-N(F66),N(F66)))</f>
        <v/>
      </c>
      <c r="N66" s="9" t="n">
        <f aca="false">IF(J66="Pendiente",M66,0)</f>
        <v>0</v>
      </c>
      <c r="O66" s="9" t="n">
        <f aca="false">IF(AND(J66="Pendiente",OR(C66="Gasto",C66="Apartado")),MAX(0,N(F66)),0)</f>
        <v>0</v>
      </c>
    </row>
    <row r="67" customFormat="false" ht="34" hidden="false" customHeight="true" outlineLevel="0" collapsed="false">
      <c r="A67" s="30"/>
      <c r="B67" s="30"/>
      <c r="C67" s="28"/>
      <c r="D67" s="28"/>
      <c r="E67" s="28"/>
      <c r="F67" s="29"/>
      <c r="G67" s="29"/>
      <c r="H67" s="31"/>
      <c r="I67" s="32"/>
      <c r="J67" s="18" t="str">
        <f aca="false">IF(COUNTA(A67:I67)=0,"",IF(ISNUMBER(G67),"Confirmado","Pendiente"))</f>
        <v/>
      </c>
      <c r="K67" s="18" t="str">
        <f aca="false">IF(AND(ISNUMBER(A67),OR(A67&lt;Plan!$A$20,A67&gt;=Plan!$B$45,AND(ISNUMBER(B67),OR(B67&lt;Plan!$A$20,B67&gt;=Plan!$B$45)))),"REVISAR periodo",IF(COUNTA(A67:I67)=0,"",IF(OR(NOT(ISNUMBER(A67)),E67="",AND(C67&lt;&gt;"Ingreso",C67&lt;&gt;"Gasto",C67&lt;&gt;"Apartado",C67&lt;&gt;"Retirada"),AND(F67&lt;&gt;"",NOT(ISNUMBER(F67))),AND(G67&lt;&gt;"",NOT(ISNUMBER(G67))),AND(ISNUMBER(G67),NOT(ISNUMBER(B67))),AND(G67="",B67&lt;&gt;""),AND(C67="Gasto",COUNTIFS(Categorias!$A$8:$A$15,D67)&lt;&gt;1)),"REVISAR datos","Correcto")))</f>
        <v/>
      </c>
      <c r="L67" s="9" t="n">
        <f aca="false">IF(ISNUMBER(G67),IF(OR(C67="Gasto",C67="Apartado"),-G67,G67),0)</f>
        <v>0</v>
      </c>
      <c r="M67" s="9" t="str">
        <f aca="false">IF(J67="","",IF(OR(C67="Gasto",C67="Apartado"),-N(F67),N(F67)))</f>
        <v/>
      </c>
      <c r="N67" s="9" t="n">
        <f aca="false">IF(J67="Pendiente",M67,0)</f>
        <v>0</v>
      </c>
      <c r="O67" s="9" t="n">
        <f aca="false">IF(AND(J67="Pendiente",OR(C67="Gasto",C67="Apartado")),MAX(0,N(F67)),0)</f>
        <v>0</v>
      </c>
    </row>
    <row r="68" customFormat="false" ht="34" hidden="false" customHeight="true" outlineLevel="0" collapsed="false">
      <c r="A68" s="30"/>
      <c r="B68" s="30"/>
      <c r="C68" s="28"/>
      <c r="D68" s="28"/>
      <c r="E68" s="28"/>
      <c r="F68" s="29"/>
      <c r="G68" s="29"/>
      <c r="H68" s="31"/>
      <c r="I68" s="32"/>
      <c r="J68" s="18" t="str">
        <f aca="false">IF(COUNTA(A68:I68)=0,"",IF(ISNUMBER(G68),"Confirmado","Pendiente"))</f>
        <v/>
      </c>
      <c r="K68" s="18" t="str">
        <f aca="false">IF(AND(ISNUMBER(A68),OR(A68&lt;Plan!$A$20,A68&gt;=Plan!$B$45,AND(ISNUMBER(B68),OR(B68&lt;Plan!$A$20,B68&gt;=Plan!$B$45)))),"REVISAR periodo",IF(COUNTA(A68:I68)=0,"",IF(OR(NOT(ISNUMBER(A68)),E68="",AND(C68&lt;&gt;"Ingreso",C68&lt;&gt;"Gasto",C68&lt;&gt;"Apartado",C68&lt;&gt;"Retirada"),AND(F68&lt;&gt;"",NOT(ISNUMBER(F68))),AND(G68&lt;&gt;"",NOT(ISNUMBER(G68))),AND(ISNUMBER(G68),NOT(ISNUMBER(B68))),AND(G68="",B68&lt;&gt;""),AND(C68="Gasto",COUNTIFS(Categorias!$A$8:$A$15,D68)&lt;&gt;1)),"REVISAR datos","Correcto")))</f>
        <v/>
      </c>
      <c r="L68" s="9" t="n">
        <f aca="false">IF(ISNUMBER(G68),IF(OR(C68="Gasto",C68="Apartado"),-G68,G68),0)</f>
        <v>0</v>
      </c>
      <c r="M68" s="9" t="str">
        <f aca="false">IF(J68="","",IF(OR(C68="Gasto",C68="Apartado"),-N(F68),N(F68)))</f>
        <v/>
      </c>
      <c r="N68" s="9" t="n">
        <f aca="false">IF(J68="Pendiente",M68,0)</f>
        <v>0</v>
      </c>
      <c r="O68" s="9" t="n">
        <f aca="false">IF(AND(J68="Pendiente",OR(C68="Gasto",C68="Apartado")),MAX(0,N(F68)),0)</f>
        <v>0</v>
      </c>
    </row>
    <row r="69" customFormat="false" ht="34" hidden="false" customHeight="true" outlineLevel="0" collapsed="false">
      <c r="A69" s="30"/>
      <c r="B69" s="30"/>
      <c r="C69" s="28"/>
      <c r="D69" s="28"/>
      <c r="E69" s="28"/>
      <c r="F69" s="29"/>
      <c r="G69" s="29"/>
      <c r="H69" s="31"/>
      <c r="I69" s="32"/>
      <c r="J69" s="18" t="str">
        <f aca="false">IF(COUNTA(A69:I69)=0,"",IF(ISNUMBER(G69),"Confirmado","Pendiente"))</f>
        <v/>
      </c>
      <c r="K69" s="18" t="str">
        <f aca="false">IF(AND(ISNUMBER(A69),OR(A69&lt;Plan!$A$20,A69&gt;=Plan!$B$45,AND(ISNUMBER(B69),OR(B69&lt;Plan!$A$20,B69&gt;=Plan!$B$45)))),"REVISAR periodo",IF(COUNTA(A69:I69)=0,"",IF(OR(NOT(ISNUMBER(A69)),E69="",AND(C69&lt;&gt;"Ingreso",C69&lt;&gt;"Gasto",C69&lt;&gt;"Apartado",C69&lt;&gt;"Retirada"),AND(F69&lt;&gt;"",NOT(ISNUMBER(F69))),AND(G69&lt;&gt;"",NOT(ISNUMBER(G69))),AND(ISNUMBER(G69),NOT(ISNUMBER(B69))),AND(G69="",B69&lt;&gt;""),AND(C69="Gasto",COUNTIFS(Categorias!$A$8:$A$15,D69)&lt;&gt;1)),"REVISAR datos","Correcto")))</f>
        <v/>
      </c>
      <c r="L69" s="9" t="n">
        <f aca="false">IF(ISNUMBER(G69),IF(OR(C69="Gasto",C69="Apartado"),-G69,G69),0)</f>
        <v>0</v>
      </c>
      <c r="M69" s="9" t="str">
        <f aca="false">IF(J69="","",IF(OR(C69="Gasto",C69="Apartado"),-N(F69),N(F69)))</f>
        <v/>
      </c>
      <c r="N69" s="9" t="n">
        <f aca="false">IF(J69="Pendiente",M69,0)</f>
        <v>0</v>
      </c>
      <c r="O69" s="9" t="n">
        <f aca="false">IF(AND(J69="Pendiente",OR(C69="Gasto",C69="Apartado")),MAX(0,N(F69)),0)</f>
        <v>0</v>
      </c>
    </row>
    <row r="70" customFormat="false" ht="34" hidden="false" customHeight="true" outlineLevel="0" collapsed="false">
      <c r="A70" s="30"/>
      <c r="B70" s="30"/>
      <c r="C70" s="28"/>
      <c r="D70" s="28"/>
      <c r="E70" s="28"/>
      <c r="F70" s="29"/>
      <c r="G70" s="29"/>
      <c r="H70" s="31"/>
      <c r="I70" s="32"/>
      <c r="J70" s="18" t="str">
        <f aca="false">IF(COUNTA(A70:I70)=0,"",IF(ISNUMBER(G70),"Confirmado","Pendiente"))</f>
        <v/>
      </c>
      <c r="K70" s="18" t="str">
        <f aca="false">IF(AND(ISNUMBER(A70),OR(A70&lt;Plan!$A$20,A70&gt;=Plan!$B$45,AND(ISNUMBER(B70),OR(B70&lt;Plan!$A$20,B70&gt;=Plan!$B$45)))),"REVISAR periodo",IF(COUNTA(A70:I70)=0,"",IF(OR(NOT(ISNUMBER(A70)),E70="",AND(C70&lt;&gt;"Ingreso",C70&lt;&gt;"Gasto",C70&lt;&gt;"Apartado",C70&lt;&gt;"Retirada"),AND(F70&lt;&gt;"",NOT(ISNUMBER(F70))),AND(G70&lt;&gt;"",NOT(ISNUMBER(G70))),AND(ISNUMBER(G70),NOT(ISNUMBER(B70))),AND(G70="",B70&lt;&gt;""),AND(C70="Gasto",COUNTIFS(Categorias!$A$8:$A$15,D70)&lt;&gt;1)),"REVISAR datos","Correcto")))</f>
        <v/>
      </c>
      <c r="L70" s="9" t="n">
        <f aca="false">IF(ISNUMBER(G70),IF(OR(C70="Gasto",C70="Apartado"),-G70,G70),0)</f>
        <v>0</v>
      </c>
      <c r="M70" s="9" t="str">
        <f aca="false">IF(J70="","",IF(OR(C70="Gasto",C70="Apartado"),-N(F70),N(F70)))</f>
        <v/>
      </c>
      <c r="N70" s="9" t="n">
        <f aca="false">IF(J70="Pendiente",M70,0)</f>
        <v>0</v>
      </c>
      <c r="O70" s="9" t="n">
        <f aca="false">IF(AND(J70="Pendiente",OR(C70="Gasto",C70="Apartado")),MAX(0,N(F70)),0)</f>
        <v>0</v>
      </c>
    </row>
    <row r="71" customFormat="false" ht="34" hidden="false" customHeight="true" outlineLevel="0" collapsed="false">
      <c r="A71" s="30"/>
      <c r="B71" s="30"/>
      <c r="C71" s="28"/>
      <c r="D71" s="28"/>
      <c r="E71" s="28"/>
      <c r="F71" s="29"/>
      <c r="G71" s="29"/>
      <c r="H71" s="31"/>
      <c r="I71" s="32"/>
      <c r="J71" s="18" t="str">
        <f aca="false">IF(COUNTA(A71:I71)=0,"",IF(ISNUMBER(G71),"Confirmado","Pendiente"))</f>
        <v/>
      </c>
      <c r="K71" s="18" t="str">
        <f aca="false">IF(AND(ISNUMBER(A71),OR(A71&lt;Plan!$A$20,A71&gt;=Plan!$B$45,AND(ISNUMBER(B71),OR(B71&lt;Plan!$A$20,B71&gt;=Plan!$B$45)))),"REVISAR periodo",IF(COUNTA(A71:I71)=0,"",IF(OR(NOT(ISNUMBER(A71)),E71="",AND(C71&lt;&gt;"Ingreso",C71&lt;&gt;"Gasto",C71&lt;&gt;"Apartado",C71&lt;&gt;"Retirada"),AND(F71&lt;&gt;"",NOT(ISNUMBER(F71))),AND(G71&lt;&gt;"",NOT(ISNUMBER(G71))),AND(ISNUMBER(G71),NOT(ISNUMBER(B71))),AND(G71="",B71&lt;&gt;""),AND(C71="Gasto",COUNTIFS(Categorias!$A$8:$A$15,D71)&lt;&gt;1)),"REVISAR datos","Correcto")))</f>
        <v/>
      </c>
      <c r="L71" s="9" t="n">
        <f aca="false">IF(ISNUMBER(G71),IF(OR(C71="Gasto",C71="Apartado"),-G71,G71),0)</f>
        <v>0</v>
      </c>
      <c r="M71" s="9" t="str">
        <f aca="false">IF(J71="","",IF(OR(C71="Gasto",C71="Apartado"),-N(F71),N(F71)))</f>
        <v/>
      </c>
      <c r="N71" s="9" t="n">
        <f aca="false">IF(J71="Pendiente",M71,0)</f>
        <v>0</v>
      </c>
      <c r="O71" s="9" t="n">
        <f aca="false">IF(AND(J71="Pendiente",OR(C71="Gasto",C71="Apartado")),MAX(0,N(F71)),0)</f>
        <v>0</v>
      </c>
    </row>
    <row r="72" customFormat="false" ht="34" hidden="false" customHeight="true" outlineLevel="0" collapsed="false">
      <c r="A72" s="30"/>
      <c r="B72" s="30"/>
      <c r="C72" s="28"/>
      <c r="D72" s="28"/>
      <c r="E72" s="28"/>
      <c r="F72" s="29"/>
      <c r="G72" s="29"/>
      <c r="H72" s="31"/>
      <c r="I72" s="32"/>
      <c r="J72" s="18" t="str">
        <f aca="false">IF(COUNTA(A72:I72)=0,"",IF(ISNUMBER(G72),"Confirmado","Pendiente"))</f>
        <v/>
      </c>
      <c r="K72" s="18" t="str">
        <f aca="false">IF(AND(ISNUMBER(A72),OR(A72&lt;Plan!$A$20,A72&gt;=Plan!$B$45,AND(ISNUMBER(B72),OR(B72&lt;Plan!$A$20,B72&gt;=Plan!$B$45)))),"REVISAR periodo",IF(COUNTA(A72:I72)=0,"",IF(OR(NOT(ISNUMBER(A72)),E72="",AND(C72&lt;&gt;"Ingreso",C72&lt;&gt;"Gasto",C72&lt;&gt;"Apartado",C72&lt;&gt;"Retirada"),AND(F72&lt;&gt;"",NOT(ISNUMBER(F72))),AND(G72&lt;&gt;"",NOT(ISNUMBER(G72))),AND(ISNUMBER(G72),NOT(ISNUMBER(B72))),AND(G72="",B72&lt;&gt;""),AND(C72="Gasto",COUNTIFS(Categorias!$A$8:$A$15,D72)&lt;&gt;1)),"REVISAR datos","Correcto")))</f>
        <v/>
      </c>
      <c r="L72" s="9" t="n">
        <f aca="false">IF(ISNUMBER(G72),IF(OR(C72="Gasto",C72="Apartado"),-G72,G72),0)</f>
        <v>0</v>
      </c>
      <c r="M72" s="9" t="str">
        <f aca="false">IF(J72="","",IF(OR(C72="Gasto",C72="Apartado"),-N(F72),N(F72)))</f>
        <v/>
      </c>
      <c r="N72" s="9" t="n">
        <f aca="false">IF(J72="Pendiente",M72,0)</f>
        <v>0</v>
      </c>
      <c r="O72" s="9" t="n">
        <f aca="false">IF(AND(J72="Pendiente",OR(C72="Gasto",C72="Apartado")),MAX(0,N(F72)),0)</f>
        <v>0</v>
      </c>
    </row>
    <row r="73" customFormat="false" ht="34" hidden="false" customHeight="true" outlineLevel="0" collapsed="false">
      <c r="A73" s="30"/>
      <c r="B73" s="30"/>
      <c r="C73" s="28"/>
      <c r="D73" s="28"/>
      <c r="E73" s="28"/>
      <c r="F73" s="29"/>
      <c r="G73" s="29"/>
      <c r="H73" s="31"/>
      <c r="I73" s="32"/>
      <c r="J73" s="18" t="str">
        <f aca="false">IF(COUNTA(A73:I73)=0,"",IF(ISNUMBER(G73),"Confirmado","Pendiente"))</f>
        <v/>
      </c>
      <c r="K73" s="18" t="str">
        <f aca="false">IF(AND(ISNUMBER(A73),OR(A73&lt;Plan!$A$20,A73&gt;=Plan!$B$45,AND(ISNUMBER(B73),OR(B73&lt;Plan!$A$20,B73&gt;=Plan!$B$45)))),"REVISAR periodo",IF(COUNTA(A73:I73)=0,"",IF(OR(NOT(ISNUMBER(A73)),E73="",AND(C73&lt;&gt;"Ingreso",C73&lt;&gt;"Gasto",C73&lt;&gt;"Apartado",C73&lt;&gt;"Retirada"),AND(F73&lt;&gt;"",NOT(ISNUMBER(F73))),AND(G73&lt;&gt;"",NOT(ISNUMBER(G73))),AND(ISNUMBER(G73),NOT(ISNUMBER(B73))),AND(G73="",B73&lt;&gt;""),AND(C73="Gasto",COUNTIFS(Categorias!$A$8:$A$15,D73)&lt;&gt;1)),"REVISAR datos","Correcto")))</f>
        <v/>
      </c>
      <c r="L73" s="9" t="n">
        <f aca="false">IF(ISNUMBER(G73),IF(OR(C73="Gasto",C73="Apartado"),-G73,G73),0)</f>
        <v>0</v>
      </c>
      <c r="M73" s="9" t="str">
        <f aca="false">IF(J73="","",IF(OR(C73="Gasto",C73="Apartado"),-N(F73),N(F73)))</f>
        <v/>
      </c>
      <c r="N73" s="9" t="n">
        <f aca="false">IF(J73="Pendiente",M73,0)</f>
        <v>0</v>
      </c>
      <c r="O73" s="9" t="n">
        <f aca="false">IF(AND(J73="Pendiente",OR(C73="Gasto",C73="Apartado")),MAX(0,N(F73)),0)</f>
        <v>0</v>
      </c>
    </row>
    <row r="74" customFormat="false" ht="34" hidden="false" customHeight="true" outlineLevel="0" collapsed="false">
      <c r="A74" s="30"/>
      <c r="B74" s="30"/>
      <c r="C74" s="28"/>
      <c r="D74" s="28"/>
      <c r="E74" s="28"/>
      <c r="F74" s="29"/>
      <c r="G74" s="29"/>
      <c r="H74" s="31"/>
      <c r="I74" s="32"/>
      <c r="J74" s="18" t="str">
        <f aca="false">IF(COUNTA(A74:I74)=0,"",IF(ISNUMBER(G74),"Confirmado","Pendiente"))</f>
        <v/>
      </c>
      <c r="K74" s="18" t="str">
        <f aca="false">IF(AND(ISNUMBER(A74),OR(A74&lt;Plan!$A$20,A74&gt;=Plan!$B$45,AND(ISNUMBER(B74),OR(B74&lt;Plan!$A$20,B74&gt;=Plan!$B$45)))),"REVISAR periodo",IF(COUNTA(A74:I74)=0,"",IF(OR(NOT(ISNUMBER(A74)),E74="",AND(C74&lt;&gt;"Ingreso",C74&lt;&gt;"Gasto",C74&lt;&gt;"Apartado",C74&lt;&gt;"Retirada"),AND(F74&lt;&gt;"",NOT(ISNUMBER(F74))),AND(G74&lt;&gt;"",NOT(ISNUMBER(G74))),AND(ISNUMBER(G74),NOT(ISNUMBER(B74))),AND(G74="",B74&lt;&gt;""),AND(C74="Gasto",COUNTIFS(Categorias!$A$8:$A$15,D74)&lt;&gt;1)),"REVISAR datos","Correcto")))</f>
        <v/>
      </c>
      <c r="L74" s="9" t="n">
        <f aca="false">IF(ISNUMBER(G74),IF(OR(C74="Gasto",C74="Apartado"),-G74,G74),0)</f>
        <v>0</v>
      </c>
      <c r="M74" s="9" t="str">
        <f aca="false">IF(J74="","",IF(OR(C74="Gasto",C74="Apartado"),-N(F74),N(F74)))</f>
        <v/>
      </c>
      <c r="N74" s="9" t="n">
        <f aca="false">IF(J74="Pendiente",M74,0)</f>
        <v>0</v>
      </c>
      <c r="O74" s="9" t="n">
        <f aca="false">IF(AND(J74="Pendiente",OR(C74="Gasto",C74="Apartado")),MAX(0,N(F74)),0)</f>
        <v>0</v>
      </c>
    </row>
    <row r="75" customFormat="false" ht="34" hidden="false" customHeight="true" outlineLevel="0" collapsed="false">
      <c r="A75" s="30"/>
      <c r="B75" s="30"/>
      <c r="C75" s="28"/>
      <c r="D75" s="28"/>
      <c r="E75" s="28"/>
      <c r="F75" s="29"/>
      <c r="G75" s="29"/>
      <c r="H75" s="31"/>
      <c r="I75" s="32"/>
      <c r="J75" s="18" t="str">
        <f aca="false">IF(COUNTA(A75:I75)=0,"",IF(ISNUMBER(G75),"Confirmado","Pendiente"))</f>
        <v/>
      </c>
      <c r="K75" s="18" t="str">
        <f aca="false">IF(AND(ISNUMBER(A75),OR(A75&lt;Plan!$A$20,A75&gt;=Plan!$B$45,AND(ISNUMBER(B75),OR(B75&lt;Plan!$A$20,B75&gt;=Plan!$B$45)))),"REVISAR periodo",IF(COUNTA(A75:I75)=0,"",IF(OR(NOT(ISNUMBER(A75)),E75="",AND(C75&lt;&gt;"Ingreso",C75&lt;&gt;"Gasto",C75&lt;&gt;"Apartado",C75&lt;&gt;"Retirada"),AND(F75&lt;&gt;"",NOT(ISNUMBER(F75))),AND(G75&lt;&gt;"",NOT(ISNUMBER(G75))),AND(ISNUMBER(G75),NOT(ISNUMBER(B75))),AND(G75="",B75&lt;&gt;""),AND(C75="Gasto",COUNTIFS(Categorias!$A$8:$A$15,D75)&lt;&gt;1)),"REVISAR datos","Correcto")))</f>
        <v/>
      </c>
      <c r="L75" s="9" t="n">
        <f aca="false">IF(ISNUMBER(G75),IF(OR(C75="Gasto",C75="Apartado"),-G75,G75),0)</f>
        <v>0</v>
      </c>
      <c r="M75" s="9" t="str">
        <f aca="false">IF(J75="","",IF(OR(C75="Gasto",C75="Apartado"),-N(F75),N(F75)))</f>
        <v/>
      </c>
      <c r="N75" s="9" t="n">
        <f aca="false">IF(J75="Pendiente",M75,0)</f>
        <v>0</v>
      </c>
      <c r="O75" s="9" t="n">
        <f aca="false">IF(AND(J75="Pendiente",OR(C75="Gasto",C75="Apartado")),MAX(0,N(F75)),0)</f>
        <v>0</v>
      </c>
    </row>
    <row r="76" customFormat="false" ht="34" hidden="false" customHeight="true" outlineLevel="0" collapsed="false">
      <c r="A76" s="30"/>
      <c r="B76" s="30"/>
      <c r="C76" s="28"/>
      <c r="D76" s="28"/>
      <c r="E76" s="28"/>
      <c r="F76" s="29"/>
      <c r="G76" s="29"/>
      <c r="H76" s="31"/>
      <c r="I76" s="32"/>
      <c r="J76" s="18" t="str">
        <f aca="false">IF(COUNTA(A76:I76)=0,"",IF(ISNUMBER(G76),"Confirmado","Pendiente"))</f>
        <v/>
      </c>
      <c r="K76" s="18" t="str">
        <f aca="false">IF(AND(ISNUMBER(A76),OR(A76&lt;Plan!$A$20,A76&gt;=Plan!$B$45,AND(ISNUMBER(B76),OR(B76&lt;Plan!$A$20,B76&gt;=Plan!$B$45)))),"REVISAR periodo",IF(COUNTA(A76:I76)=0,"",IF(OR(NOT(ISNUMBER(A76)),E76="",AND(C76&lt;&gt;"Ingreso",C76&lt;&gt;"Gasto",C76&lt;&gt;"Apartado",C76&lt;&gt;"Retirada"),AND(F76&lt;&gt;"",NOT(ISNUMBER(F76))),AND(G76&lt;&gt;"",NOT(ISNUMBER(G76))),AND(ISNUMBER(G76),NOT(ISNUMBER(B76))),AND(G76="",B76&lt;&gt;""),AND(C76="Gasto",COUNTIFS(Categorias!$A$8:$A$15,D76)&lt;&gt;1)),"REVISAR datos","Correcto")))</f>
        <v/>
      </c>
      <c r="L76" s="9" t="n">
        <f aca="false">IF(ISNUMBER(G76),IF(OR(C76="Gasto",C76="Apartado"),-G76,G76),0)</f>
        <v>0</v>
      </c>
      <c r="M76" s="9" t="str">
        <f aca="false">IF(J76="","",IF(OR(C76="Gasto",C76="Apartado"),-N(F76),N(F76)))</f>
        <v/>
      </c>
      <c r="N76" s="9" t="n">
        <f aca="false">IF(J76="Pendiente",M76,0)</f>
        <v>0</v>
      </c>
      <c r="O76" s="9" t="n">
        <f aca="false">IF(AND(J76="Pendiente",OR(C76="Gasto",C76="Apartado")),MAX(0,N(F76)),0)</f>
        <v>0</v>
      </c>
    </row>
    <row r="77" customFormat="false" ht="34" hidden="false" customHeight="true" outlineLevel="0" collapsed="false">
      <c r="A77" s="30"/>
      <c r="B77" s="30"/>
      <c r="C77" s="28"/>
      <c r="D77" s="28"/>
      <c r="E77" s="28"/>
      <c r="F77" s="29"/>
      <c r="G77" s="29"/>
      <c r="H77" s="31"/>
      <c r="I77" s="32"/>
      <c r="J77" s="18" t="str">
        <f aca="false">IF(COUNTA(A77:I77)=0,"",IF(ISNUMBER(G77),"Confirmado","Pendiente"))</f>
        <v/>
      </c>
      <c r="K77" s="18" t="str">
        <f aca="false">IF(AND(ISNUMBER(A77),OR(A77&lt;Plan!$A$20,A77&gt;=Plan!$B$45,AND(ISNUMBER(B77),OR(B77&lt;Plan!$A$20,B77&gt;=Plan!$B$45)))),"REVISAR periodo",IF(COUNTA(A77:I77)=0,"",IF(OR(NOT(ISNUMBER(A77)),E77="",AND(C77&lt;&gt;"Ingreso",C77&lt;&gt;"Gasto",C77&lt;&gt;"Apartado",C77&lt;&gt;"Retirada"),AND(F77&lt;&gt;"",NOT(ISNUMBER(F77))),AND(G77&lt;&gt;"",NOT(ISNUMBER(G77))),AND(ISNUMBER(G77),NOT(ISNUMBER(B77))),AND(G77="",B77&lt;&gt;""),AND(C77="Gasto",COUNTIFS(Categorias!$A$8:$A$15,D77)&lt;&gt;1)),"REVISAR datos","Correcto")))</f>
        <v/>
      </c>
      <c r="L77" s="9" t="n">
        <f aca="false">IF(ISNUMBER(G77),IF(OR(C77="Gasto",C77="Apartado"),-G77,G77),0)</f>
        <v>0</v>
      </c>
      <c r="M77" s="9" t="str">
        <f aca="false">IF(J77="","",IF(OR(C77="Gasto",C77="Apartado"),-N(F77),N(F77)))</f>
        <v/>
      </c>
      <c r="N77" s="9" t="n">
        <f aca="false">IF(J77="Pendiente",M77,0)</f>
        <v>0</v>
      </c>
      <c r="O77" s="9" t="n">
        <f aca="false">IF(AND(J77="Pendiente",OR(C77="Gasto",C77="Apartado")),MAX(0,N(F77)),0)</f>
        <v>0</v>
      </c>
    </row>
    <row r="78" customFormat="false" ht="34" hidden="false" customHeight="true" outlineLevel="0" collapsed="false">
      <c r="A78" s="30"/>
      <c r="B78" s="30"/>
      <c r="C78" s="28"/>
      <c r="D78" s="28"/>
      <c r="E78" s="28"/>
      <c r="F78" s="29"/>
      <c r="G78" s="29"/>
      <c r="H78" s="31"/>
      <c r="I78" s="32"/>
      <c r="J78" s="18" t="str">
        <f aca="false">IF(COUNTA(A78:I78)=0,"",IF(ISNUMBER(G78),"Confirmado","Pendiente"))</f>
        <v/>
      </c>
      <c r="K78" s="18" t="str">
        <f aca="false">IF(AND(ISNUMBER(A78),OR(A78&lt;Plan!$A$20,A78&gt;=Plan!$B$45,AND(ISNUMBER(B78),OR(B78&lt;Plan!$A$20,B78&gt;=Plan!$B$45)))),"REVISAR periodo",IF(COUNTA(A78:I78)=0,"",IF(OR(NOT(ISNUMBER(A78)),E78="",AND(C78&lt;&gt;"Ingreso",C78&lt;&gt;"Gasto",C78&lt;&gt;"Apartado",C78&lt;&gt;"Retirada"),AND(F78&lt;&gt;"",NOT(ISNUMBER(F78))),AND(G78&lt;&gt;"",NOT(ISNUMBER(G78))),AND(ISNUMBER(G78),NOT(ISNUMBER(B78))),AND(G78="",B78&lt;&gt;""),AND(C78="Gasto",COUNTIFS(Categorias!$A$8:$A$15,D78)&lt;&gt;1)),"REVISAR datos","Correcto")))</f>
        <v/>
      </c>
      <c r="L78" s="9" t="n">
        <f aca="false">IF(ISNUMBER(G78),IF(OR(C78="Gasto",C78="Apartado"),-G78,G78),0)</f>
        <v>0</v>
      </c>
      <c r="M78" s="9" t="str">
        <f aca="false">IF(J78="","",IF(OR(C78="Gasto",C78="Apartado"),-N(F78),N(F78)))</f>
        <v/>
      </c>
      <c r="N78" s="9" t="n">
        <f aca="false">IF(J78="Pendiente",M78,0)</f>
        <v>0</v>
      </c>
      <c r="O78" s="9" t="n">
        <f aca="false">IF(AND(J78="Pendiente",OR(C78="Gasto",C78="Apartado")),MAX(0,N(F78)),0)</f>
        <v>0</v>
      </c>
    </row>
    <row r="79" customFormat="false" ht="34" hidden="false" customHeight="true" outlineLevel="0" collapsed="false">
      <c r="A79" s="30"/>
      <c r="B79" s="30"/>
      <c r="C79" s="28"/>
      <c r="D79" s="28"/>
      <c r="E79" s="28"/>
      <c r="F79" s="29"/>
      <c r="G79" s="29"/>
      <c r="H79" s="31"/>
      <c r="I79" s="32"/>
      <c r="J79" s="18" t="str">
        <f aca="false">IF(COUNTA(A79:I79)=0,"",IF(ISNUMBER(G79),"Confirmado","Pendiente"))</f>
        <v/>
      </c>
      <c r="K79" s="18" t="str">
        <f aca="false">IF(AND(ISNUMBER(A79),OR(A79&lt;Plan!$A$20,A79&gt;=Plan!$B$45,AND(ISNUMBER(B79),OR(B79&lt;Plan!$A$20,B79&gt;=Plan!$B$45)))),"REVISAR periodo",IF(COUNTA(A79:I79)=0,"",IF(OR(NOT(ISNUMBER(A79)),E79="",AND(C79&lt;&gt;"Ingreso",C79&lt;&gt;"Gasto",C79&lt;&gt;"Apartado",C79&lt;&gt;"Retirada"),AND(F79&lt;&gt;"",NOT(ISNUMBER(F79))),AND(G79&lt;&gt;"",NOT(ISNUMBER(G79))),AND(ISNUMBER(G79),NOT(ISNUMBER(B79))),AND(G79="",B79&lt;&gt;""),AND(C79="Gasto",COUNTIFS(Categorias!$A$8:$A$15,D79)&lt;&gt;1)),"REVISAR datos","Correcto")))</f>
        <v/>
      </c>
      <c r="L79" s="9" t="n">
        <f aca="false">IF(ISNUMBER(G79),IF(OR(C79="Gasto",C79="Apartado"),-G79,G79),0)</f>
        <v>0</v>
      </c>
      <c r="M79" s="9" t="str">
        <f aca="false">IF(J79="","",IF(OR(C79="Gasto",C79="Apartado"),-N(F79),N(F79)))</f>
        <v/>
      </c>
      <c r="N79" s="9" t="n">
        <f aca="false">IF(J79="Pendiente",M79,0)</f>
        <v>0</v>
      </c>
      <c r="O79" s="9" t="n">
        <f aca="false">IF(AND(J79="Pendiente",OR(C79="Gasto",C79="Apartado")),MAX(0,N(F79)),0)</f>
        <v>0</v>
      </c>
    </row>
    <row r="80" customFormat="false" ht="34" hidden="false" customHeight="true" outlineLevel="0" collapsed="false">
      <c r="A80" s="30"/>
      <c r="B80" s="30"/>
      <c r="C80" s="28"/>
      <c r="D80" s="28"/>
      <c r="E80" s="28"/>
      <c r="F80" s="29"/>
      <c r="G80" s="29"/>
      <c r="H80" s="31"/>
      <c r="I80" s="32"/>
      <c r="J80" s="18" t="str">
        <f aca="false">IF(COUNTA(A80:I80)=0,"",IF(ISNUMBER(G80),"Confirmado","Pendiente"))</f>
        <v/>
      </c>
      <c r="K80" s="18" t="str">
        <f aca="false">IF(AND(ISNUMBER(A80),OR(A80&lt;Plan!$A$20,A80&gt;=Plan!$B$45,AND(ISNUMBER(B80),OR(B80&lt;Plan!$A$20,B80&gt;=Plan!$B$45)))),"REVISAR periodo",IF(COUNTA(A80:I80)=0,"",IF(OR(NOT(ISNUMBER(A80)),E80="",AND(C80&lt;&gt;"Ingreso",C80&lt;&gt;"Gasto",C80&lt;&gt;"Apartado",C80&lt;&gt;"Retirada"),AND(F80&lt;&gt;"",NOT(ISNUMBER(F80))),AND(G80&lt;&gt;"",NOT(ISNUMBER(G80))),AND(ISNUMBER(G80),NOT(ISNUMBER(B80))),AND(G80="",B80&lt;&gt;""),AND(C80="Gasto",COUNTIFS(Categorias!$A$8:$A$15,D80)&lt;&gt;1)),"REVISAR datos","Correcto")))</f>
        <v/>
      </c>
      <c r="L80" s="9" t="n">
        <f aca="false">IF(ISNUMBER(G80),IF(OR(C80="Gasto",C80="Apartado"),-G80,G80),0)</f>
        <v>0</v>
      </c>
      <c r="M80" s="9" t="str">
        <f aca="false">IF(J80="","",IF(OR(C80="Gasto",C80="Apartado"),-N(F80),N(F80)))</f>
        <v/>
      </c>
      <c r="N80" s="9" t="n">
        <f aca="false">IF(J80="Pendiente",M80,0)</f>
        <v>0</v>
      </c>
      <c r="O80" s="9" t="n">
        <f aca="false">IF(AND(J80="Pendiente",OR(C80="Gasto",C80="Apartado")),MAX(0,N(F80)),0)</f>
        <v>0</v>
      </c>
    </row>
    <row r="81" customFormat="false" ht="34" hidden="false" customHeight="true" outlineLevel="0" collapsed="false">
      <c r="A81" s="30"/>
      <c r="B81" s="30"/>
      <c r="C81" s="28"/>
      <c r="D81" s="28"/>
      <c r="E81" s="28"/>
      <c r="F81" s="29"/>
      <c r="G81" s="29"/>
      <c r="H81" s="31"/>
      <c r="I81" s="32"/>
      <c r="J81" s="18" t="str">
        <f aca="false">IF(COUNTA(A81:I81)=0,"",IF(ISNUMBER(G81),"Confirmado","Pendiente"))</f>
        <v/>
      </c>
      <c r="K81" s="18" t="str">
        <f aca="false">IF(AND(ISNUMBER(A81),OR(A81&lt;Plan!$A$20,A81&gt;=Plan!$B$45,AND(ISNUMBER(B81),OR(B81&lt;Plan!$A$20,B81&gt;=Plan!$B$45)))),"REVISAR periodo",IF(COUNTA(A81:I81)=0,"",IF(OR(NOT(ISNUMBER(A81)),E81="",AND(C81&lt;&gt;"Ingreso",C81&lt;&gt;"Gasto",C81&lt;&gt;"Apartado",C81&lt;&gt;"Retirada"),AND(F81&lt;&gt;"",NOT(ISNUMBER(F81))),AND(G81&lt;&gt;"",NOT(ISNUMBER(G81))),AND(ISNUMBER(G81),NOT(ISNUMBER(B81))),AND(G81="",B81&lt;&gt;""),AND(C81="Gasto",COUNTIFS(Categorias!$A$8:$A$15,D81)&lt;&gt;1)),"REVISAR datos","Correcto")))</f>
        <v/>
      </c>
      <c r="L81" s="9" t="n">
        <f aca="false">IF(ISNUMBER(G81),IF(OR(C81="Gasto",C81="Apartado"),-G81,G81),0)</f>
        <v>0</v>
      </c>
      <c r="M81" s="9" t="str">
        <f aca="false">IF(J81="","",IF(OR(C81="Gasto",C81="Apartado"),-N(F81),N(F81)))</f>
        <v/>
      </c>
      <c r="N81" s="9" t="n">
        <f aca="false">IF(J81="Pendiente",M81,0)</f>
        <v>0</v>
      </c>
      <c r="O81" s="9" t="n">
        <f aca="false">IF(AND(J81="Pendiente",OR(C81="Gasto",C81="Apartado")),MAX(0,N(F81)),0)</f>
        <v>0</v>
      </c>
    </row>
    <row r="82" customFormat="false" ht="34" hidden="false" customHeight="true" outlineLevel="0" collapsed="false">
      <c r="A82" s="30"/>
      <c r="B82" s="30"/>
      <c r="C82" s="28"/>
      <c r="D82" s="28"/>
      <c r="E82" s="28"/>
      <c r="F82" s="29"/>
      <c r="G82" s="29"/>
      <c r="H82" s="31"/>
      <c r="I82" s="32"/>
      <c r="J82" s="18" t="str">
        <f aca="false">IF(COUNTA(A82:I82)=0,"",IF(ISNUMBER(G82),"Confirmado","Pendiente"))</f>
        <v/>
      </c>
      <c r="K82" s="18" t="str">
        <f aca="false">IF(AND(ISNUMBER(A82),OR(A82&lt;Plan!$A$20,A82&gt;=Plan!$B$45,AND(ISNUMBER(B82),OR(B82&lt;Plan!$A$20,B82&gt;=Plan!$B$45)))),"REVISAR periodo",IF(COUNTA(A82:I82)=0,"",IF(OR(NOT(ISNUMBER(A82)),E82="",AND(C82&lt;&gt;"Ingreso",C82&lt;&gt;"Gasto",C82&lt;&gt;"Apartado",C82&lt;&gt;"Retirada"),AND(F82&lt;&gt;"",NOT(ISNUMBER(F82))),AND(G82&lt;&gt;"",NOT(ISNUMBER(G82))),AND(ISNUMBER(G82),NOT(ISNUMBER(B82))),AND(G82="",B82&lt;&gt;""),AND(C82="Gasto",COUNTIFS(Categorias!$A$8:$A$15,D82)&lt;&gt;1)),"REVISAR datos","Correcto")))</f>
        <v/>
      </c>
      <c r="L82" s="9" t="n">
        <f aca="false">IF(ISNUMBER(G82),IF(OR(C82="Gasto",C82="Apartado"),-G82,G82),0)</f>
        <v>0</v>
      </c>
      <c r="M82" s="9" t="str">
        <f aca="false">IF(J82="","",IF(OR(C82="Gasto",C82="Apartado"),-N(F82),N(F82)))</f>
        <v/>
      </c>
      <c r="N82" s="9" t="n">
        <f aca="false">IF(J82="Pendiente",M82,0)</f>
        <v>0</v>
      </c>
      <c r="O82" s="9" t="n">
        <f aca="false">IF(AND(J82="Pendiente",OR(C82="Gasto",C82="Apartado")),MAX(0,N(F82)),0)</f>
        <v>0</v>
      </c>
    </row>
    <row r="83" customFormat="false" ht="34" hidden="false" customHeight="true" outlineLevel="0" collapsed="false">
      <c r="A83" s="30"/>
      <c r="B83" s="30"/>
      <c r="C83" s="28"/>
      <c r="D83" s="28"/>
      <c r="E83" s="28"/>
      <c r="F83" s="29"/>
      <c r="G83" s="29"/>
      <c r="H83" s="31"/>
      <c r="I83" s="32"/>
      <c r="J83" s="18" t="str">
        <f aca="false">IF(COUNTA(A83:I83)=0,"",IF(ISNUMBER(G83),"Confirmado","Pendiente"))</f>
        <v/>
      </c>
      <c r="K83" s="18" t="str">
        <f aca="false">IF(AND(ISNUMBER(A83),OR(A83&lt;Plan!$A$20,A83&gt;=Plan!$B$45,AND(ISNUMBER(B83),OR(B83&lt;Plan!$A$20,B83&gt;=Plan!$B$45)))),"REVISAR periodo",IF(COUNTA(A83:I83)=0,"",IF(OR(NOT(ISNUMBER(A83)),E83="",AND(C83&lt;&gt;"Ingreso",C83&lt;&gt;"Gasto",C83&lt;&gt;"Apartado",C83&lt;&gt;"Retirada"),AND(F83&lt;&gt;"",NOT(ISNUMBER(F83))),AND(G83&lt;&gt;"",NOT(ISNUMBER(G83))),AND(ISNUMBER(G83),NOT(ISNUMBER(B83))),AND(G83="",B83&lt;&gt;""),AND(C83="Gasto",COUNTIFS(Categorias!$A$8:$A$15,D83)&lt;&gt;1)),"REVISAR datos","Correcto")))</f>
        <v/>
      </c>
      <c r="L83" s="9" t="n">
        <f aca="false">IF(ISNUMBER(G83),IF(OR(C83="Gasto",C83="Apartado"),-G83,G83),0)</f>
        <v>0</v>
      </c>
      <c r="M83" s="9" t="str">
        <f aca="false">IF(J83="","",IF(OR(C83="Gasto",C83="Apartado"),-N(F83),N(F83)))</f>
        <v/>
      </c>
      <c r="N83" s="9" t="n">
        <f aca="false">IF(J83="Pendiente",M83,0)</f>
        <v>0</v>
      </c>
      <c r="O83" s="9" t="n">
        <f aca="false">IF(AND(J83="Pendiente",OR(C83="Gasto",C83="Apartado")),MAX(0,N(F83)),0)</f>
        <v>0</v>
      </c>
    </row>
    <row r="84" customFormat="false" ht="34" hidden="false" customHeight="true" outlineLevel="0" collapsed="false">
      <c r="A84" s="30"/>
      <c r="B84" s="30"/>
      <c r="C84" s="28"/>
      <c r="D84" s="28"/>
      <c r="E84" s="28"/>
      <c r="F84" s="29"/>
      <c r="G84" s="29"/>
      <c r="H84" s="31"/>
      <c r="I84" s="32"/>
      <c r="J84" s="18" t="str">
        <f aca="false">IF(COUNTA(A84:I84)=0,"",IF(ISNUMBER(G84),"Confirmado","Pendiente"))</f>
        <v/>
      </c>
      <c r="K84" s="18" t="str">
        <f aca="false">IF(AND(ISNUMBER(A84),OR(A84&lt;Plan!$A$20,A84&gt;=Plan!$B$45,AND(ISNUMBER(B84),OR(B84&lt;Plan!$A$20,B84&gt;=Plan!$B$45)))),"REVISAR periodo",IF(COUNTA(A84:I84)=0,"",IF(OR(NOT(ISNUMBER(A84)),E84="",AND(C84&lt;&gt;"Ingreso",C84&lt;&gt;"Gasto",C84&lt;&gt;"Apartado",C84&lt;&gt;"Retirada"),AND(F84&lt;&gt;"",NOT(ISNUMBER(F84))),AND(G84&lt;&gt;"",NOT(ISNUMBER(G84))),AND(ISNUMBER(G84),NOT(ISNUMBER(B84))),AND(G84="",B84&lt;&gt;""),AND(C84="Gasto",COUNTIFS(Categorias!$A$8:$A$15,D84)&lt;&gt;1)),"REVISAR datos","Correcto")))</f>
        <v/>
      </c>
      <c r="L84" s="9" t="n">
        <f aca="false">IF(ISNUMBER(G84),IF(OR(C84="Gasto",C84="Apartado"),-G84,G84),0)</f>
        <v>0</v>
      </c>
      <c r="M84" s="9" t="str">
        <f aca="false">IF(J84="","",IF(OR(C84="Gasto",C84="Apartado"),-N(F84),N(F84)))</f>
        <v/>
      </c>
      <c r="N84" s="9" t="n">
        <f aca="false">IF(J84="Pendiente",M84,0)</f>
        <v>0</v>
      </c>
      <c r="O84" s="9" t="n">
        <f aca="false">IF(AND(J84="Pendiente",OR(C84="Gasto",C84="Apartado")),MAX(0,N(F84)),0)</f>
        <v>0</v>
      </c>
    </row>
    <row r="85" customFormat="false" ht="34" hidden="false" customHeight="true" outlineLevel="0" collapsed="false">
      <c r="A85" s="30"/>
      <c r="B85" s="30"/>
      <c r="C85" s="28"/>
      <c r="D85" s="28"/>
      <c r="E85" s="28"/>
      <c r="F85" s="29"/>
      <c r="G85" s="29"/>
      <c r="H85" s="31"/>
      <c r="I85" s="32"/>
      <c r="J85" s="18" t="str">
        <f aca="false">IF(COUNTA(A85:I85)=0,"",IF(ISNUMBER(G85),"Confirmado","Pendiente"))</f>
        <v/>
      </c>
      <c r="K85" s="18" t="str">
        <f aca="false">IF(AND(ISNUMBER(A85),OR(A85&lt;Plan!$A$20,A85&gt;=Plan!$B$45,AND(ISNUMBER(B85),OR(B85&lt;Plan!$A$20,B85&gt;=Plan!$B$45)))),"REVISAR periodo",IF(COUNTA(A85:I85)=0,"",IF(OR(NOT(ISNUMBER(A85)),E85="",AND(C85&lt;&gt;"Ingreso",C85&lt;&gt;"Gasto",C85&lt;&gt;"Apartado",C85&lt;&gt;"Retirada"),AND(F85&lt;&gt;"",NOT(ISNUMBER(F85))),AND(G85&lt;&gt;"",NOT(ISNUMBER(G85))),AND(ISNUMBER(G85),NOT(ISNUMBER(B85))),AND(G85="",B85&lt;&gt;""),AND(C85="Gasto",COUNTIFS(Categorias!$A$8:$A$15,D85)&lt;&gt;1)),"REVISAR datos","Correcto")))</f>
        <v/>
      </c>
      <c r="L85" s="9" t="n">
        <f aca="false">IF(ISNUMBER(G85),IF(OR(C85="Gasto",C85="Apartado"),-G85,G85),0)</f>
        <v>0</v>
      </c>
      <c r="M85" s="9" t="str">
        <f aca="false">IF(J85="","",IF(OR(C85="Gasto",C85="Apartado"),-N(F85),N(F85)))</f>
        <v/>
      </c>
      <c r="N85" s="9" t="n">
        <f aca="false">IF(J85="Pendiente",M85,0)</f>
        <v>0</v>
      </c>
      <c r="O85" s="9" t="n">
        <f aca="false">IF(AND(J85="Pendiente",OR(C85="Gasto",C85="Apartado")),MAX(0,N(F85)),0)</f>
        <v>0</v>
      </c>
    </row>
    <row r="86" customFormat="false" ht="34" hidden="false" customHeight="true" outlineLevel="0" collapsed="false">
      <c r="A86" s="30"/>
      <c r="B86" s="30"/>
      <c r="C86" s="28"/>
      <c r="D86" s="28"/>
      <c r="E86" s="28"/>
      <c r="F86" s="29"/>
      <c r="G86" s="29"/>
      <c r="H86" s="31"/>
      <c r="I86" s="32"/>
      <c r="J86" s="18" t="str">
        <f aca="false">IF(COUNTA(A86:I86)=0,"",IF(ISNUMBER(G86),"Confirmado","Pendiente"))</f>
        <v/>
      </c>
      <c r="K86" s="18" t="str">
        <f aca="false">IF(AND(ISNUMBER(A86),OR(A86&lt;Plan!$A$20,A86&gt;=Plan!$B$45,AND(ISNUMBER(B86),OR(B86&lt;Plan!$A$20,B86&gt;=Plan!$B$45)))),"REVISAR periodo",IF(COUNTA(A86:I86)=0,"",IF(OR(NOT(ISNUMBER(A86)),E86="",AND(C86&lt;&gt;"Ingreso",C86&lt;&gt;"Gasto",C86&lt;&gt;"Apartado",C86&lt;&gt;"Retirada"),AND(F86&lt;&gt;"",NOT(ISNUMBER(F86))),AND(G86&lt;&gt;"",NOT(ISNUMBER(G86))),AND(ISNUMBER(G86),NOT(ISNUMBER(B86))),AND(G86="",B86&lt;&gt;""),AND(C86="Gasto",COUNTIFS(Categorias!$A$8:$A$15,D86)&lt;&gt;1)),"REVISAR datos","Correcto")))</f>
        <v/>
      </c>
      <c r="L86" s="9" t="n">
        <f aca="false">IF(ISNUMBER(G86),IF(OR(C86="Gasto",C86="Apartado"),-G86,G86),0)</f>
        <v>0</v>
      </c>
      <c r="M86" s="9" t="str">
        <f aca="false">IF(J86="","",IF(OR(C86="Gasto",C86="Apartado"),-N(F86),N(F86)))</f>
        <v/>
      </c>
      <c r="N86" s="9" t="n">
        <f aca="false">IF(J86="Pendiente",M86,0)</f>
        <v>0</v>
      </c>
      <c r="O86" s="9" t="n">
        <f aca="false">IF(AND(J86="Pendiente",OR(C86="Gasto",C86="Apartado")),MAX(0,N(F86)),0)</f>
        <v>0</v>
      </c>
    </row>
    <row r="87" customFormat="false" ht="34" hidden="false" customHeight="true" outlineLevel="0" collapsed="false">
      <c r="A87" s="30"/>
      <c r="B87" s="30"/>
      <c r="C87" s="28"/>
      <c r="D87" s="28"/>
      <c r="E87" s="28"/>
      <c r="F87" s="29"/>
      <c r="G87" s="29"/>
      <c r="H87" s="31"/>
      <c r="I87" s="32"/>
      <c r="J87" s="18" t="str">
        <f aca="false">IF(COUNTA(A87:I87)=0,"",IF(ISNUMBER(G87),"Confirmado","Pendiente"))</f>
        <v/>
      </c>
      <c r="K87" s="18" t="str">
        <f aca="false">IF(AND(ISNUMBER(A87),OR(A87&lt;Plan!$A$20,A87&gt;=Plan!$B$45,AND(ISNUMBER(B87),OR(B87&lt;Plan!$A$20,B87&gt;=Plan!$B$45)))),"REVISAR periodo",IF(COUNTA(A87:I87)=0,"",IF(OR(NOT(ISNUMBER(A87)),E87="",AND(C87&lt;&gt;"Ingreso",C87&lt;&gt;"Gasto",C87&lt;&gt;"Apartado",C87&lt;&gt;"Retirada"),AND(F87&lt;&gt;"",NOT(ISNUMBER(F87))),AND(G87&lt;&gt;"",NOT(ISNUMBER(G87))),AND(ISNUMBER(G87),NOT(ISNUMBER(B87))),AND(G87="",B87&lt;&gt;""),AND(C87="Gasto",COUNTIFS(Categorias!$A$8:$A$15,D87)&lt;&gt;1)),"REVISAR datos","Correcto")))</f>
        <v/>
      </c>
      <c r="L87" s="9" t="n">
        <f aca="false">IF(ISNUMBER(G87),IF(OR(C87="Gasto",C87="Apartado"),-G87,G87),0)</f>
        <v>0</v>
      </c>
      <c r="M87" s="9" t="str">
        <f aca="false">IF(J87="","",IF(OR(C87="Gasto",C87="Apartado"),-N(F87),N(F87)))</f>
        <v/>
      </c>
      <c r="N87" s="9" t="n">
        <f aca="false">IF(J87="Pendiente",M87,0)</f>
        <v>0</v>
      </c>
      <c r="O87" s="9" t="n">
        <f aca="false">IF(AND(J87="Pendiente",OR(C87="Gasto",C87="Apartado")),MAX(0,N(F87)),0)</f>
        <v>0</v>
      </c>
    </row>
    <row r="88" customFormat="false" ht="34" hidden="false" customHeight="true" outlineLevel="0" collapsed="false">
      <c r="A88" s="30"/>
      <c r="B88" s="30"/>
      <c r="C88" s="28"/>
      <c r="D88" s="28"/>
      <c r="E88" s="28"/>
      <c r="F88" s="29"/>
      <c r="G88" s="29"/>
      <c r="H88" s="31"/>
      <c r="I88" s="32"/>
      <c r="J88" s="18" t="str">
        <f aca="false">IF(COUNTA(A88:I88)=0,"",IF(ISNUMBER(G88),"Confirmado","Pendiente"))</f>
        <v/>
      </c>
      <c r="K88" s="18" t="str">
        <f aca="false">IF(AND(ISNUMBER(A88),OR(A88&lt;Plan!$A$20,A88&gt;=Plan!$B$45,AND(ISNUMBER(B88),OR(B88&lt;Plan!$A$20,B88&gt;=Plan!$B$45)))),"REVISAR periodo",IF(COUNTA(A88:I88)=0,"",IF(OR(NOT(ISNUMBER(A88)),E88="",AND(C88&lt;&gt;"Ingreso",C88&lt;&gt;"Gasto",C88&lt;&gt;"Apartado",C88&lt;&gt;"Retirada"),AND(F88&lt;&gt;"",NOT(ISNUMBER(F88))),AND(G88&lt;&gt;"",NOT(ISNUMBER(G88))),AND(ISNUMBER(G88),NOT(ISNUMBER(B88))),AND(G88="",B88&lt;&gt;""),AND(C88="Gasto",COUNTIFS(Categorias!$A$8:$A$15,D88)&lt;&gt;1)),"REVISAR datos","Correcto")))</f>
        <v/>
      </c>
      <c r="L88" s="9" t="n">
        <f aca="false">IF(ISNUMBER(G88),IF(OR(C88="Gasto",C88="Apartado"),-G88,G88),0)</f>
        <v>0</v>
      </c>
      <c r="M88" s="9" t="str">
        <f aca="false">IF(J88="","",IF(OR(C88="Gasto",C88="Apartado"),-N(F88),N(F88)))</f>
        <v/>
      </c>
      <c r="N88" s="9" t="n">
        <f aca="false">IF(J88="Pendiente",M88,0)</f>
        <v>0</v>
      </c>
      <c r="O88" s="9" t="n">
        <f aca="false">IF(AND(J88="Pendiente",OR(C88="Gasto",C88="Apartado")),MAX(0,N(F88)),0)</f>
        <v>0</v>
      </c>
    </row>
    <row r="89" customFormat="false" ht="34" hidden="false" customHeight="true" outlineLevel="0" collapsed="false">
      <c r="A89" s="30"/>
      <c r="B89" s="30"/>
      <c r="C89" s="28"/>
      <c r="D89" s="28"/>
      <c r="E89" s="28"/>
      <c r="F89" s="29"/>
      <c r="G89" s="29"/>
      <c r="H89" s="31"/>
      <c r="I89" s="32"/>
      <c r="J89" s="18" t="str">
        <f aca="false">IF(COUNTA(A89:I89)=0,"",IF(ISNUMBER(G89),"Confirmado","Pendiente"))</f>
        <v/>
      </c>
      <c r="K89" s="18" t="str">
        <f aca="false">IF(AND(ISNUMBER(A89),OR(A89&lt;Plan!$A$20,A89&gt;=Plan!$B$45,AND(ISNUMBER(B89),OR(B89&lt;Plan!$A$20,B89&gt;=Plan!$B$45)))),"REVISAR periodo",IF(COUNTA(A89:I89)=0,"",IF(OR(NOT(ISNUMBER(A89)),E89="",AND(C89&lt;&gt;"Ingreso",C89&lt;&gt;"Gasto",C89&lt;&gt;"Apartado",C89&lt;&gt;"Retirada"),AND(F89&lt;&gt;"",NOT(ISNUMBER(F89))),AND(G89&lt;&gt;"",NOT(ISNUMBER(G89))),AND(ISNUMBER(G89),NOT(ISNUMBER(B89))),AND(G89="",B89&lt;&gt;""),AND(C89="Gasto",COUNTIFS(Categorias!$A$8:$A$15,D89)&lt;&gt;1)),"REVISAR datos","Correcto")))</f>
        <v/>
      </c>
      <c r="L89" s="9" t="n">
        <f aca="false">IF(ISNUMBER(G89),IF(OR(C89="Gasto",C89="Apartado"),-G89,G89),0)</f>
        <v>0</v>
      </c>
      <c r="M89" s="9" t="str">
        <f aca="false">IF(J89="","",IF(OR(C89="Gasto",C89="Apartado"),-N(F89),N(F89)))</f>
        <v/>
      </c>
      <c r="N89" s="9" t="n">
        <f aca="false">IF(J89="Pendiente",M89,0)</f>
        <v>0</v>
      </c>
      <c r="O89" s="9" t="n">
        <f aca="false">IF(AND(J89="Pendiente",OR(C89="Gasto",C89="Apartado")),MAX(0,N(F89)),0)</f>
        <v>0</v>
      </c>
    </row>
    <row r="90" customFormat="false" ht="34" hidden="false" customHeight="true" outlineLevel="0" collapsed="false">
      <c r="A90" s="30"/>
      <c r="B90" s="30"/>
      <c r="C90" s="28"/>
      <c r="D90" s="28"/>
      <c r="E90" s="28"/>
      <c r="F90" s="29"/>
      <c r="G90" s="29"/>
      <c r="H90" s="31"/>
      <c r="I90" s="32"/>
      <c r="J90" s="18" t="str">
        <f aca="false">IF(COUNTA(A90:I90)=0,"",IF(ISNUMBER(G90),"Confirmado","Pendiente"))</f>
        <v/>
      </c>
      <c r="K90" s="18" t="str">
        <f aca="false">IF(AND(ISNUMBER(A90),OR(A90&lt;Plan!$A$20,A90&gt;=Plan!$B$45,AND(ISNUMBER(B90),OR(B90&lt;Plan!$A$20,B90&gt;=Plan!$B$45)))),"REVISAR periodo",IF(COUNTA(A90:I90)=0,"",IF(OR(NOT(ISNUMBER(A90)),E90="",AND(C90&lt;&gt;"Ingreso",C90&lt;&gt;"Gasto",C90&lt;&gt;"Apartado",C90&lt;&gt;"Retirada"),AND(F90&lt;&gt;"",NOT(ISNUMBER(F90))),AND(G90&lt;&gt;"",NOT(ISNUMBER(G90))),AND(ISNUMBER(G90),NOT(ISNUMBER(B90))),AND(G90="",B90&lt;&gt;""),AND(C90="Gasto",COUNTIFS(Categorias!$A$8:$A$15,D90)&lt;&gt;1)),"REVISAR datos","Correcto")))</f>
        <v/>
      </c>
      <c r="L90" s="9" t="n">
        <f aca="false">IF(ISNUMBER(G90),IF(OR(C90="Gasto",C90="Apartado"),-G90,G90),0)</f>
        <v>0</v>
      </c>
      <c r="M90" s="9" t="str">
        <f aca="false">IF(J90="","",IF(OR(C90="Gasto",C90="Apartado"),-N(F90),N(F90)))</f>
        <v/>
      </c>
      <c r="N90" s="9" t="n">
        <f aca="false">IF(J90="Pendiente",M90,0)</f>
        <v>0</v>
      </c>
      <c r="O90" s="9" t="n">
        <f aca="false">IF(AND(J90="Pendiente",OR(C90="Gasto",C90="Apartado")),MAX(0,N(F90)),0)</f>
        <v>0</v>
      </c>
    </row>
    <row r="91" customFormat="false" ht="34" hidden="false" customHeight="true" outlineLevel="0" collapsed="false">
      <c r="A91" s="30"/>
      <c r="B91" s="30"/>
      <c r="C91" s="28"/>
      <c r="D91" s="28"/>
      <c r="E91" s="28"/>
      <c r="F91" s="29"/>
      <c r="G91" s="29"/>
      <c r="H91" s="31"/>
      <c r="I91" s="32"/>
      <c r="J91" s="18" t="str">
        <f aca="false">IF(COUNTA(A91:I91)=0,"",IF(ISNUMBER(G91),"Confirmado","Pendiente"))</f>
        <v/>
      </c>
      <c r="K91" s="18" t="str">
        <f aca="false">IF(AND(ISNUMBER(A91),OR(A91&lt;Plan!$A$20,A91&gt;=Plan!$B$45,AND(ISNUMBER(B91),OR(B91&lt;Plan!$A$20,B91&gt;=Plan!$B$45)))),"REVISAR periodo",IF(COUNTA(A91:I91)=0,"",IF(OR(NOT(ISNUMBER(A91)),E91="",AND(C91&lt;&gt;"Ingreso",C91&lt;&gt;"Gasto",C91&lt;&gt;"Apartado",C91&lt;&gt;"Retirada"),AND(F91&lt;&gt;"",NOT(ISNUMBER(F91))),AND(G91&lt;&gt;"",NOT(ISNUMBER(G91))),AND(ISNUMBER(G91),NOT(ISNUMBER(B91))),AND(G91="",B91&lt;&gt;""),AND(C91="Gasto",COUNTIFS(Categorias!$A$8:$A$15,D91)&lt;&gt;1)),"REVISAR datos","Correcto")))</f>
        <v/>
      </c>
      <c r="L91" s="9" t="n">
        <f aca="false">IF(ISNUMBER(G91),IF(OR(C91="Gasto",C91="Apartado"),-G91,G91),0)</f>
        <v>0</v>
      </c>
      <c r="M91" s="9" t="str">
        <f aca="false">IF(J91="","",IF(OR(C91="Gasto",C91="Apartado"),-N(F91),N(F91)))</f>
        <v/>
      </c>
      <c r="N91" s="9" t="n">
        <f aca="false">IF(J91="Pendiente",M91,0)</f>
        <v>0</v>
      </c>
      <c r="O91" s="9" t="n">
        <f aca="false">IF(AND(J91="Pendiente",OR(C91="Gasto",C91="Apartado")),MAX(0,N(F91)),0)</f>
        <v>0</v>
      </c>
    </row>
    <row r="92" customFormat="false" ht="34" hidden="false" customHeight="true" outlineLevel="0" collapsed="false">
      <c r="A92" s="30"/>
      <c r="B92" s="30"/>
      <c r="C92" s="28"/>
      <c r="D92" s="28"/>
      <c r="E92" s="28"/>
      <c r="F92" s="29"/>
      <c r="G92" s="29"/>
      <c r="H92" s="31"/>
      <c r="I92" s="32"/>
      <c r="J92" s="18" t="str">
        <f aca="false">IF(COUNTA(A92:I92)=0,"",IF(ISNUMBER(G92),"Confirmado","Pendiente"))</f>
        <v/>
      </c>
      <c r="K92" s="18" t="str">
        <f aca="false">IF(AND(ISNUMBER(A92),OR(A92&lt;Plan!$A$20,A92&gt;=Plan!$B$45,AND(ISNUMBER(B92),OR(B92&lt;Plan!$A$20,B92&gt;=Plan!$B$45)))),"REVISAR periodo",IF(COUNTA(A92:I92)=0,"",IF(OR(NOT(ISNUMBER(A92)),E92="",AND(C92&lt;&gt;"Ingreso",C92&lt;&gt;"Gasto",C92&lt;&gt;"Apartado",C92&lt;&gt;"Retirada"),AND(F92&lt;&gt;"",NOT(ISNUMBER(F92))),AND(G92&lt;&gt;"",NOT(ISNUMBER(G92))),AND(ISNUMBER(G92),NOT(ISNUMBER(B92))),AND(G92="",B92&lt;&gt;""),AND(C92="Gasto",COUNTIFS(Categorias!$A$8:$A$15,D92)&lt;&gt;1)),"REVISAR datos","Correcto")))</f>
        <v/>
      </c>
      <c r="L92" s="9" t="n">
        <f aca="false">IF(ISNUMBER(G92),IF(OR(C92="Gasto",C92="Apartado"),-G92,G92),0)</f>
        <v>0</v>
      </c>
      <c r="M92" s="9" t="str">
        <f aca="false">IF(J92="","",IF(OR(C92="Gasto",C92="Apartado"),-N(F92),N(F92)))</f>
        <v/>
      </c>
      <c r="N92" s="9" t="n">
        <f aca="false">IF(J92="Pendiente",M92,0)</f>
        <v>0</v>
      </c>
      <c r="O92" s="9" t="n">
        <f aca="false">IF(AND(J92="Pendiente",OR(C92="Gasto",C92="Apartado")),MAX(0,N(F92)),0)</f>
        <v>0</v>
      </c>
    </row>
    <row r="93" customFormat="false" ht="34" hidden="false" customHeight="true" outlineLevel="0" collapsed="false">
      <c r="A93" s="30"/>
      <c r="B93" s="30"/>
      <c r="C93" s="28"/>
      <c r="D93" s="28"/>
      <c r="E93" s="28"/>
      <c r="F93" s="29"/>
      <c r="G93" s="29"/>
      <c r="H93" s="31"/>
      <c r="I93" s="32"/>
      <c r="J93" s="18" t="str">
        <f aca="false">IF(COUNTA(A93:I93)=0,"",IF(ISNUMBER(G93),"Confirmado","Pendiente"))</f>
        <v/>
      </c>
      <c r="K93" s="18" t="str">
        <f aca="false">IF(AND(ISNUMBER(A93),OR(A93&lt;Plan!$A$20,A93&gt;=Plan!$B$45,AND(ISNUMBER(B93),OR(B93&lt;Plan!$A$20,B93&gt;=Plan!$B$45)))),"REVISAR periodo",IF(COUNTA(A93:I93)=0,"",IF(OR(NOT(ISNUMBER(A93)),E93="",AND(C93&lt;&gt;"Ingreso",C93&lt;&gt;"Gasto",C93&lt;&gt;"Apartado",C93&lt;&gt;"Retirada"),AND(F93&lt;&gt;"",NOT(ISNUMBER(F93))),AND(G93&lt;&gt;"",NOT(ISNUMBER(G93))),AND(ISNUMBER(G93),NOT(ISNUMBER(B93))),AND(G93="",B93&lt;&gt;""),AND(C93="Gasto",COUNTIFS(Categorias!$A$8:$A$15,D93)&lt;&gt;1)),"REVISAR datos","Correcto")))</f>
        <v/>
      </c>
      <c r="L93" s="9" t="n">
        <f aca="false">IF(ISNUMBER(G93),IF(OR(C93="Gasto",C93="Apartado"),-G93,G93),0)</f>
        <v>0</v>
      </c>
      <c r="M93" s="9" t="str">
        <f aca="false">IF(J93="","",IF(OR(C93="Gasto",C93="Apartado"),-N(F93),N(F93)))</f>
        <v/>
      </c>
      <c r="N93" s="9" t="n">
        <f aca="false">IF(J93="Pendiente",M93,0)</f>
        <v>0</v>
      </c>
      <c r="O93" s="9" t="n">
        <f aca="false">IF(AND(J93="Pendiente",OR(C93="Gasto",C93="Apartado")),MAX(0,N(F93)),0)</f>
        <v>0</v>
      </c>
    </row>
    <row r="94" customFormat="false" ht="34" hidden="false" customHeight="true" outlineLevel="0" collapsed="false">
      <c r="A94" s="30"/>
      <c r="B94" s="30"/>
      <c r="C94" s="28"/>
      <c r="D94" s="28"/>
      <c r="E94" s="28"/>
      <c r="F94" s="29"/>
      <c r="G94" s="29"/>
      <c r="H94" s="31"/>
      <c r="I94" s="32"/>
      <c r="J94" s="18" t="str">
        <f aca="false">IF(COUNTA(A94:I94)=0,"",IF(ISNUMBER(G94),"Confirmado","Pendiente"))</f>
        <v/>
      </c>
      <c r="K94" s="18" t="str">
        <f aca="false">IF(AND(ISNUMBER(A94),OR(A94&lt;Plan!$A$20,A94&gt;=Plan!$B$45,AND(ISNUMBER(B94),OR(B94&lt;Plan!$A$20,B94&gt;=Plan!$B$45)))),"REVISAR periodo",IF(COUNTA(A94:I94)=0,"",IF(OR(NOT(ISNUMBER(A94)),E94="",AND(C94&lt;&gt;"Ingreso",C94&lt;&gt;"Gasto",C94&lt;&gt;"Apartado",C94&lt;&gt;"Retirada"),AND(F94&lt;&gt;"",NOT(ISNUMBER(F94))),AND(G94&lt;&gt;"",NOT(ISNUMBER(G94))),AND(ISNUMBER(G94),NOT(ISNUMBER(B94))),AND(G94="",B94&lt;&gt;""),AND(C94="Gasto",COUNTIFS(Categorias!$A$8:$A$15,D94)&lt;&gt;1)),"REVISAR datos","Correcto")))</f>
        <v/>
      </c>
      <c r="L94" s="9" t="n">
        <f aca="false">IF(ISNUMBER(G94),IF(OR(C94="Gasto",C94="Apartado"),-G94,G94),0)</f>
        <v>0</v>
      </c>
      <c r="M94" s="9" t="str">
        <f aca="false">IF(J94="","",IF(OR(C94="Gasto",C94="Apartado"),-N(F94),N(F94)))</f>
        <v/>
      </c>
      <c r="N94" s="9" t="n">
        <f aca="false">IF(J94="Pendiente",M94,0)</f>
        <v>0</v>
      </c>
      <c r="O94" s="9" t="n">
        <f aca="false">IF(AND(J94="Pendiente",OR(C94="Gasto",C94="Apartado")),MAX(0,N(F94)),0)</f>
        <v>0</v>
      </c>
    </row>
    <row r="95" customFormat="false" ht="34" hidden="false" customHeight="true" outlineLevel="0" collapsed="false">
      <c r="A95" s="30"/>
      <c r="B95" s="30"/>
      <c r="C95" s="28"/>
      <c r="D95" s="28"/>
      <c r="E95" s="28"/>
      <c r="F95" s="29"/>
      <c r="G95" s="29"/>
      <c r="H95" s="31"/>
      <c r="I95" s="32"/>
      <c r="J95" s="18" t="str">
        <f aca="false">IF(COUNTA(A95:I95)=0,"",IF(ISNUMBER(G95),"Confirmado","Pendiente"))</f>
        <v/>
      </c>
      <c r="K95" s="18" t="str">
        <f aca="false">IF(AND(ISNUMBER(A95),OR(A95&lt;Plan!$A$20,A95&gt;=Plan!$B$45,AND(ISNUMBER(B95),OR(B95&lt;Plan!$A$20,B95&gt;=Plan!$B$45)))),"REVISAR periodo",IF(COUNTA(A95:I95)=0,"",IF(OR(NOT(ISNUMBER(A95)),E95="",AND(C95&lt;&gt;"Ingreso",C95&lt;&gt;"Gasto",C95&lt;&gt;"Apartado",C95&lt;&gt;"Retirada"),AND(F95&lt;&gt;"",NOT(ISNUMBER(F95))),AND(G95&lt;&gt;"",NOT(ISNUMBER(G95))),AND(ISNUMBER(G95),NOT(ISNUMBER(B95))),AND(G95="",B95&lt;&gt;""),AND(C95="Gasto",COUNTIFS(Categorias!$A$8:$A$15,D95)&lt;&gt;1)),"REVISAR datos","Correcto")))</f>
        <v/>
      </c>
      <c r="L95" s="9" t="n">
        <f aca="false">IF(ISNUMBER(G95),IF(OR(C95="Gasto",C95="Apartado"),-G95,G95),0)</f>
        <v>0</v>
      </c>
      <c r="M95" s="9" t="str">
        <f aca="false">IF(J95="","",IF(OR(C95="Gasto",C95="Apartado"),-N(F95),N(F95)))</f>
        <v/>
      </c>
      <c r="N95" s="9" t="n">
        <f aca="false">IF(J95="Pendiente",M95,0)</f>
        <v>0</v>
      </c>
      <c r="O95" s="9" t="n">
        <f aca="false">IF(AND(J95="Pendiente",OR(C95="Gasto",C95="Apartado")),MAX(0,N(F95)),0)</f>
        <v>0</v>
      </c>
    </row>
    <row r="96" customFormat="false" ht="34" hidden="false" customHeight="true" outlineLevel="0" collapsed="false">
      <c r="A96" s="30"/>
      <c r="B96" s="30"/>
      <c r="C96" s="28"/>
      <c r="D96" s="28"/>
      <c r="E96" s="28"/>
      <c r="F96" s="29"/>
      <c r="G96" s="29"/>
      <c r="H96" s="31"/>
      <c r="I96" s="32"/>
      <c r="J96" s="18" t="str">
        <f aca="false">IF(COUNTA(A96:I96)=0,"",IF(ISNUMBER(G96),"Confirmado","Pendiente"))</f>
        <v/>
      </c>
      <c r="K96" s="18" t="str">
        <f aca="false">IF(AND(ISNUMBER(A96),OR(A96&lt;Plan!$A$20,A96&gt;=Plan!$B$45,AND(ISNUMBER(B96),OR(B96&lt;Plan!$A$20,B96&gt;=Plan!$B$45)))),"REVISAR periodo",IF(COUNTA(A96:I96)=0,"",IF(OR(NOT(ISNUMBER(A96)),E96="",AND(C96&lt;&gt;"Ingreso",C96&lt;&gt;"Gasto",C96&lt;&gt;"Apartado",C96&lt;&gt;"Retirada"),AND(F96&lt;&gt;"",NOT(ISNUMBER(F96))),AND(G96&lt;&gt;"",NOT(ISNUMBER(G96))),AND(ISNUMBER(G96),NOT(ISNUMBER(B96))),AND(G96="",B96&lt;&gt;""),AND(C96="Gasto",COUNTIFS(Categorias!$A$8:$A$15,D96)&lt;&gt;1)),"REVISAR datos","Correcto")))</f>
        <v/>
      </c>
      <c r="L96" s="9" t="n">
        <f aca="false">IF(ISNUMBER(G96),IF(OR(C96="Gasto",C96="Apartado"),-G96,G96),0)</f>
        <v>0</v>
      </c>
      <c r="M96" s="9" t="str">
        <f aca="false">IF(J96="","",IF(OR(C96="Gasto",C96="Apartado"),-N(F96),N(F96)))</f>
        <v/>
      </c>
      <c r="N96" s="9" t="n">
        <f aca="false">IF(J96="Pendiente",M96,0)</f>
        <v>0</v>
      </c>
      <c r="O96" s="9" t="n">
        <f aca="false">IF(AND(J96="Pendiente",OR(C96="Gasto",C96="Apartado")),MAX(0,N(F96)),0)</f>
        <v>0</v>
      </c>
    </row>
    <row r="97" customFormat="false" ht="34" hidden="false" customHeight="true" outlineLevel="0" collapsed="false">
      <c r="A97" s="30"/>
      <c r="B97" s="30"/>
      <c r="C97" s="28"/>
      <c r="D97" s="28"/>
      <c r="E97" s="28"/>
      <c r="F97" s="29"/>
      <c r="G97" s="29"/>
      <c r="H97" s="31"/>
      <c r="I97" s="32"/>
      <c r="J97" s="18" t="str">
        <f aca="false">IF(COUNTA(A97:I97)=0,"",IF(ISNUMBER(G97),"Confirmado","Pendiente"))</f>
        <v/>
      </c>
      <c r="K97" s="18" t="str">
        <f aca="false">IF(AND(ISNUMBER(A97),OR(A97&lt;Plan!$A$20,A97&gt;=Plan!$B$45,AND(ISNUMBER(B97),OR(B97&lt;Plan!$A$20,B97&gt;=Plan!$B$45)))),"REVISAR periodo",IF(COUNTA(A97:I97)=0,"",IF(OR(NOT(ISNUMBER(A97)),E97="",AND(C97&lt;&gt;"Ingreso",C97&lt;&gt;"Gasto",C97&lt;&gt;"Apartado",C97&lt;&gt;"Retirada"),AND(F97&lt;&gt;"",NOT(ISNUMBER(F97))),AND(G97&lt;&gt;"",NOT(ISNUMBER(G97))),AND(ISNUMBER(G97),NOT(ISNUMBER(B97))),AND(G97="",B97&lt;&gt;""),AND(C97="Gasto",COUNTIFS(Categorias!$A$8:$A$15,D97)&lt;&gt;1)),"REVISAR datos","Correcto")))</f>
        <v/>
      </c>
      <c r="L97" s="9" t="n">
        <f aca="false">IF(ISNUMBER(G97),IF(OR(C97="Gasto",C97="Apartado"),-G97,G97),0)</f>
        <v>0</v>
      </c>
      <c r="M97" s="9" t="str">
        <f aca="false">IF(J97="","",IF(OR(C97="Gasto",C97="Apartado"),-N(F97),N(F97)))</f>
        <v/>
      </c>
      <c r="N97" s="9" t="n">
        <f aca="false">IF(J97="Pendiente",M97,0)</f>
        <v>0</v>
      </c>
      <c r="O97" s="9" t="n">
        <f aca="false">IF(AND(J97="Pendiente",OR(C97="Gasto",C97="Apartado")),MAX(0,N(F97)),0)</f>
        <v>0</v>
      </c>
    </row>
    <row r="98" customFormat="false" ht="34" hidden="false" customHeight="true" outlineLevel="0" collapsed="false">
      <c r="A98" s="30"/>
      <c r="B98" s="30"/>
      <c r="C98" s="28"/>
      <c r="D98" s="28"/>
      <c r="E98" s="28"/>
      <c r="F98" s="29"/>
      <c r="G98" s="29"/>
      <c r="H98" s="31"/>
      <c r="I98" s="32"/>
      <c r="J98" s="18" t="str">
        <f aca="false">IF(COUNTA(A98:I98)=0,"",IF(ISNUMBER(G98),"Confirmado","Pendiente"))</f>
        <v/>
      </c>
      <c r="K98" s="18" t="str">
        <f aca="false">IF(AND(ISNUMBER(A98),OR(A98&lt;Plan!$A$20,A98&gt;=Plan!$B$45,AND(ISNUMBER(B98),OR(B98&lt;Plan!$A$20,B98&gt;=Plan!$B$45)))),"REVISAR periodo",IF(COUNTA(A98:I98)=0,"",IF(OR(NOT(ISNUMBER(A98)),E98="",AND(C98&lt;&gt;"Ingreso",C98&lt;&gt;"Gasto",C98&lt;&gt;"Apartado",C98&lt;&gt;"Retirada"),AND(F98&lt;&gt;"",NOT(ISNUMBER(F98))),AND(G98&lt;&gt;"",NOT(ISNUMBER(G98))),AND(ISNUMBER(G98),NOT(ISNUMBER(B98))),AND(G98="",B98&lt;&gt;""),AND(C98="Gasto",COUNTIFS(Categorias!$A$8:$A$15,D98)&lt;&gt;1)),"REVISAR datos","Correcto")))</f>
        <v/>
      </c>
      <c r="L98" s="9" t="n">
        <f aca="false">IF(ISNUMBER(G98),IF(OR(C98="Gasto",C98="Apartado"),-G98,G98),0)</f>
        <v>0</v>
      </c>
      <c r="M98" s="9" t="str">
        <f aca="false">IF(J98="","",IF(OR(C98="Gasto",C98="Apartado"),-N(F98),N(F98)))</f>
        <v/>
      </c>
      <c r="N98" s="9" t="n">
        <f aca="false">IF(J98="Pendiente",M98,0)</f>
        <v>0</v>
      </c>
      <c r="O98" s="9" t="n">
        <f aca="false">IF(AND(J98="Pendiente",OR(C98="Gasto",C98="Apartado")),MAX(0,N(F98)),0)</f>
        <v>0</v>
      </c>
    </row>
    <row r="99" customFormat="false" ht="34" hidden="false" customHeight="true" outlineLevel="0" collapsed="false">
      <c r="A99" s="30"/>
      <c r="B99" s="30"/>
      <c r="C99" s="28"/>
      <c r="D99" s="28"/>
      <c r="E99" s="28"/>
      <c r="F99" s="29"/>
      <c r="G99" s="29"/>
      <c r="H99" s="31"/>
      <c r="I99" s="32"/>
      <c r="J99" s="18" t="str">
        <f aca="false">IF(COUNTA(A99:I99)=0,"",IF(ISNUMBER(G99),"Confirmado","Pendiente"))</f>
        <v/>
      </c>
      <c r="K99" s="18" t="str">
        <f aca="false">IF(AND(ISNUMBER(A99),OR(A99&lt;Plan!$A$20,A99&gt;=Plan!$B$45,AND(ISNUMBER(B99),OR(B99&lt;Plan!$A$20,B99&gt;=Plan!$B$45)))),"REVISAR periodo",IF(COUNTA(A99:I99)=0,"",IF(OR(NOT(ISNUMBER(A99)),E99="",AND(C99&lt;&gt;"Ingreso",C99&lt;&gt;"Gasto",C99&lt;&gt;"Apartado",C99&lt;&gt;"Retirada"),AND(F99&lt;&gt;"",NOT(ISNUMBER(F99))),AND(G99&lt;&gt;"",NOT(ISNUMBER(G99))),AND(ISNUMBER(G99),NOT(ISNUMBER(B99))),AND(G99="",B99&lt;&gt;""),AND(C99="Gasto",COUNTIFS(Categorias!$A$8:$A$15,D99)&lt;&gt;1)),"REVISAR datos","Correcto")))</f>
        <v/>
      </c>
      <c r="L99" s="9" t="n">
        <f aca="false">IF(ISNUMBER(G99),IF(OR(C99="Gasto",C99="Apartado"),-G99,G99),0)</f>
        <v>0</v>
      </c>
      <c r="M99" s="9" t="str">
        <f aca="false">IF(J99="","",IF(OR(C99="Gasto",C99="Apartado"),-N(F99),N(F99)))</f>
        <v/>
      </c>
      <c r="N99" s="9" t="n">
        <f aca="false">IF(J99="Pendiente",M99,0)</f>
        <v>0</v>
      </c>
      <c r="O99" s="9" t="n">
        <f aca="false">IF(AND(J99="Pendiente",OR(C99="Gasto",C99="Apartado")),MAX(0,N(F99)),0)</f>
        <v>0</v>
      </c>
    </row>
    <row r="100" customFormat="false" ht="34" hidden="false" customHeight="true" outlineLevel="0" collapsed="false">
      <c r="A100" s="30"/>
      <c r="B100" s="30"/>
      <c r="C100" s="28"/>
      <c r="D100" s="28"/>
      <c r="E100" s="28"/>
      <c r="F100" s="29"/>
      <c r="G100" s="29"/>
      <c r="H100" s="31"/>
      <c r="I100" s="32"/>
      <c r="J100" s="18" t="str">
        <f aca="false">IF(COUNTA(A100:I100)=0,"",IF(ISNUMBER(G100),"Confirmado","Pendiente"))</f>
        <v/>
      </c>
      <c r="K100" s="18" t="str">
        <f aca="false">IF(AND(ISNUMBER(A100),OR(A100&lt;Plan!$A$20,A100&gt;=Plan!$B$45,AND(ISNUMBER(B100),OR(B100&lt;Plan!$A$20,B100&gt;=Plan!$B$45)))),"REVISAR periodo",IF(COUNTA(A100:I100)=0,"",IF(OR(NOT(ISNUMBER(A100)),E100="",AND(C100&lt;&gt;"Ingreso",C100&lt;&gt;"Gasto",C100&lt;&gt;"Apartado",C100&lt;&gt;"Retirada"),AND(F100&lt;&gt;"",NOT(ISNUMBER(F100))),AND(G100&lt;&gt;"",NOT(ISNUMBER(G100))),AND(ISNUMBER(G100),NOT(ISNUMBER(B100))),AND(G100="",B100&lt;&gt;""),AND(C100="Gasto",COUNTIFS(Categorias!$A$8:$A$15,D100)&lt;&gt;1)),"REVISAR datos","Correcto")))</f>
        <v/>
      </c>
      <c r="L100" s="9" t="n">
        <f aca="false">IF(ISNUMBER(G100),IF(OR(C100="Gasto",C100="Apartado"),-G100,G100),0)</f>
        <v>0</v>
      </c>
      <c r="M100" s="9" t="str">
        <f aca="false">IF(J100="","",IF(OR(C100="Gasto",C100="Apartado"),-N(F100),N(F100)))</f>
        <v/>
      </c>
      <c r="N100" s="9" t="n">
        <f aca="false">IF(J100="Pendiente",M100,0)</f>
        <v>0</v>
      </c>
      <c r="O100" s="9" t="n">
        <f aca="false">IF(AND(J100="Pendiente",OR(C100="Gasto",C100="Apartado")),MAX(0,N(F100)),0)</f>
        <v>0</v>
      </c>
    </row>
    <row r="101" customFormat="false" ht="34" hidden="false" customHeight="true" outlineLevel="0" collapsed="false">
      <c r="A101" s="30"/>
      <c r="B101" s="30"/>
      <c r="C101" s="28"/>
      <c r="D101" s="28"/>
      <c r="E101" s="28"/>
      <c r="F101" s="29"/>
      <c r="G101" s="29"/>
      <c r="H101" s="31"/>
      <c r="I101" s="32"/>
      <c r="J101" s="18" t="str">
        <f aca="false">IF(COUNTA(A101:I101)=0,"",IF(ISNUMBER(G101),"Confirmado","Pendiente"))</f>
        <v/>
      </c>
      <c r="K101" s="18" t="str">
        <f aca="false">IF(AND(ISNUMBER(A101),OR(A101&lt;Plan!$A$20,A101&gt;=Plan!$B$45,AND(ISNUMBER(B101),OR(B101&lt;Plan!$A$20,B101&gt;=Plan!$B$45)))),"REVISAR periodo",IF(COUNTA(A101:I101)=0,"",IF(OR(NOT(ISNUMBER(A101)),E101="",AND(C101&lt;&gt;"Ingreso",C101&lt;&gt;"Gasto",C101&lt;&gt;"Apartado",C101&lt;&gt;"Retirada"),AND(F101&lt;&gt;"",NOT(ISNUMBER(F101))),AND(G101&lt;&gt;"",NOT(ISNUMBER(G101))),AND(ISNUMBER(G101),NOT(ISNUMBER(B101))),AND(G101="",B101&lt;&gt;""),AND(C101="Gasto",COUNTIFS(Categorias!$A$8:$A$15,D101)&lt;&gt;1)),"REVISAR datos","Correcto")))</f>
        <v/>
      </c>
      <c r="L101" s="9" t="n">
        <f aca="false">IF(ISNUMBER(G101),IF(OR(C101="Gasto",C101="Apartado"),-G101,G101),0)</f>
        <v>0</v>
      </c>
      <c r="M101" s="9" t="str">
        <f aca="false">IF(J101="","",IF(OR(C101="Gasto",C101="Apartado"),-N(F101),N(F101)))</f>
        <v/>
      </c>
      <c r="N101" s="9" t="n">
        <f aca="false">IF(J101="Pendiente",M101,0)</f>
        <v>0</v>
      </c>
      <c r="O101" s="9" t="n">
        <f aca="false">IF(AND(J101="Pendiente",OR(C101="Gasto",C101="Apartado")),MAX(0,N(F101)),0)</f>
        <v>0</v>
      </c>
    </row>
    <row r="102" customFormat="false" ht="34" hidden="false" customHeight="true" outlineLevel="0" collapsed="false">
      <c r="A102" s="30"/>
      <c r="B102" s="30"/>
      <c r="C102" s="28"/>
      <c r="D102" s="28"/>
      <c r="E102" s="28"/>
      <c r="F102" s="29"/>
      <c r="G102" s="29"/>
      <c r="H102" s="31"/>
      <c r="I102" s="32"/>
      <c r="J102" s="18" t="str">
        <f aca="false">IF(COUNTA(A102:I102)=0,"",IF(ISNUMBER(G102),"Confirmado","Pendiente"))</f>
        <v/>
      </c>
      <c r="K102" s="18" t="str">
        <f aca="false">IF(AND(ISNUMBER(A102),OR(A102&lt;Plan!$A$20,A102&gt;=Plan!$B$45,AND(ISNUMBER(B102),OR(B102&lt;Plan!$A$20,B102&gt;=Plan!$B$45)))),"REVISAR periodo",IF(COUNTA(A102:I102)=0,"",IF(OR(NOT(ISNUMBER(A102)),E102="",AND(C102&lt;&gt;"Ingreso",C102&lt;&gt;"Gasto",C102&lt;&gt;"Apartado",C102&lt;&gt;"Retirada"),AND(F102&lt;&gt;"",NOT(ISNUMBER(F102))),AND(G102&lt;&gt;"",NOT(ISNUMBER(G102))),AND(ISNUMBER(G102),NOT(ISNUMBER(B102))),AND(G102="",B102&lt;&gt;""),AND(C102="Gasto",COUNTIFS(Categorias!$A$8:$A$15,D102)&lt;&gt;1)),"REVISAR datos","Correcto")))</f>
        <v/>
      </c>
      <c r="L102" s="9" t="n">
        <f aca="false">IF(ISNUMBER(G102),IF(OR(C102="Gasto",C102="Apartado"),-G102,G102),0)</f>
        <v>0</v>
      </c>
      <c r="M102" s="9" t="str">
        <f aca="false">IF(J102="","",IF(OR(C102="Gasto",C102="Apartado"),-N(F102),N(F102)))</f>
        <v/>
      </c>
      <c r="N102" s="9" t="n">
        <f aca="false">IF(J102="Pendiente",M102,0)</f>
        <v>0</v>
      </c>
      <c r="O102" s="9" t="n">
        <f aca="false">IF(AND(J102="Pendiente",OR(C102="Gasto",C102="Apartado")),MAX(0,N(F102)),0)</f>
        <v>0</v>
      </c>
    </row>
    <row r="103" customFormat="false" ht="34" hidden="false" customHeight="true" outlineLevel="0" collapsed="false">
      <c r="A103" s="30"/>
      <c r="B103" s="30"/>
      <c r="C103" s="28"/>
      <c r="D103" s="28"/>
      <c r="E103" s="28"/>
      <c r="F103" s="29"/>
      <c r="G103" s="29"/>
      <c r="H103" s="31"/>
      <c r="I103" s="32"/>
      <c r="J103" s="18" t="str">
        <f aca="false">IF(COUNTA(A103:I103)=0,"",IF(ISNUMBER(G103),"Confirmado","Pendiente"))</f>
        <v/>
      </c>
      <c r="K103" s="18" t="str">
        <f aca="false">IF(AND(ISNUMBER(A103),OR(A103&lt;Plan!$A$20,A103&gt;=Plan!$B$45,AND(ISNUMBER(B103),OR(B103&lt;Plan!$A$20,B103&gt;=Plan!$B$45)))),"REVISAR periodo",IF(COUNTA(A103:I103)=0,"",IF(OR(NOT(ISNUMBER(A103)),E103="",AND(C103&lt;&gt;"Ingreso",C103&lt;&gt;"Gasto",C103&lt;&gt;"Apartado",C103&lt;&gt;"Retirada"),AND(F103&lt;&gt;"",NOT(ISNUMBER(F103))),AND(G103&lt;&gt;"",NOT(ISNUMBER(G103))),AND(ISNUMBER(G103),NOT(ISNUMBER(B103))),AND(G103="",B103&lt;&gt;""),AND(C103="Gasto",COUNTIFS(Categorias!$A$8:$A$15,D103)&lt;&gt;1)),"REVISAR datos","Correcto")))</f>
        <v/>
      </c>
      <c r="L103" s="9" t="n">
        <f aca="false">IF(ISNUMBER(G103),IF(OR(C103="Gasto",C103="Apartado"),-G103,G103),0)</f>
        <v>0</v>
      </c>
      <c r="M103" s="9" t="str">
        <f aca="false">IF(J103="","",IF(OR(C103="Gasto",C103="Apartado"),-N(F103),N(F103)))</f>
        <v/>
      </c>
      <c r="N103" s="9" t="n">
        <f aca="false">IF(J103="Pendiente",M103,0)</f>
        <v>0</v>
      </c>
      <c r="O103" s="9" t="n">
        <f aca="false">IF(AND(J103="Pendiente",OR(C103="Gasto",C103="Apartado")),MAX(0,N(F103)),0)</f>
        <v>0</v>
      </c>
    </row>
    <row r="104" customFormat="false" ht="34" hidden="false" customHeight="true" outlineLevel="0" collapsed="false">
      <c r="A104" s="30"/>
      <c r="B104" s="30"/>
      <c r="C104" s="28"/>
      <c r="D104" s="28"/>
      <c r="E104" s="28"/>
      <c r="F104" s="29"/>
      <c r="G104" s="29"/>
      <c r="H104" s="31"/>
      <c r="I104" s="32"/>
      <c r="J104" s="18" t="str">
        <f aca="false">IF(COUNTA(A104:I104)=0,"",IF(ISNUMBER(G104),"Confirmado","Pendiente"))</f>
        <v/>
      </c>
      <c r="K104" s="18" t="str">
        <f aca="false">IF(AND(ISNUMBER(A104),OR(A104&lt;Plan!$A$20,A104&gt;=Plan!$B$45,AND(ISNUMBER(B104),OR(B104&lt;Plan!$A$20,B104&gt;=Plan!$B$45)))),"REVISAR periodo",IF(COUNTA(A104:I104)=0,"",IF(OR(NOT(ISNUMBER(A104)),E104="",AND(C104&lt;&gt;"Ingreso",C104&lt;&gt;"Gasto",C104&lt;&gt;"Apartado",C104&lt;&gt;"Retirada"),AND(F104&lt;&gt;"",NOT(ISNUMBER(F104))),AND(G104&lt;&gt;"",NOT(ISNUMBER(G104))),AND(ISNUMBER(G104),NOT(ISNUMBER(B104))),AND(G104="",B104&lt;&gt;""),AND(C104="Gasto",COUNTIFS(Categorias!$A$8:$A$15,D104)&lt;&gt;1)),"REVISAR datos","Correcto")))</f>
        <v/>
      </c>
      <c r="L104" s="9" t="n">
        <f aca="false">IF(ISNUMBER(G104),IF(OR(C104="Gasto",C104="Apartado"),-G104,G104),0)</f>
        <v>0</v>
      </c>
      <c r="M104" s="9" t="str">
        <f aca="false">IF(J104="","",IF(OR(C104="Gasto",C104="Apartado"),-N(F104),N(F104)))</f>
        <v/>
      </c>
      <c r="N104" s="9" t="n">
        <f aca="false">IF(J104="Pendiente",M104,0)</f>
        <v>0</v>
      </c>
      <c r="O104" s="9" t="n">
        <f aca="false">IF(AND(J104="Pendiente",OR(C104="Gasto",C104="Apartado")),MAX(0,N(F104)),0)</f>
        <v>0</v>
      </c>
    </row>
    <row r="105" customFormat="false" ht="34" hidden="false" customHeight="true" outlineLevel="0" collapsed="false">
      <c r="A105" s="30"/>
      <c r="B105" s="30"/>
      <c r="C105" s="28"/>
      <c r="D105" s="28"/>
      <c r="E105" s="28"/>
      <c r="F105" s="29"/>
      <c r="G105" s="29"/>
      <c r="H105" s="31"/>
      <c r="I105" s="32"/>
      <c r="J105" s="18" t="str">
        <f aca="false">IF(COUNTA(A105:I105)=0,"",IF(ISNUMBER(G105),"Confirmado","Pendiente"))</f>
        <v/>
      </c>
      <c r="K105" s="18" t="str">
        <f aca="false">IF(AND(ISNUMBER(A105),OR(A105&lt;Plan!$A$20,A105&gt;=Plan!$B$45,AND(ISNUMBER(B105),OR(B105&lt;Plan!$A$20,B105&gt;=Plan!$B$45)))),"REVISAR periodo",IF(COUNTA(A105:I105)=0,"",IF(OR(NOT(ISNUMBER(A105)),E105="",AND(C105&lt;&gt;"Ingreso",C105&lt;&gt;"Gasto",C105&lt;&gt;"Apartado",C105&lt;&gt;"Retirada"),AND(F105&lt;&gt;"",NOT(ISNUMBER(F105))),AND(G105&lt;&gt;"",NOT(ISNUMBER(G105))),AND(ISNUMBER(G105),NOT(ISNUMBER(B105))),AND(G105="",B105&lt;&gt;""),AND(C105="Gasto",COUNTIFS(Categorias!$A$8:$A$15,D105)&lt;&gt;1)),"REVISAR datos","Correcto")))</f>
        <v/>
      </c>
      <c r="L105" s="9" t="n">
        <f aca="false">IF(ISNUMBER(G105),IF(OR(C105="Gasto",C105="Apartado"),-G105,G105),0)</f>
        <v>0</v>
      </c>
      <c r="M105" s="9" t="str">
        <f aca="false">IF(J105="","",IF(OR(C105="Gasto",C105="Apartado"),-N(F105),N(F105)))</f>
        <v/>
      </c>
      <c r="N105" s="9" t="n">
        <f aca="false">IF(J105="Pendiente",M105,0)</f>
        <v>0</v>
      </c>
      <c r="O105" s="9" t="n">
        <f aca="false">IF(AND(J105="Pendiente",OR(C105="Gasto",C105="Apartado")),MAX(0,N(F105)),0)</f>
        <v>0</v>
      </c>
    </row>
    <row r="106" customFormat="false" ht="34" hidden="false" customHeight="true" outlineLevel="0" collapsed="false">
      <c r="A106" s="30"/>
      <c r="B106" s="30"/>
      <c r="C106" s="28"/>
      <c r="D106" s="28"/>
      <c r="E106" s="28"/>
      <c r="F106" s="29"/>
      <c r="G106" s="29"/>
      <c r="H106" s="31"/>
      <c r="I106" s="32"/>
      <c r="J106" s="18" t="str">
        <f aca="false">IF(COUNTA(A106:I106)=0,"",IF(ISNUMBER(G106),"Confirmado","Pendiente"))</f>
        <v/>
      </c>
      <c r="K106" s="18" t="str">
        <f aca="false">IF(AND(ISNUMBER(A106),OR(A106&lt;Plan!$A$20,A106&gt;=Plan!$B$45,AND(ISNUMBER(B106),OR(B106&lt;Plan!$A$20,B106&gt;=Plan!$B$45)))),"REVISAR periodo",IF(COUNTA(A106:I106)=0,"",IF(OR(NOT(ISNUMBER(A106)),E106="",AND(C106&lt;&gt;"Ingreso",C106&lt;&gt;"Gasto",C106&lt;&gt;"Apartado",C106&lt;&gt;"Retirada"),AND(F106&lt;&gt;"",NOT(ISNUMBER(F106))),AND(G106&lt;&gt;"",NOT(ISNUMBER(G106))),AND(ISNUMBER(G106),NOT(ISNUMBER(B106))),AND(G106="",B106&lt;&gt;""),AND(C106="Gasto",COUNTIFS(Categorias!$A$8:$A$15,D106)&lt;&gt;1)),"REVISAR datos","Correcto")))</f>
        <v/>
      </c>
      <c r="L106" s="9" t="n">
        <f aca="false">IF(ISNUMBER(G106),IF(OR(C106="Gasto",C106="Apartado"),-G106,G106),0)</f>
        <v>0</v>
      </c>
      <c r="M106" s="9" t="str">
        <f aca="false">IF(J106="","",IF(OR(C106="Gasto",C106="Apartado"),-N(F106),N(F106)))</f>
        <v/>
      </c>
      <c r="N106" s="9" t="n">
        <f aca="false">IF(J106="Pendiente",M106,0)</f>
        <v>0</v>
      </c>
      <c r="O106" s="9" t="n">
        <f aca="false">IF(AND(J106="Pendiente",OR(C106="Gasto",C106="Apartado")),MAX(0,N(F106)),0)</f>
        <v>0</v>
      </c>
    </row>
    <row r="107" customFormat="false" ht="34" hidden="false" customHeight="true" outlineLevel="0" collapsed="false">
      <c r="A107" s="30"/>
      <c r="B107" s="30"/>
      <c r="C107" s="28"/>
      <c r="D107" s="28"/>
      <c r="E107" s="28"/>
      <c r="F107" s="29"/>
      <c r="G107" s="29"/>
      <c r="H107" s="31"/>
      <c r="I107" s="32"/>
      <c r="J107" s="18" t="str">
        <f aca="false">IF(COUNTA(A107:I107)=0,"",IF(ISNUMBER(G107),"Confirmado","Pendiente"))</f>
        <v/>
      </c>
      <c r="K107" s="18" t="str">
        <f aca="false">IF(AND(ISNUMBER(A107),OR(A107&lt;Plan!$A$20,A107&gt;=Plan!$B$45,AND(ISNUMBER(B107),OR(B107&lt;Plan!$A$20,B107&gt;=Plan!$B$45)))),"REVISAR periodo",IF(COUNTA(A107:I107)=0,"",IF(OR(NOT(ISNUMBER(A107)),E107="",AND(C107&lt;&gt;"Ingreso",C107&lt;&gt;"Gasto",C107&lt;&gt;"Apartado",C107&lt;&gt;"Retirada"),AND(F107&lt;&gt;"",NOT(ISNUMBER(F107))),AND(G107&lt;&gt;"",NOT(ISNUMBER(G107))),AND(ISNUMBER(G107),NOT(ISNUMBER(B107))),AND(G107="",B107&lt;&gt;""),AND(C107="Gasto",COUNTIFS(Categorias!$A$8:$A$15,D107)&lt;&gt;1)),"REVISAR datos","Correcto")))</f>
        <v/>
      </c>
      <c r="L107" s="9" t="n">
        <f aca="false">IF(ISNUMBER(G107),IF(OR(C107="Gasto",C107="Apartado"),-G107,G107),0)</f>
        <v>0</v>
      </c>
      <c r="M107" s="9" t="str">
        <f aca="false">IF(J107="","",IF(OR(C107="Gasto",C107="Apartado"),-N(F107),N(F107)))</f>
        <v/>
      </c>
      <c r="N107" s="9" t="n">
        <f aca="false">IF(J107="Pendiente",M107,0)</f>
        <v>0</v>
      </c>
      <c r="O107" s="9" t="n">
        <f aca="false">IF(AND(J107="Pendiente",OR(C107="Gasto",C107="Apartado")),MAX(0,N(F107)),0)</f>
        <v>0</v>
      </c>
    </row>
    <row r="108" customFormat="false" ht="34" hidden="false" customHeight="true" outlineLevel="0" collapsed="false">
      <c r="A108" s="30"/>
      <c r="B108" s="30"/>
      <c r="C108" s="28"/>
      <c r="D108" s="28"/>
      <c r="E108" s="28"/>
      <c r="F108" s="29"/>
      <c r="G108" s="29"/>
      <c r="H108" s="31"/>
      <c r="I108" s="32"/>
      <c r="J108" s="18" t="str">
        <f aca="false">IF(COUNTA(A108:I108)=0,"",IF(ISNUMBER(G108),"Confirmado","Pendiente"))</f>
        <v/>
      </c>
      <c r="K108" s="18" t="str">
        <f aca="false">IF(AND(ISNUMBER(A108),OR(A108&lt;Plan!$A$20,A108&gt;=Plan!$B$45,AND(ISNUMBER(B108),OR(B108&lt;Plan!$A$20,B108&gt;=Plan!$B$45)))),"REVISAR periodo",IF(COUNTA(A108:I108)=0,"",IF(OR(NOT(ISNUMBER(A108)),E108="",AND(C108&lt;&gt;"Ingreso",C108&lt;&gt;"Gasto",C108&lt;&gt;"Apartado",C108&lt;&gt;"Retirada"),AND(F108&lt;&gt;"",NOT(ISNUMBER(F108))),AND(G108&lt;&gt;"",NOT(ISNUMBER(G108))),AND(ISNUMBER(G108),NOT(ISNUMBER(B108))),AND(G108="",B108&lt;&gt;""),AND(C108="Gasto",COUNTIFS(Categorias!$A$8:$A$15,D108)&lt;&gt;1)),"REVISAR datos","Correcto")))</f>
        <v/>
      </c>
      <c r="L108" s="9" t="n">
        <f aca="false">IF(ISNUMBER(G108),IF(OR(C108="Gasto",C108="Apartado"),-G108,G108),0)</f>
        <v>0</v>
      </c>
      <c r="M108" s="9" t="str">
        <f aca="false">IF(J108="","",IF(OR(C108="Gasto",C108="Apartado"),-N(F108),N(F108)))</f>
        <v/>
      </c>
      <c r="N108" s="9" t="n">
        <f aca="false">IF(J108="Pendiente",M108,0)</f>
        <v>0</v>
      </c>
      <c r="O108" s="9" t="n">
        <f aca="false">IF(AND(J108="Pendiente",OR(C108="Gasto",C108="Apartado")),MAX(0,N(F108)),0)</f>
        <v>0</v>
      </c>
    </row>
    <row r="109" customFormat="false" ht="34" hidden="false" customHeight="true" outlineLevel="0" collapsed="false">
      <c r="A109" s="30"/>
      <c r="B109" s="30"/>
      <c r="C109" s="28"/>
      <c r="D109" s="28"/>
      <c r="E109" s="28"/>
      <c r="F109" s="29"/>
      <c r="G109" s="29"/>
      <c r="H109" s="31"/>
      <c r="I109" s="32"/>
      <c r="J109" s="18" t="str">
        <f aca="false">IF(COUNTA(A109:I109)=0,"",IF(ISNUMBER(G109),"Confirmado","Pendiente"))</f>
        <v/>
      </c>
      <c r="K109" s="18" t="str">
        <f aca="false">IF(AND(ISNUMBER(A109),OR(A109&lt;Plan!$A$20,A109&gt;=Plan!$B$45,AND(ISNUMBER(B109),OR(B109&lt;Plan!$A$20,B109&gt;=Plan!$B$45)))),"REVISAR periodo",IF(COUNTA(A109:I109)=0,"",IF(OR(NOT(ISNUMBER(A109)),E109="",AND(C109&lt;&gt;"Ingreso",C109&lt;&gt;"Gasto",C109&lt;&gt;"Apartado",C109&lt;&gt;"Retirada"),AND(F109&lt;&gt;"",NOT(ISNUMBER(F109))),AND(G109&lt;&gt;"",NOT(ISNUMBER(G109))),AND(ISNUMBER(G109),NOT(ISNUMBER(B109))),AND(G109="",B109&lt;&gt;""),AND(C109="Gasto",COUNTIFS(Categorias!$A$8:$A$15,D109)&lt;&gt;1)),"REVISAR datos","Correcto")))</f>
        <v/>
      </c>
      <c r="L109" s="9" t="n">
        <f aca="false">IF(ISNUMBER(G109),IF(OR(C109="Gasto",C109="Apartado"),-G109,G109),0)</f>
        <v>0</v>
      </c>
      <c r="M109" s="9" t="str">
        <f aca="false">IF(J109="","",IF(OR(C109="Gasto",C109="Apartado"),-N(F109),N(F109)))</f>
        <v/>
      </c>
      <c r="N109" s="9" t="n">
        <f aca="false">IF(J109="Pendiente",M109,0)</f>
        <v>0</v>
      </c>
      <c r="O109" s="9" t="n">
        <f aca="false">IF(AND(J109="Pendiente",OR(C109="Gasto",C109="Apartado")),MAX(0,N(F109)),0)</f>
        <v>0</v>
      </c>
    </row>
    <row r="110" customFormat="false" ht="34" hidden="false" customHeight="true" outlineLevel="0" collapsed="false">
      <c r="A110" s="30"/>
      <c r="B110" s="30"/>
      <c r="C110" s="28"/>
      <c r="D110" s="28"/>
      <c r="E110" s="28"/>
      <c r="F110" s="29"/>
      <c r="G110" s="29"/>
      <c r="H110" s="31"/>
      <c r="I110" s="32"/>
      <c r="J110" s="18" t="str">
        <f aca="false">IF(COUNTA(A110:I110)=0,"",IF(ISNUMBER(G110),"Confirmado","Pendiente"))</f>
        <v/>
      </c>
      <c r="K110" s="18" t="str">
        <f aca="false">IF(AND(ISNUMBER(A110),OR(A110&lt;Plan!$A$20,A110&gt;=Plan!$B$45,AND(ISNUMBER(B110),OR(B110&lt;Plan!$A$20,B110&gt;=Plan!$B$45)))),"REVISAR periodo",IF(COUNTA(A110:I110)=0,"",IF(OR(NOT(ISNUMBER(A110)),E110="",AND(C110&lt;&gt;"Ingreso",C110&lt;&gt;"Gasto",C110&lt;&gt;"Apartado",C110&lt;&gt;"Retirada"),AND(F110&lt;&gt;"",NOT(ISNUMBER(F110))),AND(G110&lt;&gt;"",NOT(ISNUMBER(G110))),AND(ISNUMBER(G110),NOT(ISNUMBER(B110))),AND(G110="",B110&lt;&gt;""),AND(C110="Gasto",COUNTIFS(Categorias!$A$8:$A$15,D110)&lt;&gt;1)),"REVISAR datos","Correcto")))</f>
        <v/>
      </c>
      <c r="L110" s="9" t="n">
        <f aca="false">IF(ISNUMBER(G110),IF(OR(C110="Gasto",C110="Apartado"),-G110,G110),0)</f>
        <v>0</v>
      </c>
      <c r="M110" s="9" t="str">
        <f aca="false">IF(J110="","",IF(OR(C110="Gasto",C110="Apartado"),-N(F110),N(F110)))</f>
        <v/>
      </c>
      <c r="N110" s="9" t="n">
        <f aca="false">IF(J110="Pendiente",M110,0)</f>
        <v>0</v>
      </c>
      <c r="O110" s="9" t="n">
        <f aca="false">IF(AND(J110="Pendiente",OR(C110="Gasto",C110="Apartado")),MAX(0,N(F110)),0)</f>
        <v>0</v>
      </c>
    </row>
    <row r="111" customFormat="false" ht="34" hidden="false" customHeight="true" outlineLevel="0" collapsed="false">
      <c r="A111" s="30"/>
      <c r="B111" s="30"/>
      <c r="C111" s="28"/>
      <c r="D111" s="28"/>
      <c r="E111" s="28"/>
      <c r="F111" s="29"/>
      <c r="G111" s="29"/>
      <c r="H111" s="31"/>
      <c r="I111" s="32"/>
      <c r="J111" s="18" t="str">
        <f aca="false">IF(COUNTA(A111:I111)=0,"",IF(ISNUMBER(G111),"Confirmado","Pendiente"))</f>
        <v/>
      </c>
      <c r="K111" s="18" t="str">
        <f aca="false">IF(AND(ISNUMBER(A111),OR(A111&lt;Plan!$A$20,A111&gt;=Plan!$B$45,AND(ISNUMBER(B111),OR(B111&lt;Plan!$A$20,B111&gt;=Plan!$B$45)))),"REVISAR periodo",IF(COUNTA(A111:I111)=0,"",IF(OR(NOT(ISNUMBER(A111)),E111="",AND(C111&lt;&gt;"Ingreso",C111&lt;&gt;"Gasto",C111&lt;&gt;"Apartado",C111&lt;&gt;"Retirada"),AND(F111&lt;&gt;"",NOT(ISNUMBER(F111))),AND(G111&lt;&gt;"",NOT(ISNUMBER(G111))),AND(ISNUMBER(G111),NOT(ISNUMBER(B111))),AND(G111="",B111&lt;&gt;""),AND(C111="Gasto",COUNTIFS(Categorias!$A$8:$A$15,D111)&lt;&gt;1)),"REVISAR datos","Correcto")))</f>
        <v/>
      </c>
      <c r="L111" s="9" t="n">
        <f aca="false">IF(ISNUMBER(G111),IF(OR(C111="Gasto",C111="Apartado"),-G111,G111),0)</f>
        <v>0</v>
      </c>
      <c r="M111" s="9" t="str">
        <f aca="false">IF(J111="","",IF(OR(C111="Gasto",C111="Apartado"),-N(F111),N(F111)))</f>
        <v/>
      </c>
      <c r="N111" s="9" t="n">
        <f aca="false">IF(J111="Pendiente",M111,0)</f>
        <v>0</v>
      </c>
      <c r="O111" s="9" t="n">
        <f aca="false">IF(AND(J111="Pendiente",OR(C111="Gasto",C111="Apartado")),MAX(0,N(F111)),0)</f>
        <v>0</v>
      </c>
    </row>
    <row r="112" customFormat="false" ht="34" hidden="false" customHeight="true" outlineLevel="0" collapsed="false">
      <c r="A112" s="30"/>
      <c r="B112" s="30"/>
      <c r="C112" s="28"/>
      <c r="D112" s="28"/>
      <c r="E112" s="28"/>
      <c r="F112" s="29"/>
      <c r="G112" s="29"/>
      <c r="H112" s="31"/>
      <c r="I112" s="32"/>
      <c r="J112" s="18" t="str">
        <f aca="false">IF(COUNTA(A112:I112)=0,"",IF(ISNUMBER(G112),"Confirmado","Pendiente"))</f>
        <v/>
      </c>
      <c r="K112" s="18" t="str">
        <f aca="false">IF(AND(ISNUMBER(A112),OR(A112&lt;Plan!$A$20,A112&gt;=Plan!$B$45,AND(ISNUMBER(B112),OR(B112&lt;Plan!$A$20,B112&gt;=Plan!$B$45)))),"REVISAR periodo",IF(COUNTA(A112:I112)=0,"",IF(OR(NOT(ISNUMBER(A112)),E112="",AND(C112&lt;&gt;"Ingreso",C112&lt;&gt;"Gasto",C112&lt;&gt;"Apartado",C112&lt;&gt;"Retirada"),AND(F112&lt;&gt;"",NOT(ISNUMBER(F112))),AND(G112&lt;&gt;"",NOT(ISNUMBER(G112))),AND(ISNUMBER(G112),NOT(ISNUMBER(B112))),AND(G112="",B112&lt;&gt;""),AND(C112="Gasto",COUNTIFS(Categorias!$A$8:$A$15,D112)&lt;&gt;1)),"REVISAR datos","Correcto")))</f>
        <v/>
      </c>
      <c r="L112" s="9" t="n">
        <f aca="false">IF(ISNUMBER(G112),IF(OR(C112="Gasto",C112="Apartado"),-G112,G112),0)</f>
        <v>0</v>
      </c>
      <c r="M112" s="9" t="str">
        <f aca="false">IF(J112="","",IF(OR(C112="Gasto",C112="Apartado"),-N(F112),N(F112)))</f>
        <v/>
      </c>
      <c r="N112" s="9" t="n">
        <f aca="false">IF(J112="Pendiente",M112,0)</f>
        <v>0</v>
      </c>
      <c r="O112" s="9" t="n">
        <f aca="false">IF(AND(J112="Pendiente",OR(C112="Gasto",C112="Apartado")),MAX(0,N(F112)),0)</f>
        <v>0</v>
      </c>
    </row>
    <row r="113" customFormat="false" ht="34" hidden="false" customHeight="true" outlineLevel="0" collapsed="false">
      <c r="A113" s="30"/>
      <c r="B113" s="30"/>
      <c r="C113" s="28"/>
      <c r="D113" s="28"/>
      <c r="E113" s="28"/>
      <c r="F113" s="29"/>
      <c r="G113" s="29"/>
      <c r="H113" s="31"/>
      <c r="I113" s="32"/>
      <c r="J113" s="18" t="str">
        <f aca="false">IF(COUNTA(A113:I113)=0,"",IF(ISNUMBER(G113),"Confirmado","Pendiente"))</f>
        <v/>
      </c>
      <c r="K113" s="18" t="str">
        <f aca="false">IF(AND(ISNUMBER(A113),OR(A113&lt;Plan!$A$20,A113&gt;=Plan!$B$45,AND(ISNUMBER(B113),OR(B113&lt;Plan!$A$20,B113&gt;=Plan!$B$45)))),"REVISAR periodo",IF(COUNTA(A113:I113)=0,"",IF(OR(NOT(ISNUMBER(A113)),E113="",AND(C113&lt;&gt;"Ingreso",C113&lt;&gt;"Gasto",C113&lt;&gt;"Apartado",C113&lt;&gt;"Retirada"),AND(F113&lt;&gt;"",NOT(ISNUMBER(F113))),AND(G113&lt;&gt;"",NOT(ISNUMBER(G113))),AND(ISNUMBER(G113),NOT(ISNUMBER(B113))),AND(G113="",B113&lt;&gt;""),AND(C113="Gasto",COUNTIFS(Categorias!$A$8:$A$15,D113)&lt;&gt;1)),"REVISAR datos","Correcto")))</f>
        <v/>
      </c>
      <c r="L113" s="9" t="n">
        <f aca="false">IF(ISNUMBER(G113),IF(OR(C113="Gasto",C113="Apartado"),-G113,G113),0)</f>
        <v>0</v>
      </c>
      <c r="M113" s="9" t="str">
        <f aca="false">IF(J113="","",IF(OR(C113="Gasto",C113="Apartado"),-N(F113),N(F113)))</f>
        <v/>
      </c>
      <c r="N113" s="9" t="n">
        <f aca="false">IF(J113="Pendiente",M113,0)</f>
        <v>0</v>
      </c>
      <c r="O113" s="9" t="n">
        <f aca="false">IF(AND(J113="Pendiente",OR(C113="Gasto",C113="Apartado")),MAX(0,N(F113)),0)</f>
        <v>0</v>
      </c>
    </row>
    <row r="114" customFormat="false" ht="34" hidden="false" customHeight="true" outlineLevel="0" collapsed="false">
      <c r="A114" s="30"/>
      <c r="B114" s="30"/>
      <c r="C114" s="28"/>
      <c r="D114" s="28"/>
      <c r="E114" s="28"/>
      <c r="F114" s="29"/>
      <c r="G114" s="29"/>
      <c r="H114" s="31"/>
      <c r="I114" s="32"/>
      <c r="J114" s="18" t="str">
        <f aca="false">IF(COUNTA(A114:I114)=0,"",IF(ISNUMBER(G114),"Confirmado","Pendiente"))</f>
        <v/>
      </c>
      <c r="K114" s="18" t="str">
        <f aca="false">IF(AND(ISNUMBER(A114),OR(A114&lt;Plan!$A$20,A114&gt;=Plan!$B$45,AND(ISNUMBER(B114),OR(B114&lt;Plan!$A$20,B114&gt;=Plan!$B$45)))),"REVISAR periodo",IF(COUNTA(A114:I114)=0,"",IF(OR(NOT(ISNUMBER(A114)),E114="",AND(C114&lt;&gt;"Ingreso",C114&lt;&gt;"Gasto",C114&lt;&gt;"Apartado",C114&lt;&gt;"Retirada"),AND(F114&lt;&gt;"",NOT(ISNUMBER(F114))),AND(G114&lt;&gt;"",NOT(ISNUMBER(G114))),AND(ISNUMBER(G114),NOT(ISNUMBER(B114))),AND(G114="",B114&lt;&gt;""),AND(C114="Gasto",COUNTIFS(Categorias!$A$8:$A$15,D114)&lt;&gt;1)),"REVISAR datos","Correcto")))</f>
        <v/>
      </c>
      <c r="L114" s="9" t="n">
        <f aca="false">IF(ISNUMBER(G114),IF(OR(C114="Gasto",C114="Apartado"),-G114,G114),0)</f>
        <v>0</v>
      </c>
      <c r="M114" s="9" t="str">
        <f aca="false">IF(J114="","",IF(OR(C114="Gasto",C114="Apartado"),-N(F114),N(F114)))</f>
        <v/>
      </c>
      <c r="N114" s="9" t="n">
        <f aca="false">IF(J114="Pendiente",M114,0)</f>
        <v>0</v>
      </c>
      <c r="O114" s="9" t="n">
        <f aca="false">IF(AND(J114="Pendiente",OR(C114="Gasto",C114="Apartado")),MAX(0,N(F114)),0)</f>
        <v>0</v>
      </c>
    </row>
    <row r="115" customFormat="false" ht="34" hidden="false" customHeight="true" outlineLevel="0" collapsed="false">
      <c r="A115" s="30"/>
      <c r="B115" s="30"/>
      <c r="C115" s="28"/>
      <c r="D115" s="28"/>
      <c r="E115" s="28"/>
      <c r="F115" s="29"/>
      <c r="G115" s="29"/>
      <c r="H115" s="31"/>
      <c r="I115" s="32"/>
      <c r="J115" s="18" t="str">
        <f aca="false">IF(COUNTA(A115:I115)=0,"",IF(ISNUMBER(G115),"Confirmado","Pendiente"))</f>
        <v/>
      </c>
      <c r="K115" s="18" t="str">
        <f aca="false">IF(AND(ISNUMBER(A115),OR(A115&lt;Plan!$A$20,A115&gt;=Plan!$B$45,AND(ISNUMBER(B115),OR(B115&lt;Plan!$A$20,B115&gt;=Plan!$B$45)))),"REVISAR periodo",IF(COUNTA(A115:I115)=0,"",IF(OR(NOT(ISNUMBER(A115)),E115="",AND(C115&lt;&gt;"Ingreso",C115&lt;&gt;"Gasto",C115&lt;&gt;"Apartado",C115&lt;&gt;"Retirada"),AND(F115&lt;&gt;"",NOT(ISNUMBER(F115))),AND(G115&lt;&gt;"",NOT(ISNUMBER(G115))),AND(ISNUMBER(G115),NOT(ISNUMBER(B115))),AND(G115="",B115&lt;&gt;""),AND(C115="Gasto",COUNTIFS(Categorias!$A$8:$A$15,D115)&lt;&gt;1)),"REVISAR datos","Correcto")))</f>
        <v/>
      </c>
      <c r="L115" s="9" t="n">
        <f aca="false">IF(ISNUMBER(G115),IF(OR(C115="Gasto",C115="Apartado"),-G115,G115),0)</f>
        <v>0</v>
      </c>
      <c r="M115" s="9" t="str">
        <f aca="false">IF(J115="","",IF(OR(C115="Gasto",C115="Apartado"),-N(F115),N(F115)))</f>
        <v/>
      </c>
      <c r="N115" s="9" t="n">
        <f aca="false">IF(J115="Pendiente",M115,0)</f>
        <v>0</v>
      </c>
      <c r="O115" s="9" t="n">
        <f aca="false">IF(AND(J115="Pendiente",OR(C115="Gasto",C115="Apartado")),MAX(0,N(F115)),0)</f>
        <v>0</v>
      </c>
    </row>
    <row r="116" customFormat="false" ht="34" hidden="false" customHeight="true" outlineLevel="0" collapsed="false">
      <c r="A116" s="30"/>
      <c r="B116" s="30"/>
      <c r="C116" s="28"/>
      <c r="D116" s="28"/>
      <c r="E116" s="28"/>
      <c r="F116" s="29"/>
      <c r="G116" s="29"/>
      <c r="H116" s="31"/>
      <c r="I116" s="32"/>
      <c r="J116" s="18" t="str">
        <f aca="false">IF(COUNTA(A116:I116)=0,"",IF(ISNUMBER(G116),"Confirmado","Pendiente"))</f>
        <v/>
      </c>
      <c r="K116" s="18" t="str">
        <f aca="false">IF(AND(ISNUMBER(A116),OR(A116&lt;Plan!$A$20,A116&gt;=Plan!$B$45,AND(ISNUMBER(B116),OR(B116&lt;Plan!$A$20,B116&gt;=Plan!$B$45)))),"REVISAR periodo",IF(COUNTA(A116:I116)=0,"",IF(OR(NOT(ISNUMBER(A116)),E116="",AND(C116&lt;&gt;"Ingreso",C116&lt;&gt;"Gasto",C116&lt;&gt;"Apartado",C116&lt;&gt;"Retirada"),AND(F116&lt;&gt;"",NOT(ISNUMBER(F116))),AND(G116&lt;&gt;"",NOT(ISNUMBER(G116))),AND(ISNUMBER(G116),NOT(ISNUMBER(B116))),AND(G116="",B116&lt;&gt;""),AND(C116="Gasto",COUNTIFS(Categorias!$A$8:$A$15,D116)&lt;&gt;1)),"REVISAR datos","Correcto")))</f>
        <v/>
      </c>
      <c r="L116" s="9" t="n">
        <f aca="false">IF(ISNUMBER(G116),IF(OR(C116="Gasto",C116="Apartado"),-G116,G116),0)</f>
        <v>0</v>
      </c>
      <c r="M116" s="9" t="str">
        <f aca="false">IF(J116="","",IF(OR(C116="Gasto",C116="Apartado"),-N(F116),N(F116)))</f>
        <v/>
      </c>
      <c r="N116" s="9" t="n">
        <f aca="false">IF(J116="Pendiente",M116,0)</f>
        <v>0</v>
      </c>
      <c r="O116" s="9" t="n">
        <f aca="false">IF(AND(J116="Pendiente",OR(C116="Gasto",C116="Apartado")),MAX(0,N(F116)),0)</f>
        <v>0</v>
      </c>
    </row>
    <row r="117" customFormat="false" ht="34" hidden="false" customHeight="true" outlineLevel="0" collapsed="false">
      <c r="A117" s="30"/>
      <c r="B117" s="30"/>
      <c r="C117" s="28"/>
      <c r="D117" s="28"/>
      <c r="E117" s="28"/>
      <c r="F117" s="29"/>
      <c r="G117" s="29"/>
      <c r="H117" s="31"/>
      <c r="I117" s="32"/>
      <c r="J117" s="18" t="str">
        <f aca="false">IF(COUNTA(A117:I117)=0,"",IF(ISNUMBER(G117),"Confirmado","Pendiente"))</f>
        <v/>
      </c>
      <c r="K117" s="18" t="str">
        <f aca="false">IF(AND(ISNUMBER(A117),OR(A117&lt;Plan!$A$20,A117&gt;=Plan!$B$45,AND(ISNUMBER(B117),OR(B117&lt;Plan!$A$20,B117&gt;=Plan!$B$45)))),"REVISAR periodo",IF(COUNTA(A117:I117)=0,"",IF(OR(NOT(ISNUMBER(A117)),E117="",AND(C117&lt;&gt;"Ingreso",C117&lt;&gt;"Gasto",C117&lt;&gt;"Apartado",C117&lt;&gt;"Retirada"),AND(F117&lt;&gt;"",NOT(ISNUMBER(F117))),AND(G117&lt;&gt;"",NOT(ISNUMBER(G117))),AND(ISNUMBER(G117),NOT(ISNUMBER(B117))),AND(G117="",B117&lt;&gt;""),AND(C117="Gasto",COUNTIFS(Categorias!$A$8:$A$15,D117)&lt;&gt;1)),"REVISAR datos","Correcto")))</f>
        <v/>
      </c>
      <c r="L117" s="9" t="n">
        <f aca="false">IF(ISNUMBER(G117),IF(OR(C117="Gasto",C117="Apartado"),-G117,G117),0)</f>
        <v>0</v>
      </c>
      <c r="M117" s="9" t="str">
        <f aca="false">IF(J117="","",IF(OR(C117="Gasto",C117="Apartado"),-N(F117),N(F117)))</f>
        <v/>
      </c>
      <c r="N117" s="9" t="n">
        <f aca="false">IF(J117="Pendiente",M117,0)</f>
        <v>0</v>
      </c>
      <c r="O117" s="9" t="n">
        <f aca="false">IF(AND(J117="Pendiente",OR(C117="Gasto",C117="Apartado")),MAX(0,N(F117)),0)</f>
        <v>0</v>
      </c>
    </row>
    <row r="118" customFormat="false" ht="34" hidden="false" customHeight="true" outlineLevel="0" collapsed="false">
      <c r="A118" s="30"/>
      <c r="B118" s="30"/>
      <c r="C118" s="28"/>
      <c r="D118" s="28"/>
      <c r="E118" s="28"/>
      <c r="F118" s="29"/>
      <c r="G118" s="29"/>
      <c r="H118" s="31"/>
      <c r="I118" s="32"/>
      <c r="J118" s="18" t="str">
        <f aca="false">IF(COUNTA(A118:I118)=0,"",IF(ISNUMBER(G118),"Confirmado","Pendiente"))</f>
        <v/>
      </c>
      <c r="K118" s="18" t="str">
        <f aca="false">IF(AND(ISNUMBER(A118),OR(A118&lt;Plan!$A$20,A118&gt;=Plan!$B$45,AND(ISNUMBER(B118),OR(B118&lt;Plan!$A$20,B118&gt;=Plan!$B$45)))),"REVISAR periodo",IF(COUNTA(A118:I118)=0,"",IF(OR(NOT(ISNUMBER(A118)),E118="",AND(C118&lt;&gt;"Ingreso",C118&lt;&gt;"Gasto",C118&lt;&gt;"Apartado",C118&lt;&gt;"Retirada"),AND(F118&lt;&gt;"",NOT(ISNUMBER(F118))),AND(G118&lt;&gt;"",NOT(ISNUMBER(G118))),AND(ISNUMBER(G118),NOT(ISNUMBER(B118))),AND(G118="",B118&lt;&gt;""),AND(C118="Gasto",COUNTIFS(Categorias!$A$8:$A$15,D118)&lt;&gt;1)),"REVISAR datos","Correcto")))</f>
        <v/>
      </c>
      <c r="L118" s="9" t="n">
        <f aca="false">IF(ISNUMBER(G118),IF(OR(C118="Gasto",C118="Apartado"),-G118,G118),0)</f>
        <v>0</v>
      </c>
      <c r="M118" s="9" t="str">
        <f aca="false">IF(J118="","",IF(OR(C118="Gasto",C118="Apartado"),-N(F118),N(F118)))</f>
        <v/>
      </c>
      <c r="N118" s="9" t="n">
        <f aca="false">IF(J118="Pendiente",M118,0)</f>
        <v>0</v>
      </c>
      <c r="O118" s="9" t="n">
        <f aca="false">IF(AND(J118="Pendiente",OR(C118="Gasto",C118="Apartado")),MAX(0,N(F118)),0)</f>
        <v>0</v>
      </c>
    </row>
    <row r="119" customFormat="false" ht="34" hidden="false" customHeight="true" outlineLevel="0" collapsed="false">
      <c r="A119" s="30"/>
      <c r="B119" s="30"/>
      <c r="C119" s="28"/>
      <c r="D119" s="28"/>
      <c r="E119" s="28"/>
      <c r="F119" s="29"/>
      <c r="G119" s="29"/>
      <c r="H119" s="31"/>
      <c r="I119" s="32"/>
      <c r="J119" s="18" t="str">
        <f aca="false">IF(COUNTA(A119:I119)=0,"",IF(ISNUMBER(G119),"Confirmado","Pendiente"))</f>
        <v/>
      </c>
      <c r="K119" s="18" t="str">
        <f aca="false">IF(AND(ISNUMBER(A119),OR(A119&lt;Plan!$A$20,A119&gt;=Plan!$B$45,AND(ISNUMBER(B119),OR(B119&lt;Plan!$A$20,B119&gt;=Plan!$B$45)))),"REVISAR periodo",IF(COUNTA(A119:I119)=0,"",IF(OR(NOT(ISNUMBER(A119)),E119="",AND(C119&lt;&gt;"Ingreso",C119&lt;&gt;"Gasto",C119&lt;&gt;"Apartado",C119&lt;&gt;"Retirada"),AND(F119&lt;&gt;"",NOT(ISNUMBER(F119))),AND(G119&lt;&gt;"",NOT(ISNUMBER(G119))),AND(ISNUMBER(G119),NOT(ISNUMBER(B119))),AND(G119="",B119&lt;&gt;""),AND(C119="Gasto",COUNTIFS(Categorias!$A$8:$A$15,D119)&lt;&gt;1)),"REVISAR datos","Correcto")))</f>
        <v/>
      </c>
      <c r="L119" s="9" t="n">
        <f aca="false">IF(ISNUMBER(G119),IF(OR(C119="Gasto",C119="Apartado"),-G119,G119),0)</f>
        <v>0</v>
      </c>
      <c r="M119" s="9" t="str">
        <f aca="false">IF(J119="","",IF(OR(C119="Gasto",C119="Apartado"),-N(F119),N(F119)))</f>
        <v/>
      </c>
      <c r="N119" s="9" t="n">
        <f aca="false">IF(J119="Pendiente",M119,0)</f>
        <v>0</v>
      </c>
      <c r="O119" s="9" t="n">
        <f aca="false">IF(AND(J119="Pendiente",OR(C119="Gasto",C119="Apartado")),MAX(0,N(F119)),0)</f>
        <v>0</v>
      </c>
    </row>
    <row r="120" customFormat="false" ht="34" hidden="false" customHeight="true" outlineLevel="0" collapsed="false">
      <c r="A120" s="30"/>
      <c r="B120" s="30"/>
      <c r="C120" s="28"/>
      <c r="D120" s="28"/>
      <c r="E120" s="28"/>
      <c r="F120" s="29"/>
      <c r="G120" s="29"/>
      <c r="H120" s="31"/>
      <c r="I120" s="32"/>
      <c r="J120" s="18" t="str">
        <f aca="false">IF(COUNTA(A120:I120)=0,"",IF(ISNUMBER(G120),"Confirmado","Pendiente"))</f>
        <v/>
      </c>
      <c r="K120" s="18" t="str">
        <f aca="false">IF(AND(ISNUMBER(A120),OR(A120&lt;Plan!$A$20,A120&gt;=Plan!$B$45,AND(ISNUMBER(B120),OR(B120&lt;Plan!$A$20,B120&gt;=Plan!$B$45)))),"REVISAR periodo",IF(COUNTA(A120:I120)=0,"",IF(OR(NOT(ISNUMBER(A120)),E120="",AND(C120&lt;&gt;"Ingreso",C120&lt;&gt;"Gasto",C120&lt;&gt;"Apartado",C120&lt;&gt;"Retirada"),AND(F120&lt;&gt;"",NOT(ISNUMBER(F120))),AND(G120&lt;&gt;"",NOT(ISNUMBER(G120))),AND(ISNUMBER(G120),NOT(ISNUMBER(B120))),AND(G120="",B120&lt;&gt;""),AND(C120="Gasto",COUNTIFS(Categorias!$A$8:$A$15,D120)&lt;&gt;1)),"REVISAR datos","Correcto")))</f>
        <v/>
      </c>
      <c r="L120" s="9" t="n">
        <f aca="false">IF(ISNUMBER(G120),IF(OR(C120="Gasto",C120="Apartado"),-G120,G120),0)</f>
        <v>0</v>
      </c>
      <c r="M120" s="9" t="str">
        <f aca="false">IF(J120="","",IF(OR(C120="Gasto",C120="Apartado"),-N(F120),N(F120)))</f>
        <v/>
      </c>
      <c r="N120" s="9" t="n">
        <f aca="false">IF(J120="Pendiente",M120,0)</f>
        <v>0</v>
      </c>
      <c r="O120" s="9" t="n">
        <f aca="false">IF(AND(J120="Pendiente",OR(C120="Gasto",C120="Apartado")),MAX(0,N(F120)),0)</f>
        <v>0</v>
      </c>
    </row>
    <row r="121" customFormat="false" ht="34" hidden="false" customHeight="true" outlineLevel="0" collapsed="false">
      <c r="A121" s="30"/>
      <c r="B121" s="30"/>
      <c r="C121" s="28"/>
      <c r="D121" s="28"/>
      <c r="E121" s="28"/>
      <c r="F121" s="29"/>
      <c r="G121" s="29"/>
      <c r="H121" s="31"/>
      <c r="I121" s="32"/>
      <c r="J121" s="18" t="str">
        <f aca="false">IF(COUNTA(A121:I121)=0,"",IF(ISNUMBER(G121),"Confirmado","Pendiente"))</f>
        <v/>
      </c>
      <c r="K121" s="18" t="str">
        <f aca="false">IF(AND(ISNUMBER(A121),OR(A121&lt;Plan!$A$20,A121&gt;=Plan!$B$45,AND(ISNUMBER(B121),OR(B121&lt;Plan!$A$20,B121&gt;=Plan!$B$45)))),"REVISAR periodo",IF(COUNTA(A121:I121)=0,"",IF(OR(NOT(ISNUMBER(A121)),E121="",AND(C121&lt;&gt;"Ingreso",C121&lt;&gt;"Gasto",C121&lt;&gt;"Apartado",C121&lt;&gt;"Retirada"),AND(F121&lt;&gt;"",NOT(ISNUMBER(F121))),AND(G121&lt;&gt;"",NOT(ISNUMBER(G121))),AND(ISNUMBER(G121),NOT(ISNUMBER(B121))),AND(G121="",B121&lt;&gt;""),AND(C121="Gasto",COUNTIFS(Categorias!$A$8:$A$15,D121)&lt;&gt;1)),"REVISAR datos","Correcto")))</f>
        <v/>
      </c>
      <c r="L121" s="9" t="n">
        <f aca="false">IF(ISNUMBER(G121),IF(OR(C121="Gasto",C121="Apartado"),-G121,G121),0)</f>
        <v>0</v>
      </c>
      <c r="M121" s="9" t="str">
        <f aca="false">IF(J121="","",IF(OR(C121="Gasto",C121="Apartado"),-N(F121),N(F121)))</f>
        <v/>
      </c>
      <c r="N121" s="9" t="n">
        <f aca="false">IF(J121="Pendiente",M121,0)</f>
        <v>0</v>
      </c>
      <c r="O121" s="9" t="n">
        <f aca="false">IF(AND(J121="Pendiente",OR(C121="Gasto",C121="Apartado")),MAX(0,N(F121)),0)</f>
        <v>0</v>
      </c>
    </row>
    <row r="122" customFormat="false" ht="34" hidden="false" customHeight="true" outlineLevel="0" collapsed="false">
      <c r="A122" s="30"/>
      <c r="B122" s="30"/>
      <c r="C122" s="28"/>
      <c r="D122" s="28"/>
      <c r="E122" s="28"/>
      <c r="F122" s="29"/>
      <c r="G122" s="29"/>
      <c r="H122" s="31"/>
      <c r="I122" s="32"/>
      <c r="J122" s="18" t="str">
        <f aca="false">IF(COUNTA(A122:I122)=0,"",IF(ISNUMBER(G122),"Confirmado","Pendiente"))</f>
        <v/>
      </c>
      <c r="K122" s="18" t="str">
        <f aca="false">IF(AND(ISNUMBER(A122),OR(A122&lt;Plan!$A$20,A122&gt;=Plan!$B$45,AND(ISNUMBER(B122),OR(B122&lt;Plan!$A$20,B122&gt;=Plan!$B$45)))),"REVISAR periodo",IF(COUNTA(A122:I122)=0,"",IF(OR(NOT(ISNUMBER(A122)),E122="",AND(C122&lt;&gt;"Ingreso",C122&lt;&gt;"Gasto",C122&lt;&gt;"Apartado",C122&lt;&gt;"Retirada"),AND(F122&lt;&gt;"",NOT(ISNUMBER(F122))),AND(G122&lt;&gt;"",NOT(ISNUMBER(G122))),AND(ISNUMBER(G122),NOT(ISNUMBER(B122))),AND(G122="",B122&lt;&gt;""),AND(C122="Gasto",COUNTIFS(Categorias!$A$8:$A$15,D122)&lt;&gt;1)),"REVISAR datos","Correcto")))</f>
        <v/>
      </c>
      <c r="L122" s="9" t="n">
        <f aca="false">IF(ISNUMBER(G122),IF(OR(C122="Gasto",C122="Apartado"),-G122,G122),0)</f>
        <v>0</v>
      </c>
      <c r="M122" s="9" t="str">
        <f aca="false">IF(J122="","",IF(OR(C122="Gasto",C122="Apartado"),-N(F122),N(F122)))</f>
        <v/>
      </c>
      <c r="N122" s="9" t="n">
        <f aca="false">IF(J122="Pendiente",M122,0)</f>
        <v>0</v>
      </c>
      <c r="O122" s="9" t="n">
        <f aca="false">IF(AND(J122="Pendiente",OR(C122="Gasto",C122="Apartado")),MAX(0,N(F122)),0)</f>
        <v>0</v>
      </c>
    </row>
    <row r="123" customFormat="false" ht="34" hidden="false" customHeight="true" outlineLevel="0" collapsed="false">
      <c r="A123" s="30"/>
      <c r="B123" s="30"/>
      <c r="C123" s="28"/>
      <c r="D123" s="28"/>
      <c r="E123" s="28"/>
      <c r="F123" s="29"/>
      <c r="G123" s="29"/>
      <c r="H123" s="31"/>
      <c r="I123" s="32"/>
      <c r="J123" s="18" t="str">
        <f aca="false">IF(COUNTA(A123:I123)=0,"",IF(ISNUMBER(G123),"Confirmado","Pendiente"))</f>
        <v/>
      </c>
      <c r="K123" s="18" t="str">
        <f aca="false">IF(AND(ISNUMBER(A123),OR(A123&lt;Plan!$A$20,A123&gt;=Plan!$B$45,AND(ISNUMBER(B123),OR(B123&lt;Plan!$A$20,B123&gt;=Plan!$B$45)))),"REVISAR periodo",IF(COUNTA(A123:I123)=0,"",IF(OR(NOT(ISNUMBER(A123)),E123="",AND(C123&lt;&gt;"Ingreso",C123&lt;&gt;"Gasto",C123&lt;&gt;"Apartado",C123&lt;&gt;"Retirada"),AND(F123&lt;&gt;"",NOT(ISNUMBER(F123))),AND(G123&lt;&gt;"",NOT(ISNUMBER(G123))),AND(ISNUMBER(G123),NOT(ISNUMBER(B123))),AND(G123="",B123&lt;&gt;""),AND(C123="Gasto",COUNTIFS(Categorias!$A$8:$A$15,D123)&lt;&gt;1)),"REVISAR datos","Correcto")))</f>
        <v/>
      </c>
      <c r="L123" s="9" t="n">
        <f aca="false">IF(ISNUMBER(G123),IF(OR(C123="Gasto",C123="Apartado"),-G123,G123),0)</f>
        <v>0</v>
      </c>
      <c r="M123" s="9" t="str">
        <f aca="false">IF(J123="","",IF(OR(C123="Gasto",C123="Apartado"),-N(F123),N(F123)))</f>
        <v/>
      </c>
      <c r="N123" s="9" t="n">
        <f aca="false">IF(J123="Pendiente",M123,0)</f>
        <v>0</v>
      </c>
      <c r="O123" s="9" t="n">
        <f aca="false">IF(AND(J123="Pendiente",OR(C123="Gasto",C123="Apartado")),MAX(0,N(F123)),0)</f>
        <v>0</v>
      </c>
    </row>
    <row r="124" customFormat="false" ht="34" hidden="false" customHeight="true" outlineLevel="0" collapsed="false">
      <c r="A124" s="30"/>
      <c r="B124" s="30"/>
      <c r="C124" s="28"/>
      <c r="D124" s="28"/>
      <c r="E124" s="28"/>
      <c r="F124" s="29"/>
      <c r="G124" s="29"/>
      <c r="H124" s="31"/>
      <c r="I124" s="32"/>
      <c r="J124" s="18" t="str">
        <f aca="false">IF(COUNTA(A124:I124)=0,"",IF(ISNUMBER(G124),"Confirmado","Pendiente"))</f>
        <v/>
      </c>
      <c r="K124" s="18" t="str">
        <f aca="false">IF(AND(ISNUMBER(A124),OR(A124&lt;Plan!$A$20,A124&gt;=Plan!$B$45,AND(ISNUMBER(B124),OR(B124&lt;Plan!$A$20,B124&gt;=Plan!$B$45)))),"REVISAR periodo",IF(COUNTA(A124:I124)=0,"",IF(OR(NOT(ISNUMBER(A124)),E124="",AND(C124&lt;&gt;"Ingreso",C124&lt;&gt;"Gasto",C124&lt;&gt;"Apartado",C124&lt;&gt;"Retirada"),AND(F124&lt;&gt;"",NOT(ISNUMBER(F124))),AND(G124&lt;&gt;"",NOT(ISNUMBER(G124))),AND(ISNUMBER(G124),NOT(ISNUMBER(B124))),AND(G124="",B124&lt;&gt;""),AND(C124="Gasto",COUNTIFS(Categorias!$A$8:$A$15,D124)&lt;&gt;1)),"REVISAR datos","Correcto")))</f>
        <v/>
      </c>
      <c r="L124" s="9" t="n">
        <f aca="false">IF(ISNUMBER(G124),IF(OR(C124="Gasto",C124="Apartado"),-G124,G124),0)</f>
        <v>0</v>
      </c>
      <c r="M124" s="9" t="str">
        <f aca="false">IF(J124="","",IF(OR(C124="Gasto",C124="Apartado"),-N(F124),N(F124)))</f>
        <v/>
      </c>
      <c r="N124" s="9" t="n">
        <f aca="false">IF(J124="Pendiente",M124,0)</f>
        <v>0</v>
      </c>
      <c r="O124" s="9" t="n">
        <f aca="false">IF(AND(J124="Pendiente",OR(C124="Gasto",C124="Apartado")),MAX(0,N(F124)),0)</f>
        <v>0</v>
      </c>
    </row>
    <row r="125" customFormat="false" ht="34" hidden="false" customHeight="true" outlineLevel="0" collapsed="false">
      <c r="A125" s="30"/>
      <c r="B125" s="30"/>
      <c r="C125" s="28"/>
      <c r="D125" s="28"/>
      <c r="E125" s="28"/>
      <c r="F125" s="29"/>
      <c r="G125" s="29"/>
      <c r="H125" s="31"/>
      <c r="I125" s="32"/>
      <c r="J125" s="18" t="str">
        <f aca="false">IF(COUNTA(A125:I125)=0,"",IF(ISNUMBER(G125),"Confirmado","Pendiente"))</f>
        <v/>
      </c>
      <c r="K125" s="18" t="str">
        <f aca="false">IF(AND(ISNUMBER(A125),OR(A125&lt;Plan!$A$20,A125&gt;=Plan!$B$45,AND(ISNUMBER(B125),OR(B125&lt;Plan!$A$20,B125&gt;=Plan!$B$45)))),"REVISAR periodo",IF(COUNTA(A125:I125)=0,"",IF(OR(NOT(ISNUMBER(A125)),E125="",AND(C125&lt;&gt;"Ingreso",C125&lt;&gt;"Gasto",C125&lt;&gt;"Apartado",C125&lt;&gt;"Retirada"),AND(F125&lt;&gt;"",NOT(ISNUMBER(F125))),AND(G125&lt;&gt;"",NOT(ISNUMBER(G125))),AND(ISNUMBER(G125),NOT(ISNUMBER(B125))),AND(G125="",B125&lt;&gt;""),AND(C125="Gasto",COUNTIFS(Categorias!$A$8:$A$15,D125)&lt;&gt;1)),"REVISAR datos","Correcto")))</f>
        <v/>
      </c>
      <c r="L125" s="9" t="n">
        <f aca="false">IF(ISNUMBER(G125),IF(OR(C125="Gasto",C125="Apartado"),-G125,G125),0)</f>
        <v>0</v>
      </c>
      <c r="M125" s="9" t="str">
        <f aca="false">IF(J125="","",IF(OR(C125="Gasto",C125="Apartado"),-N(F125),N(F125)))</f>
        <v/>
      </c>
      <c r="N125" s="9" t="n">
        <f aca="false">IF(J125="Pendiente",M125,0)</f>
        <v>0</v>
      </c>
      <c r="O125" s="9" t="n">
        <f aca="false">IF(AND(J125="Pendiente",OR(C125="Gasto",C125="Apartado")),MAX(0,N(F125)),0)</f>
        <v>0</v>
      </c>
    </row>
    <row r="126" customFormat="false" ht="34" hidden="false" customHeight="true" outlineLevel="0" collapsed="false">
      <c r="A126" s="30"/>
      <c r="B126" s="30"/>
      <c r="C126" s="28"/>
      <c r="D126" s="28"/>
      <c r="E126" s="28"/>
      <c r="F126" s="29"/>
      <c r="G126" s="29"/>
      <c r="H126" s="31"/>
      <c r="I126" s="32"/>
      <c r="J126" s="18" t="str">
        <f aca="false">IF(COUNTA(A126:I126)=0,"",IF(ISNUMBER(G126),"Confirmado","Pendiente"))</f>
        <v/>
      </c>
      <c r="K126" s="18" t="str">
        <f aca="false">IF(AND(ISNUMBER(A126),OR(A126&lt;Plan!$A$20,A126&gt;=Plan!$B$45,AND(ISNUMBER(B126),OR(B126&lt;Plan!$A$20,B126&gt;=Plan!$B$45)))),"REVISAR periodo",IF(COUNTA(A126:I126)=0,"",IF(OR(NOT(ISNUMBER(A126)),E126="",AND(C126&lt;&gt;"Ingreso",C126&lt;&gt;"Gasto",C126&lt;&gt;"Apartado",C126&lt;&gt;"Retirada"),AND(F126&lt;&gt;"",NOT(ISNUMBER(F126))),AND(G126&lt;&gt;"",NOT(ISNUMBER(G126))),AND(ISNUMBER(G126),NOT(ISNUMBER(B126))),AND(G126="",B126&lt;&gt;""),AND(C126="Gasto",COUNTIFS(Categorias!$A$8:$A$15,D126)&lt;&gt;1)),"REVISAR datos","Correcto")))</f>
        <v/>
      </c>
      <c r="L126" s="9" t="n">
        <f aca="false">IF(ISNUMBER(G126),IF(OR(C126="Gasto",C126="Apartado"),-G126,G126),0)</f>
        <v>0</v>
      </c>
      <c r="M126" s="9" t="str">
        <f aca="false">IF(J126="","",IF(OR(C126="Gasto",C126="Apartado"),-N(F126),N(F126)))</f>
        <v/>
      </c>
      <c r="N126" s="9" t="n">
        <f aca="false">IF(J126="Pendiente",M126,0)</f>
        <v>0</v>
      </c>
      <c r="O126" s="9" t="n">
        <f aca="false">IF(AND(J126="Pendiente",OR(C126="Gasto",C126="Apartado")),MAX(0,N(F126)),0)</f>
        <v>0</v>
      </c>
    </row>
    <row r="127" customFormat="false" ht="34" hidden="false" customHeight="true" outlineLevel="0" collapsed="false">
      <c r="A127" s="30"/>
      <c r="B127" s="30"/>
      <c r="C127" s="28"/>
      <c r="D127" s="28"/>
      <c r="E127" s="28"/>
      <c r="F127" s="29"/>
      <c r="G127" s="29"/>
      <c r="H127" s="31"/>
      <c r="I127" s="32"/>
      <c r="J127" s="18" t="str">
        <f aca="false">IF(COUNTA(A127:I127)=0,"",IF(ISNUMBER(G127),"Confirmado","Pendiente"))</f>
        <v/>
      </c>
      <c r="K127" s="18" t="str">
        <f aca="false">IF(AND(ISNUMBER(A127),OR(A127&lt;Plan!$A$20,A127&gt;=Plan!$B$45,AND(ISNUMBER(B127),OR(B127&lt;Plan!$A$20,B127&gt;=Plan!$B$45)))),"REVISAR periodo",IF(COUNTA(A127:I127)=0,"",IF(OR(NOT(ISNUMBER(A127)),E127="",AND(C127&lt;&gt;"Ingreso",C127&lt;&gt;"Gasto",C127&lt;&gt;"Apartado",C127&lt;&gt;"Retirada"),AND(F127&lt;&gt;"",NOT(ISNUMBER(F127))),AND(G127&lt;&gt;"",NOT(ISNUMBER(G127))),AND(ISNUMBER(G127),NOT(ISNUMBER(B127))),AND(G127="",B127&lt;&gt;""),AND(C127="Gasto",COUNTIFS(Categorias!$A$8:$A$15,D127)&lt;&gt;1)),"REVISAR datos","Correcto")))</f>
        <v/>
      </c>
      <c r="L127" s="9" t="n">
        <f aca="false">IF(ISNUMBER(G127),IF(OR(C127="Gasto",C127="Apartado"),-G127,G127),0)</f>
        <v>0</v>
      </c>
      <c r="M127" s="9" t="str">
        <f aca="false">IF(J127="","",IF(OR(C127="Gasto",C127="Apartado"),-N(F127),N(F127)))</f>
        <v/>
      </c>
      <c r="N127" s="9" t="n">
        <f aca="false">IF(J127="Pendiente",M127,0)</f>
        <v>0</v>
      </c>
      <c r="O127" s="9" t="n">
        <f aca="false">IF(AND(J127="Pendiente",OR(C127="Gasto",C127="Apartado")),MAX(0,N(F127)),0)</f>
        <v>0</v>
      </c>
    </row>
    <row r="128" customFormat="false" ht="34" hidden="false" customHeight="true" outlineLevel="0" collapsed="false">
      <c r="A128" s="30"/>
      <c r="B128" s="30"/>
      <c r="C128" s="28"/>
      <c r="D128" s="28"/>
      <c r="E128" s="28"/>
      <c r="F128" s="29"/>
      <c r="G128" s="29"/>
      <c r="H128" s="31"/>
      <c r="I128" s="32"/>
      <c r="J128" s="18" t="str">
        <f aca="false">IF(COUNTA(A128:I128)=0,"",IF(ISNUMBER(G128),"Confirmado","Pendiente"))</f>
        <v/>
      </c>
      <c r="K128" s="18" t="str">
        <f aca="false">IF(AND(ISNUMBER(A128),OR(A128&lt;Plan!$A$20,A128&gt;=Plan!$B$45,AND(ISNUMBER(B128),OR(B128&lt;Plan!$A$20,B128&gt;=Plan!$B$45)))),"REVISAR periodo",IF(COUNTA(A128:I128)=0,"",IF(OR(NOT(ISNUMBER(A128)),E128="",AND(C128&lt;&gt;"Ingreso",C128&lt;&gt;"Gasto",C128&lt;&gt;"Apartado",C128&lt;&gt;"Retirada"),AND(F128&lt;&gt;"",NOT(ISNUMBER(F128))),AND(G128&lt;&gt;"",NOT(ISNUMBER(G128))),AND(ISNUMBER(G128),NOT(ISNUMBER(B128))),AND(G128="",B128&lt;&gt;""),AND(C128="Gasto",COUNTIFS(Categorias!$A$8:$A$15,D128)&lt;&gt;1)),"REVISAR datos","Correcto")))</f>
        <v/>
      </c>
      <c r="L128" s="9" t="n">
        <f aca="false">IF(ISNUMBER(G128),IF(OR(C128="Gasto",C128="Apartado"),-G128,G128),0)</f>
        <v>0</v>
      </c>
      <c r="M128" s="9" t="str">
        <f aca="false">IF(J128="","",IF(OR(C128="Gasto",C128="Apartado"),-N(F128),N(F128)))</f>
        <v/>
      </c>
      <c r="N128" s="9" t="n">
        <f aca="false">IF(J128="Pendiente",M128,0)</f>
        <v>0</v>
      </c>
      <c r="O128" s="9" t="n">
        <f aca="false">IF(AND(J128="Pendiente",OR(C128="Gasto",C128="Apartado")),MAX(0,N(F128)),0)</f>
        <v>0</v>
      </c>
    </row>
    <row r="129" customFormat="false" ht="34" hidden="false" customHeight="true" outlineLevel="0" collapsed="false">
      <c r="A129" s="30"/>
      <c r="B129" s="30"/>
      <c r="C129" s="28"/>
      <c r="D129" s="28"/>
      <c r="E129" s="28"/>
      <c r="F129" s="29"/>
      <c r="G129" s="29"/>
      <c r="H129" s="31"/>
      <c r="I129" s="32"/>
      <c r="J129" s="18" t="str">
        <f aca="false">IF(COUNTA(A129:I129)=0,"",IF(ISNUMBER(G129),"Confirmado","Pendiente"))</f>
        <v/>
      </c>
      <c r="K129" s="18" t="str">
        <f aca="false">IF(AND(ISNUMBER(A129),OR(A129&lt;Plan!$A$20,A129&gt;=Plan!$B$45,AND(ISNUMBER(B129),OR(B129&lt;Plan!$A$20,B129&gt;=Plan!$B$45)))),"REVISAR periodo",IF(COUNTA(A129:I129)=0,"",IF(OR(NOT(ISNUMBER(A129)),E129="",AND(C129&lt;&gt;"Ingreso",C129&lt;&gt;"Gasto",C129&lt;&gt;"Apartado",C129&lt;&gt;"Retirada"),AND(F129&lt;&gt;"",NOT(ISNUMBER(F129))),AND(G129&lt;&gt;"",NOT(ISNUMBER(G129))),AND(ISNUMBER(G129),NOT(ISNUMBER(B129))),AND(G129="",B129&lt;&gt;""),AND(C129="Gasto",COUNTIFS(Categorias!$A$8:$A$15,D129)&lt;&gt;1)),"REVISAR datos","Correcto")))</f>
        <v/>
      </c>
      <c r="L129" s="9" t="n">
        <f aca="false">IF(ISNUMBER(G129),IF(OR(C129="Gasto",C129="Apartado"),-G129,G129),0)</f>
        <v>0</v>
      </c>
      <c r="M129" s="9" t="str">
        <f aca="false">IF(J129="","",IF(OR(C129="Gasto",C129="Apartado"),-N(F129),N(F129)))</f>
        <v/>
      </c>
      <c r="N129" s="9" t="n">
        <f aca="false">IF(J129="Pendiente",M129,0)</f>
        <v>0</v>
      </c>
      <c r="O129" s="9" t="n">
        <f aca="false">IF(AND(J129="Pendiente",OR(C129="Gasto",C129="Apartado")),MAX(0,N(F129)),0)</f>
        <v>0</v>
      </c>
    </row>
    <row r="130" customFormat="false" ht="34" hidden="false" customHeight="true" outlineLevel="0" collapsed="false">
      <c r="A130" s="30"/>
      <c r="B130" s="30"/>
      <c r="C130" s="28"/>
      <c r="D130" s="28"/>
      <c r="E130" s="28"/>
      <c r="F130" s="29"/>
      <c r="G130" s="29"/>
      <c r="H130" s="31"/>
      <c r="I130" s="32"/>
      <c r="J130" s="18" t="str">
        <f aca="false">IF(COUNTA(A130:I130)=0,"",IF(ISNUMBER(G130),"Confirmado","Pendiente"))</f>
        <v/>
      </c>
      <c r="K130" s="18" t="str">
        <f aca="false">IF(AND(ISNUMBER(A130),OR(A130&lt;Plan!$A$20,A130&gt;=Plan!$B$45,AND(ISNUMBER(B130),OR(B130&lt;Plan!$A$20,B130&gt;=Plan!$B$45)))),"REVISAR periodo",IF(COUNTA(A130:I130)=0,"",IF(OR(NOT(ISNUMBER(A130)),E130="",AND(C130&lt;&gt;"Ingreso",C130&lt;&gt;"Gasto",C130&lt;&gt;"Apartado",C130&lt;&gt;"Retirada"),AND(F130&lt;&gt;"",NOT(ISNUMBER(F130))),AND(G130&lt;&gt;"",NOT(ISNUMBER(G130))),AND(ISNUMBER(G130),NOT(ISNUMBER(B130))),AND(G130="",B130&lt;&gt;""),AND(C130="Gasto",COUNTIFS(Categorias!$A$8:$A$15,D130)&lt;&gt;1)),"REVISAR datos","Correcto")))</f>
        <v/>
      </c>
      <c r="L130" s="9" t="n">
        <f aca="false">IF(ISNUMBER(G130),IF(OR(C130="Gasto",C130="Apartado"),-G130,G130),0)</f>
        <v>0</v>
      </c>
      <c r="M130" s="9" t="str">
        <f aca="false">IF(J130="","",IF(OR(C130="Gasto",C130="Apartado"),-N(F130),N(F130)))</f>
        <v/>
      </c>
      <c r="N130" s="9" t="n">
        <f aca="false">IF(J130="Pendiente",M130,0)</f>
        <v>0</v>
      </c>
      <c r="O130" s="9" t="n">
        <f aca="false">IF(AND(J130="Pendiente",OR(C130="Gasto",C130="Apartado")),MAX(0,N(F130)),0)</f>
        <v>0</v>
      </c>
    </row>
    <row r="131" customFormat="false" ht="34" hidden="false" customHeight="true" outlineLevel="0" collapsed="false">
      <c r="A131" s="30"/>
      <c r="B131" s="30"/>
      <c r="C131" s="28"/>
      <c r="D131" s="28"/>
      <c r="E131" s="28"/>
      <c r="F131" s="29"/>
      <c r="G131" s="29"/>
      <c r="H131" s="31"/>
      <c r="I131" s="32"/>
      <c r="J131" s="18" t="str">
        <f aca="false">IF(COUNTA(A131:I131)=0,"",IF(ISNUMBER(G131),"Confirmado","Pendiente"))</f>
        <v/>
      </c>
      <c r="K131" s="18" t="str">
        <f aca="false">IF(AND(ISNUMBER(A131),OR(A131&lt;Plan!$A$20,A131&gt;=Plan!$B$45,AND(ISNUMBER(B131),OR(B131&lt;Plan!$A$20,B131&gt;=Plan!$B$45)))),"REVISAR periodo",IF(COUNTA(A131:I131)=0,"",IF(OR(NOT(ISNUMBER(A131)),E131="",AND(C131&lt;&gt;"Ingreso",C131&lt;&gt;"Gasto",C131&lt;&gt;"Apartado",C131&lt;&gt;"Retirada"),AND(F131&lt;&gt;"",NOT(ISNUMBER(F131))),AND(G131&lt;&gt;"",NOT(ISNUMBER(G131))),AND(ISNUMBER(G131),NOT(ISNUMBER(B131))),AND(G131="",B131&lt;&gt;""),AND(C131="Gasto",COUNTIFS(Categorias!$A$8:$A$15,D131)&lt;&gt;1)),"REVISAR datos","Correcto")))</f>
        <v/>
      </c>
      <c r="L131" s="9" t="n">
        <f aca="false">IF(ISNUMBER(G131),IF(OR(C131="Gasto",C131="Apartado"),-G131,G131),0)</f>
        <v>0</v>
      </c>
      <c r="M131" s="9" t="str">
        <f aca="false">IF(J131="","",IF(OR(C131="Gasto",C131="Apartado"),-N(F131),N(F131)))</f>
        <v/>
      </c>
      <c r="N131" s="9" t="n">
        <f aca="false">IF(J131="Pendiente",M131,0)</f>
        <v>0</v>
      </c>
      <c r="O131" s="9" t="n">
        <f aca="false">IF(AND(J131="Pendiente",OR(C131="Gasto",C131="Apartado")),MAX(0,N(F131)),0)</f>
        <v>0</v>
      </c>
    </row>
    <row r="132" customFormat="false" ht="34" hidden="false" customHeight="true" outlineLevel="0" collapsed="false">
      <c r="A132" s="30"/>
      <c r="B132" s="30"/>
      <c r="C132" s="28"/>
      <c r="D132" s="28"/>
      <c r="E132" s="28"/>
      <c r="F132" s="29"/>
      <c r="G132" s="29"/>
      <c r="H132" s="31"/>
      <c r="I132" s="32"/>
      <c r="J132" s="18" t="str">
        <f aca="false">IF(COUNTA(A132:I132)=0,"",IF(ISNUMBER(G132),"Confirmado","Pendiente"))</f>
        <v/>
      </c>
      <c r="K132" s="18" t="str">
        <f aca="false">IF(AND(ISNUMBER(A132),OR(A132&lt;Plan!$A$20,A132&gt;=Plan!$B$45,AND(ISNUMBER(B132),OR(B132&lt;Plan!$A$20,B132&gt;=Plan!$B$45)))),"REVISAR periodo",IF(COUNTA(A132:I132)=0,"",IF(OR(NOT(ISNUMBER(A132)),E132="",AND(C132&lt;&gt;"Ingreso",C132&lt;&gt;"Gasto",C132&lt;&gt;"Apartado",C132&lt;&gt;"Retirada"),AND(F132&lt;&gt;"",NOT(ISNUMBER(F132))),AND(G132&lt;&gt;"",NOT(ISNUMBER(G132))),AND(ISNUMBER(G132),NOT(ISNUMBER(B132))),AND(G132="",B132&lt;&gt;""),AND(C132="Gasto",COUNTIFS(Categorias!$A$8:$A$15,D132)&lt;&gt;1)),"REVISAR datos","Correcto")))</f>
        <v/>
      </c>
      <c r="L132" s="9" t="n">
        <f aca="false">IF(ISNUMBER(G132),IF(OR(C132="Gasto",C132="Apartado"),-G132,G132),0)</f>
        <v>0</v>
      </c>
      <c r="M132" s="9" t="str">
        <f aca="false">IF(J132="","",IF(OR(C132="Gasto",C132="Apartado"),-N(F132),N(F132)))</f>
        <v/>
      </c>
      <c r="N132" s="9" t="n">
        <f aca="false">IF(J132="Pendiente",M132,0)</f>
        <v>0</v>
      </c>
      <c r="O132" s="9" t="n">
        <f aca="false">IF(AND(J132="Pendiente",OR(C132="Gasto",C132="Apartado")),MAX(0,N(F132)),0)</f>
        <v>0</v>
      </c>
    </row>
    <row r="133" customFormat="false" ht="34" hidden="false" customHeight="true" outlineLevel="0" collapsed="false">
      <c r="A133" s="30"/>
      <c r="B133" s="30"/>
      <c r="C133" s="28"/>
      <c r="D133" s="28"/>
      <c r="E133" s="28"/>
      <c r="F133" s="29"/>
      <c r="G133" s="29"/>
      <c r="H133" s="31"/>
      <c r="I133" s="32"/>
      <c r="J133" s="18" t="str">
        <f aca="false">IF(COUNTA(A133:I133)=0,"",IF(ISNUMBER(G133),"Confirmado","Pendiente"))</f>
        <v/>
      </c>
      <c r="K133" s="18" t="str">
        <f aca="false">IF(AND(ISNUMBER(A133),OR(A133&lt;Plan!$A$20,A133&gt;=Plan!$B$45,AND(ISNUMBER(B133),OR(B133&lt;Plan!$A$20,B133&gt;=Plan!$B$45)))),"REVISAR periodo",IF(COUNTA(A133:I133)=0,"",IF(OR(NOT(ISNUMBER(A133)),E133="",AND(C133&lt;&gt;"Ingreso",C133&lt;&gt;"Gasto",C133&lt;&gt;"Apartado",C133&lt;&gt;"Retirada"),AND(F133&lt;&gt;"",NOT(ISNUMBER(F133))),AND(G133&lt;&gt;"",NOT(ISNUMBER(G133))),AND(ISNUMBER(G133),NOT(ISNUMBER(B133))),AND(G133="",B133&lt;&gt;""),AND(C133="Gasto",COUNTIFS(Categorias!$A$8:$A$15,D133)&lt;&gt;1)),"REVISAR datos","Correcto")))</f>
        <v/>
      </c>
      <c r="L133" s="9" t="n">
        <f aca="false">IF(ISNUMBER(G133),IF(OR(C133="Gasto",C133="Apartado"),-G133,G133),0)</f>
        <v>0</v>
      </c>
      <c r="M133" s="9" t="str">
        <f aca="false">IF(J133="","",IF(OR(C133="Gasto",C133="Apartado"),-N(F133),N(F133)))</f>
        <v/>
      </c>
      <c r="N133" s="9" t="n">
        <f aca="false">IF(J133="Pendiente",M133,0)</f>
        <v>0</v>
      </c>
      <c r="O133" s="9" t="n">
        <f aca="false">IF(AND(J133="Pendiente",OR(C133="Gasto",C133="Apartado")),MAX(0,N(F133)),0)</f>
        <v>0</v>
      </c>
    </row>
    <row r="134" customFormat="false" ht="34" hidden="false" customHeight="true" outlineLevel="0" collapsed="false">
      <c r="A134" s="30"/>
      <c r="B134" s="30"/>
      <c r="C134" s="28"/>
      <c r="D134" s="28"/>
      <c r="E134" s="28"/>
      <c r="F134" s="29"/>
      <c r="G134" s="29"/>
      <c r="H134" s="31"/>
      <c r="I134" s="32"/>
      <c r="J134" s="18" t="str">
        <f aca="false">IF(COUNTA(A134:I134)=0,"",IF(ISNUMBER(G134),"Confirmado","Pendiente"))</f>
        <v/>
      </c>
      <c r="K134" s="18" t="str">
        <f aca="false">IF(AND(ISNUMBER(A134),OR(A134&lt;Plan!$A$20,A134&gt;=Plan!$B$45,AND(ISNUMBER(B134),OR(B134&lt;Plan!$A$20,B134&gt;=Plan!$B$45)))),"REVISAR periodo",IF(COUNTA(A134:I134)=0,"",IF(OR(NOT(ISNUMBER(A134)),E134="",AND(C134&lt;&gt;"Ingreso",C134&lt;&gt;"Gasto",C134&lt;&gt;"Apartado",C134&lt;&gt;"Retirada"),AND(F134&lt;&gt;"",NOT(ISNUMBER(F134))),AND(G134&lt;&gt;"",NOT(ISNUMBER(G134))),AND(ISNUMBER(G134),NOT(ISNUMBER(B134))),AND(G134="",B134&lt;&gt;""),AND(C134="Gasto",COUNTIFS(Categorias!$A$8:$A$15,D134)&lt;&gt;1)),"REVISAR datos","Correcto")))</f>
        <v/>
      </c>
      <c r="L134" s="9" t="n">
        <f aca="false">IF(ISNUMBER(G134),IF(OR(C134="Gasto",C134="Apartado"),-G134,G134),0)</f>
        <v>0</v>
      </c>
      <c r="M134" s="9" t="str">
        <f aca="false">IF(J134="","",IF(OR(C134="Gasto",C134="Apartado"),-N(F134),N(F134)))</f>
        <v/>
      </c>
      <c r="N134" s="9" t="n">
        <f aca="false">IF(J134="Pendiente",M134,0)</f>
        <v>0</v>
      </c>
      <c r="O134" s="9" t="n">
        <f aca="false">IF(AND(J134="Pendiente",OR(C134="Gasto",C134="Apartado")),MAX(0,N(F134)),0)</f>
        <v>0</v>
      </c>
    </row>
    <row r="135" customFormat="false" ht="34" hidden="false" customHeight="true" outlineLevel="0" collapsed="false">
      <c r="A135" s="30"/>
      <c r="B135" s="30"/>
      <c r="C135" s="28"/>
      <c r="D135" s="28"/>
      <c r="E135" s="28"/>
      <c r="F135" s="29"/>
      <c r="G135" s="29"/>
      <c r="H135" s="31"/>
      <c r="I135" s="32"/>
      <c r="J135" s="18" t="str">
        <f aca="false">IF(COUNTA(A135:I135)=0,"",IF(ISNUMBER(G135),"Confirmado","Pendiente"))</f>
        <v/>
      </c>
      <c r="K135" s="18" t="str">
        <f aca="false">IF(AND(ISNUMBER(A135),OR(A135&lt;Plan!$A$20,A135&gt;=Plan!$B$45,AND(ISNUMBER(B135),OR(B135&lt;Plan!$A$20,B135&gt;=Plan!$B$45)))),"REVISAR periodo",IF(COUNTA(A135:I135)=0,"",IF(OR(NOT(ISNUMBER(A135)),E135="",AND(C135&lt;&gt;"Ingreso",C135&lt;&gt;"Gasto",C135&lt;&gt;"Apartado",C135&lt;&gt;"Retirada"),AND(F135&lt;&gt;"",NOT(ISNUMBER(F135))),AND(G135&lt;&gt;"",NOT(ISNUMBER(G135))),AND(ISNUMBER(G135),NOT(ISNUMBER(B135))),AND(G135="",B135&lt;&gt;""),AND(C135="Gasto",COUNTIFS(Categorias!$A$8:$A$15,D135)&lt;&gt;1)),"REVISAR datos","Correcto")))</f>
        <v/>
      </c>
      <c r="L135" s="9" t="n">
        <f aca="false">IF(ISNUMBER(G135),IF(OR(C135="Gasto",C135="Apartado"),-G135,G135),0)</f>
        <v>0</v>
      </c>
      <c r="M135" s="9" t="str">
        <f aca="false">IF(J135="","",IF(OR(C135="Gasto",C135="Apartado"),-N(F135),N(F135)))</f>
        <v/>
      </c>
      <c r="N135" s="9" t="n">
        <f aca="false">IF(J135="Pendiente",M135,0)</f>
        <v>0</v>
      </c>
      <c r="O135" s="9" t="n">
        <f aca="false">IF(AND(J135="Pendiente",OR(C135="Gasto",C135="Apartado")),MAX(0,N(F135)),0)</f>
        <v>0</v>
      </c>
    </row>
    <row r="136" customFormat="false" ht="34" hidden="false" customHeight="true" outlineLevel="0" collapsed="false">
      <c r="A136" s="30"/>
      <c r="B136" s="30"/>
      <c r="C136" s="28"/>
      <c r="D136" s="28"/>
      <c r="E136" s="28"/>
      <c r="F136" s="29"/>
      <c r="G136" s="29"/>
      <c r="H136" s="31"/>
      <c r="I136" s="32"/>
      <c r="J136" s="18" t="str">
        <f aca="false">IF(COUNTA(A136:I136)=0,"",IF(ISNUMBER(G136),"Confirmado","Pendiente"))</f>
        <v/>
      </c>
      <c r="K136" s="18" t="str">
        <f aca="false">IF(AND(ISNUMBER(A136),OR(A136&lt;Plan!$A$20,A136&gt;=Plan!$B$45,AND(ISNUMBER(B136),OR(B136&lt;Plan!$A$20,B136&gt;=Plan!$B$45)))),"REVISAR periodo",IF(COUNTA(A136:I136)=0,"",IF(OR(NOT(ISNUMBER(A136)),E136="",AND(C136&lt;&gt;"Ingreso",C136&lt;&gt;"Gasto",C136&lt;&gt;"Apartado",C136&lt;&gt;"Retirada"),AND(F136&lt;&gt;"",NOT(ISNUMBER(F136))),AND(G136&lt;&gt;"",NOT(ISNUMBER(G136))),AND(ISNUMBER(G136),NOT(ISNUMBER(B136))),AND(G136="",B136&lt;&gt;""),AND(C136="Gasto",COUNTIFS(Categorias!$A$8:$A$15,D136)&lt;&gt;1)),"REVISAR datos","Correcto")))</f>
        <v/>
      </c>
      <c r="L136" s="9" t="n">
        <f aca="false">IF(ISNUMBER(G136),IF(OR(C136="Gasto",C136="Apartado"),-G136,G136),0)</f>
        <v>0</v>
      </c>
      <c r="M136" s="9" t="str">
        <f aca="false">IF(J136="","",IF(OR(C136="Gasto",C136="Apartado"),-N(F136),N(F136)))</f>
        <v/>
      </c>
      <c r="N136" s="9" t="n">
        <f aca="false">IF(J136="Pendiente",M136,0)</f>
        <v>0</v>
      </c>
      <c r="O136" s="9" t="n">
        <f aca="false">IF(AND(J136="Pendiente",OR(C136="Gasto",C136="Apartado")),MAX(0,N(F136)),0)</f>
        <v>0</v>
      </c>
    </row>
    <row r="137" customFormat="false" ht="34" hidden="false" customHeight="true" outlineLevel="0" collapsed="false">
      <c r="A137" s="30"/>
      <c r="B137" s="30"/>
      <c r="C137" s="28"/>
      <c r="D137" s="28"/>
      <c r="E137" s="28"/>
      <c r="F137" s="29"/>
      <c r="G137" s="29"/>
      <c r="H137" s="31"/>
      <c r="I137" s="32"/>
      <c r="J137" s="18" t="str">
        <f aca="false">IF(COUNTA(A137:I137)=0,"",IF(ISNUMBER(G137),"Confirmado","Pendiente"))</f>
        <v/>
      </c>
      <c r="K137" s="18" t="str">
        <f aca="false">IF(AND(ISNUMBER(A137),OR(A137&lt;Plan!$A$20,A137&gt;=Plan!$B$45,AND(ISNUMBER(B137),OR(B137&lt;Plan!$A$20,B137&gt;=Plan!$B$45)))),"REVISAR periodo",IF(COUNTA(A137:I137)=0,"",IF(OR(NOT(ISNUMBER(A137)),E137="",AND(C137&lt;&gt;"Ingreso",C137&lt;&gt;"Gasto",C137&lt;&gt;"Apartado",C137&lt;&gt;"Retirada"),AND(F137&lt;&gt;"",NOT(ISNUMBER(F137))),AND(G137&lt;&gt;"",NOT(ISNUMBER(G137))),AND(ISNUMBER(G137),NOT(ISNUMBER(B137))),AND(G137="",B137&lt;&gt;""),AND(C137="Gasto",COUNTIFS(Categorias!$A$8:$A$15,D137)&lt;&gt;1)),"REVISAR datos","Correcto")))</f>
        <v/>
      </c>
      <c r="L137" s="9" t="n">
        <f aca="false">IF(ISNUMBER(G137),IF(OR(C137="Gasto",C137="Apartado"),-G137,G137),0)</f>
        <v>0</v>
      </c>
      <c r="M137" s="9" t="str">
        <f aca="false">IF(J137="","",IF(OR(C137="Gasto",C137="Apartado"),-N(F137),N(F137)))</f>
        <v/>
      </c>
      <c r="N137" s="9" t="n">
        <f aca="false">IF(J137="Pendiente",M137,0)</f>
        <v>0</v>
      </c>
      <c r="O137" s="9" t="n">
        <f aca="false">IF(AND(J137="Pendiente",OR(C137="Gasto",C137="Apartado")),MAX(0,N(F137)),0)</f>
        <v>0</v>
      </c>
    </row>
    <row r="138" customFormat="false" ht="34" hidden="false" customHeight="true" outlineLevel="0" collapsed="false">
      <c r="A138" s="30"/>
      <c r="B138" s="30"/>
      <c r="C138" s="28"/>
      <c r="D138" s="28"/>
      <c r="E138" s="28"/>
      <c r="F138" s="29"/>
      <c r="G138" s="29"/>
      <c r="H138" s="31"/>
      <c r="I138" s="32"/>
      <c r="J138" s="18" t="str">
        <f aca="false">IF(COUNTA(A138:I138)=0,"",IF(ISNUMBER(G138),"Confirmado","Pendiente"))</f>
        <v/>
      </c>
      <c r="K138" s="18" t="str">
        <f aca="false">IF(AND(ISNUMBER(A138),OR(A138&lt;Plan!$A$20,A138&gt;=Plan!$B$45,AND(ISNUMBER(B138),OR(B138&lt;Plan!$A$20,B138&gt;=Plan!$B$45)))),"REVISAR periodo",IF(COUNTA(A138:I138)=0,"",IF(OR(NOT(ISNUMBER(A138)),E138="",AND(C138&lt;&gt;"Ingreso",C138&lt;&gt;"Gasto",C138&lt;&gt;"Apartado",C138&lt;&gt;"Retirada"),AND(F138&lt;&gt;"",NOT(ISNUMBER(F138))),AND(G138&lt;&gt;"",NOT(ISNUMBER(G138))),AND(ISNUMBER(G138),NOT(ISNUMBER(B138))),AND(G138="",B138&lt;&gt;""),AND(C138="Gasto",COUNTIFS(Categorias!$A$8:$A$15,D138)&lt;&gt;1)),"REVISAR datos","Correcto")))</f>
        <v/>
      </c>
      <c r="L138" s="9" t="n">
        <f aca="false">IF(ISNUMBER(G138),IF(OR(C138="Gasto",C138="Apartado"),-G138,G138),0)</f>
        <v>0</v>
      </c>
      <c r="M138" s="9" t="str">
        <f aca="false">IF(J138="","",IF(OR(C138="Gasto",C138="Apartado"),-N(F138),N(F138)))</f>
        <v/>
      </c>
      <c r="N138" s="9" t="n">
        <f aca="false">IF(J138="Pendiente",M138,0)</f>
        <v>0</v>
      </c>
      <c r="O138" s="9" t="n">
        <f aca="false">IF(AND(J138="Pendiente",OR(C138="Gasto",C138="Apartado")),MAX(0,N(F138)),0)</f>
        <v>0</v>
      </c>
    </row>
    <row r="139" customFormat="false" ht="34" hidden="false" customHeight="true" outlineLevel="0" collapsed="false">
      <c r="A139" s="30"/>
      <c r="B139" s="30"/>
      <c r="C139" s="28"/>
      <c r="D139" s="28"/>
      <c r="E139" s="28"/>
      <c r="F139" s="29"/>
      <c r="G139" s="29"/>
      <c r="H139" s="31"/>
      <c r="I139" s="32"/>
      <c r="J139" s="18" t="str">
        <f aca="false">IF(COUNTA(A139:I139)=0,"",IF(ISNUMBER(G139),"Confirmado","Pendiente"))</f>
        <v/>
      </c>
      <c r="K139" s="18" t="str">
        <f aca="false">IF(AND(ISNUMBER(A139),OR(A139&lt;Plan!$A$20,A139&gt;=Plan!$B$45,AND(ISNUMBER(B139),OR(B139&lt;Plan!$A$20,B139&gt;=Plan!$B$45)))),"REVISAR periodo",IF(COUNTA(A139:I139)=0,"",IF(OR(NOT(ISNUMBER(A139)),E139="",AND(C139&lt;&gt;"Ingreso",C139&lt;&gt;"Gasto",C139&lt;&gt;"Apartado",C139&lt;&gt;"Retirada"),AND(F139&lt;&gt;"",NOT(ISNUMBER(F139))),AND(G139&lt;&gt;"",NOT(ISNUMBER(G139))),AND(ISNUMBER(G139),NOT(ISNUMBER(B139))),AND(G139="",B139&lt;&gt;""),AND(C139="Gasto",COUNTIFS(Categorias!$A$8:$A$15,D139)&lt;&gt;1)),"REVISAR datos","Correcto")))</f>
        <v/>
      </c>
      <c r="L139" s="9" t="n">
        <f aca="false">IF(ISNUMBER(G139),IF(OR(C139="Gasto",C139="Apartado"),-G139,G139),0)</f>
        <v>0</v>
      </c>
      <c r="M139" s="9" t="str">
        <f aca="false">IF(J139="","",IF(OR(C139="Gasto",C139="Apartado"),-N(F139),N(F139)))</f>
        <v/>
      </c>
      <c r="N139" s="9" t="n">
        <f aca="false">IF(J139="Pendiente",M139,0)</f>
        <v>0</v>
      </c>
      <c r="O139" s="9" t="n">
        <f aca="false">IF(AND(J139="Pendiente",OR(C139="Gasto",C139="Apartado")),MAX(0,N(F139)),0)</f>
        <v>0</v>
      </c>
    </row>
    <row r="140" customFormat="false" ht="34" hidden="false" customHeight="true" outlineLevel="0" collapsed="false">
      <c r="A140" s="30"/>
      <c r="B140" s="30"/>
      <c r="C140" s="28"/>
      <c r="D140" s="28"/>
      <c r="E140" s="28"/>
      <c r="F140" s="29"/>
      <c r="G140" s="29"/>
      <c r="H140" s="31"/>
      <c r="I140" s="32"/>
      <c r="J140" s="18" t="str">
        <f aca="false">IF(COUNTA(A140:I140)=0,"",IF(ISNUMBER(G140),"Confirmado","Pendiente"))</f>
        <v/>
      </c>
      <c r="K140" s="18" t="str">
        <f aca="false">IF(AND(ISNUMBER(A140),OR(A140&lt;Plan!$A$20,A140&gt;=Plan!$B$45,AND(ISNUMBER(B140),OR(B140&lt;Plan!$A$20,B140&gt;=Plan!$B$45)))),"REVISAR periodo",IF(COUNTA(A140:I140)=0,"",IF(OR(NOT(ISNUMBER(A140)),E140="",AND(C140&lt;&gt;"Ingreso",C140&lt;&gt;"Gasto",C140&lt;&gt;"Apartado",C140&lt;&gt;"Retirada"),AND(F140&lt;&gt;"",NOT(ISNUMBER(F140))),AND(G140&lt;&gt;"",NOT(ISNUMBER(G140))),AND(ISNUMBER(G140),NOT(ISNUMBER(B140))),AND(G140="",B140&lt;&gt;""),AND(C140="Gasto",COUNTIFS(Categorias!$A$8:$A$15,D140)&lt;&gt;1)),"REVISAR datos","Correcto")))</f>
        <v/>
      </c>
      <c r="L140" s="9" t="n">
        <f aca="false">IF(ISNUMBER(G140),IF(OR(C140="Gasto",C140="Apartado"),-G140,G140),0)</f>
        <v>0</v>
      </c>
      <c r="M140" s="9" t="str">
        <f aca="false">IF(J140="","",IF(OR(C140="Gasto",C140="Apartado"),-N(F140),N(F140)))</f>
        <v/>
      </c>
      <c r="N140" s="9" t="n">
        <f aca="false">IF(J140="Pendiente",M140,0)</f>
        <v>0</v>
      </c>
      <c r="O140" s="9" t="n">
        <f aca="false">IF(AND(J140="Pendiente",OR(C140="Gasto",C140="Apartado")),MAX(0,N(F140)),0)</f>
        <v>0</v>
      </c>
    </row>
    <row r="141" customFormat="false" ht="34" hidden="false" customHeight="true" outlineLevel="0" collapsed="false">
      <c r="A141" s="30"/>
      <c r="B141" s="30"/>
      <c r="C141" s="28"/>
      <c r="D141" s="28"/>
      <c r="E141" s="28"/>
      <c r="F141" s="29"/>
      <c r="G141" s="29"/>
      <c r="H141" s="31"/>
      <c r="I141" s="32"/>
      <c r="J141" s="18" t="str">
        <f aca="false">IF(COUNTA(A141:I141)=0,"",IF(ISNUMBER(G141),"Confirmado","Pendiente"))</f>
        <v/>
      </c>
      <c r="K141" s="18" t="str">
        <f aca="false">IF(AND(ISNUMBER(A141),OR(A141&lt;Plan!$A$20,A141&gt;=Plan!$B$45,AND(ISNUMBER(B141),OR(B141&lt;Plan!$A$20,B141&gt;=Plan!$B$45)))),"REVISAR periodo",IF(COUNTA(A141:I141)=0,"",IF(OR(NOT(ISNUMBER(A141)),E141="",AND(C141&lt;&gt;"Ingreso",C141&lt;&gt;"Gasto",C141&lt;&gt;"Apartado",C141&lt;&gt;"Retirada"),AND(F141&lt;&gt;"",NOT(ISNUMBER(F141))),AND(G141&lt;&gt;"",NOT(ISNUMBER(G141))),AND(ISNUMBER(G141),NOT(ISNUMBER(B141))),AND(G141="",B141&lt;&gt;""),AND(C141="Gasto",COUNTIFS(Categorias!$A$8:$A$15,D141)&lt;&gt;1)),"REVISAR datos","Correcto")))</f>
        <v/>
      </c>
      <c r="L141" s="9" t="n">
        <f aca="false">IF(ISNUMBER(G141),IF(OR(C141="Gasto",C141="Apartado"),-G141,G141),0)</f>
        <v>0</v>
      </c>
      <c r="M141" s="9" t="str">
        <f aca="false">IF(J141="","",IF(OR(C141="Gasto",C141="Apartado"),-N(F141),N(F141)))</f>
        <v/>
      </c>
      <c r="N141" s="9" t="n">
        <f aca="false">IF(J141="Pendiente",M141,0)</f>
        <v>0</v>
      </c>
      <c r="O141" s="9" t="n">
        <f aca="false">IF(AND(J141="Pendiente",OR(C141="Gasto",C141="Apartado")),MAX(0,N(F141)),0)</f>
        <v>0</v>
      </c>
    </row>
    <row r="142" customFormat="false" ht="34" hidden="false" customHeight="true" outlineLevel="0" collapsed="false">
      <c r="A142" s="30"/>
      <c r="B142" s="30"/>
      <c r="C142" s="28"/>
      <c r="D142" s="28"/>
      <c r="E142" s="28"/>
      <c r="F142" s="29"/>
      <c r="G142" s="29"/>
      <c r="H142" s="31"/>
      <c r="I142" s="32"/>
      <c r="J142" s="18" t="str">
        <f aca="false">IF(COUNTA(A142:I142)=0,"",IF(ISNUMBER(G142),"Confirmado","Pendiente"))</f>
        <v/>
      </c>
      <c r="K142" s="18" t="str">
        <f aca="false">IF(AND(ISNUMBER(A142),OR(A142&lt;Plan!$A$20,A142&gt;=Plan!$B$45,AND(ISNUMBER(B142),OR(B142&lt;Plan!$A$20,B142&gt;=Plan!$B$45)))),"REVISAR periodo",IF(COUNTA(A142:I142)=0,"",IF(OR(NOT(ISNUMBER(A142)),E142="",AND(C142&lt;&gt;"Ingreso",C142&lt;&gt;"Gasto",C142&lt;&gt;"Apartado",C142&lt;&gt;"Retirada"),AND(F142&lt;&gt;"",NOT(ISNUMBER(F142))),AND(G142&lt;&gt;"",NOT(ISNUMBER(G142))),AND(ISNUMBER(G142),NOT(ISNUMBER(B142))),AND(G142="",B142&lt;&gt;""),AND(C142="Gasto",COUNTIFS(Categorias!$A$8:$A$15,D142)&lt;&gt;1)),"REVISAR datos","Correcto")))</f>
        <v/>
      </c>
      <c r="L142" s="9" t="n">
        <f aca="false">IF(ISNUMBER(G142),IF(OR(C142="Gasto",C142="Apartado"),-G142,G142),0)</f>
        <v>0</v>
      </c>
      <c r="M142" s="9" t="str">
        <f aca="false">IF(J142="","",IF(OR(C142="Gasto",C142="Apartado"),-N(F142),N(F142)))</f>
        <v/>
      </c>
      <c r="N142" s="9" t="n">
        <f aca="false">IF(J142="Pendiente",M142,0)</f>
        <v>0</v>
      </c>
      <c r="O142" s="9" t="n">
        <f aca="false">IF(AND(J142="Pendiente",OR(C142="Gasto",C142="Apartado")),MAX(0,N(F142)),0)</f>
        <v>0</v>
      </c>
    </row>
    <row r="143" customFormat="false" ht="34" hidden="false" customHeight="true" outlineLevel="0" collapsed="false">
      <c r="A143" s="30"/>
      <c r="B143" s="30"/>
      <c r="C143" s="28"/>
      <c r="D143" s="28"/>
      <c r="E143" s="28"/>
      <c r="F143" s="29"/>
      <c r="G143" s="29"/>
      <c r="H143" s="31"/>
      <c r="I143" s="32"/>
      <c r="J143" s="18" t="str">
        <f aca="false">IF(COUNTA(A143:I143)=0,"",IF(ISNUMBER(G143),"Confirmado","Pendiente"))</f>
        <v/>
      </c>
      <c r="K143" s="18" t="str">
        <f aca="false">IF(AND(ISNUMBER(A143),OR(A143&lt;Plan!$A$20,A143&gt;=Plan!$B$45,AND(ISNUMBER(B143),OR(B143&lt;Plan!$A$20,B143&gt;=Plan!$B$45)))),"REVISAR periodo",IF(COUNTA(A143:I143)=0,"",IF(OR(NOT(ISNUMBER(A143)),E143="",AND(C143&lt;&gt;"Ingreso",C143&lt;&gt;"Gasto",C143&lt;&gt;"Apartado",C143&lt;&gt;"Retirada"),AND(F143&lt;&gt;"",NOT(ISNUMBER(F143))),AND(G143&lt;&gt;"",NOT(ISNUMBER(G143))),AND(ISNUMBER(G143),NOT(ISNUMBER(B143))),AND(G143="",B143&lt;&gt;""),AND(C143="Gasto",COUNTIFS(Categorias!$A$8:$A$15,D143)&lt;&gt;1)),"REVISAR datos","Correcto")))</f>
        <v/>
      </c>
      <c r="L143" s="9" t="n">
        <f aca="false">IF(ISNUMBER(G143),IF(OR(C143="Gasto",C143="Apartado"),-G143,G143),0)</f>
        <v>0</v>
      </c>
      <c r="M143" s="9" t="str">
        <f aca="false">IF(J143="","",IF(OR(C143="Gasto",C143="Apartado"),-N(F143),N(F143)))</f>
        <v/>
      </c>
      <c r="N143" s="9" t="n">
        <f aca="false">IF(J143="Pendiente",M143,0)</f>
        <v>0</v>
      </c>
      <c r="O143" s="9" t="n">
        <f aca="false">IF(AND(J143="Pendiente",OR(C143="Gasto",C143="Apartado")),MAX(0,N(F143)),0)</f>
        <v>0</v>
      </c>
    </row>
    <row r="144" customFormat="false" ht="34" hidden="false" customHeight="true" outlineLevel="0" collapsed="false">
      <c r="A144" s="30"/>
      <c r="B144" s="30"/>
      <c r="C144" s="28"/>
      <c r="D144" s="28"/>
      <c r="E144" s="28"/>
      <c r="F144" s="29"/>
      <c r="G144" s="29"/>
      <c r="H144" s="31"/>
      <c r="I144" s="32"/>
      <c r="J144" s="18" t="str">
        <f aca="false">IF(COUNTA(A144:I144)=0,"",IF(ISNUMBER(G144),"Confirmado","Pendiente"))</f>
        <v/>
      </c>
      <c r="K144" s="18" t="str">
        <f aca="false">IF(AND(ISNUMBER(A144),OR(A144&lt;Plan!$A$20,A144&gt;=Plan!$B$45,AND(ISNUMBER(B144),OR(B144&lt;Plan!$A$20,B144&gt;=Plan!$B$45)))),"REVISAR periodo",IF(COUNTA(A144:I144)=0,"",IF(OR(NOT(ISNUMBER(A144)),E144="",AND(C144&lt;&gt;"Ingreso",C144&lt;&gt;"Gasto",C144&lt;&gt;"Apartado",C144&lt;&gt;"Retirada"),AND(F144&lt;&gt;"",NOT(ISNUMBER(F144))),AND(G144&lt;&gt;"",NOT(ISNUMBER(G144))),AND(ISNUMBER(G144),NOT(ISNUMBER(B144))),AND(G144="",B144&lt;&gt;""),AND(C144="Gasto",COUNTIFS(Categorias!$A$8:$A$15,D144)&lt;&gt;1)),"REVISAR datos","Correcto")))</f>
        <v/>
      </c>
      <c r="L144" s="9" t="n">
        <f aca="false">IF(ISNUMBER(G144),IF(OR(C144="Gasto",C144="Apartado"),-G144,G144),0)</f>
        <v>0</v>
      </c>
      <c r="M144" s="9" t="str">
        <f aca="false">IF(J144="","",IF(OR(C144="Gasto",C144="Apartado"),-N(F144),N(F144)))</f>
        <v/>
      </c>
      <c r="N144" s="9" t="n">
        <f aca="false">IF(J144="Pendiente",M144,0)</f>
        <v>0</v>
      </c>
      <c r="O144" s="9" t="n">
        <f aca="false">IF(AND(J144="Pendiente",OR(C144="Gasto",C144="Apartado")),MAX(0,N(F144)),0)</f>
        <v>0</v>
      </c>
    </row>
    <row r="145" customFormat="false" ht="34" hidden="false" customHeight="true" outlineLevel="0" collapsed="false">
      <c r="A145" s="30"/>
      <c r="B145" s="30"/>
      <c r="C145" s="28"/>
      <c r="D145" s="28"/>
      <c r="E145" s="28"/>
      <c r="F145" s="29"/>
      <c r="G145" s="29"/>
      <c r="H145" s="31"/>
      <c r="I145" s="32"/>
      <c r="J145" s="18" t="str">
        <f aca="false">IF(COUNTA(A145:I145)=0,"",IF(ISNUMBER(G145),"Confirmado","Pendiente"))</f>
        <v/>
      </c>
      <c r="K145" s="18" t="str">
        <f aca="false">IF(AND(ISNUMBER(A145),OR(A145&lt;Plan!$A$20,A145&gt;=Plan!$B$45,AND(ISNUMBER(B145),OR(B145&lt;Plan!$A$20,B145&gt;=Plan!$B$45)))),"REVISAR periodo",IF(COUNTA(A145:I145)=0,"",IF(OR(NOT(ISNUMBER(A145)),E145="",AND(C145&lt;&gt;"Ingreso",C145&lt;&gt;"Gasto",C145&lt;&gt;"Apartado",C145&lt;&gt;"Retirada"),AND(F145&lt;&gt;"",NOT(ISNUMBER(F145))),AND(G145&lt;&gt;"",NOT(ISNUMBER(G145))),AND(ISNUMBER(G145),NOT(ISNUMBER(B145))),AND(G145="",B145&lt;&gt;""),AND(C145="Gasto",COUNTIFS(Categorias!$A$8:$A$15,D145)&lt;&gt;1)),"REVISAR datos","Correcto")))</f>
        <v/>
      </c>
      <c r="L145" s="9" t="n">
        <f aca="false">IF(ISNUMBER(G145),IF(OR(C145="Gasto",C145="Apartado"),-G145,G145),0)</f>
        <v>0</v>
      </c>
      <c r="M145" s="9" t="str">
        <f aca="false">IF(J145="","",IF(OR(C145="Gasto",C145="Apartado"),-N(F145),N(F145)))</f>
        <v/>
      </c>
      <c r="N145" s="9" t="n">
        <f aca="false">IF(J145="Pendiente",M145,0)</f>
        <v>0</v>
      </c>
      <c r="O145" s="9" t="n">
        <f aca="false">IF(AND(J145="Pendiente",OR(C145="Gasto",C145="Apartado")),MAX(0,N(F145)),0)</f>
        <v>0</v>
      </c>
    </row>
    <row r="146" customFormat="false" ht="34" hidden="false" customHeight="true" outlineLevel="0" collapsed="false">
      <c r="A146" s="30"/>
      <c r="B146" s="30"/>
      <c r="C146" s="28"/>
      <c r="D146" s="28"/>
      <c r="E146" s="28"/>
      <c r="F146" s="29"/>
      <c r="G146" s="29"/>
      <c r="H146" s="31"/>
      <c r="I146" s="32"/>
      <c r="J146" s="18" t="str">
        <f aca="false">IF(COUNTA(A146:I146)=0,"",IF(ISNUMBER(G146),"Confirmado","Pendiente"))</f>
        <v/>
      </c>
      <c r="K146" s="18" t="str">
        <f aca="false">IF(AND(ISNUMBER(A146),OR(A146&lt;Plan!$A$20,A146&gt;=Plan!$B$45,AND(ISNUMBER(B146),OR(B146&lt;Plan!$A$20,B146&gt;=Plan!$B$45)))),"REVISAR periodo",IF(COUNTA(A146:I146)=0,"",IF(OR(NOT(ISNUMBER(A146)),E146="",AND(C146&lt;&gt;"Ingreso",C146&lt;&gt;"Gasto",C146&lt;&gt;"Apartado",C146&lt;&gt;"Retirada"),AND(F146&lt;&gt;"",NOT(ISNUMBER(F146))),AND(G146&lt;&gt;"",NOT(ISNUMBER(G146))),AND(ISNUMBER(G146),NOT(ISNUMBER(B146))),AND(G146="",B146&lt;&gt;""),AND(C146="Gasto",COUNTIFS(Categorias!$A$8:$A$15,D146)&lt;&gt;1)),"REVISAR datos","Correcto")))</f>
        <v/>
      </c>
      <c r="L146" s="9" t="n">
        <f aca="false">IF(ISNUMBER(G146),IF(OR(C146="Gasto",C146="Apartado"),-G146,G146),0)</f>
        <v>0</v>
      </c>
      <c r="M146" s="9" t="str">
        <f aca="false">IF(J146="","",IF(OR(C146="Gasto",C146="Apartado"),-N(F146),N(F146)))</f>
        <v/>
      </c>
      <c r="N146" s="9" t="n">
        <f aca="false">IF(J146="Pendiente",M146,0)</f>
        <v>0</v>
      </c>
      <c r="O146" s="9" t="n">
        <f aca="false">IF(AND(J146="Pendiente",OR(C146="Gasto",C146="Apartado")),MAX(0,N(F146)),0)</f>
        <v>0</v>
      </c>
    </row>
    <row r="147" customFormat="false" ht="34" hidden="false" customHeight="true" outlineLevel="0" collapsed="false">
      <c r="A147" s="30"/>
      <c r="B147" s="30"/>
      <c r="C147" s="28"/>
      <c r="D147" s="28"/>
      <c r="E147" s="28"/>
      <c r="F147" s="29"/>
      <c r="G147" s="29"/>
      <c r="H147" s="31"/>
      <c r="I147" s="32"/>
      <c r="J147" s="18" t="str">
        <f aca="false">IF(COUNTA(A147:I147)=0,"",IF(ISNUMBER(G147),"Confirmado","Pendiente"))</f>
        <v/>
      </c>
      <c r="K147" s="18" t="str">
        <f aca="false">IF(AND(ISNUMBER(A147),OR(A147&lt;Plan!$A$20,A147&gt;=Plan!$B$45,AND(ISNUMBER(B147),OR(B147&lt;Plan!$A$20,B147&gt;=Plan!$B$45)))),"REVISAR periodo",IF(COUNTA(A147:I147)=0,"",IF(OR(NOT(ISNUMBER(A147)),E147="",AND(C147&lt;&gt;"Ingreso",C147&lt;&gt;"Gasto",C147&lt;&gt;"Apartado",C147&lt;&gt;"Retirada"),AND(F147&lt;&gt;"",NOT(ISNUMBER(F147))),AND(G147&lt;&gt;"",NOT(ISNUMBER(G147))),AND(ISNUMBER(G147),NOT(ISNUMBER(B147))),AND(G147="",B147&lt;&gt;""),AND(C147="Gasto",COUNTIFS(Categorias!$A$8:$A$15,D147)&lt;&gt;1)),"REVISAR datos","Correcto")))</f>
        <v/>
      </c>
      <c r="L147" s="9" t="n">
        <f aca="false">IF(ISNUMBER(G147),IF(OR(C147="Gasto",C147="Apartado"),-G147,G147),0)</f>
        <v>0</v>
      </c>
      <c r="M147" s="9" t="str">
        <f aca="false">IF(J147="","",IF(OR(C147="Gasto",C147="Apartado"),-N(F147),N(F147)))</f>
        <v/>
      </c>
      <c r="N147" s="9" t="n">
        <f aca="false">IF(J147="Pendiente",M147,0)</f>
        <v>0</v>
      </c>
      <c r="O147" s="9" t="n">
        <f aca="false">IF(AND(J147="Pendiente",OR(C147="Gasto",C147="Apartado")),MAX(0,N(F147)),0)</f>
        <v>0</v>
      </c>
    </row>
    <row r="148" customFormat="false" ht="34" hidden="false" customHeight="true" outlineLevel="0" collapsed="false">
      <c r="A148" s="30"/>
      <c r="B148" s="30"/>
      <c r="C148" s="28"/>
      <c r="D148" s="28"/>
      <c r="E148" s="28"/>
      <c r="F148" s="29"/>
      <c r="G148" s="29"/>
      <c r="H148" s="31"/>
      <c r="I148" s="32"/>
      <c r="J148" s="18" t="str">
        <f aca="false">IF(COUNTA(A148:I148)=0,"",IF(ISNUMBER(G148),"Confirmado","Pendiente"))</f>
        <v/>
      </c>
      <c r="K148" s="18" t="str">
        <f aca="false">IF(AND(ISNUMBER(A148),OR(A148&lt;Plan!$A$20,A148&gt;=Plan!$B$45,AND(ISNUMBER(B148),OR(B148&lt;Plan!$A$20,B148&gt;=Plan!$B$45)))),"REVISAR periodo",IF(COUNTA(A148:I148)=0,"",IF(OR(NOT(ISNUMBER(A148)),E148="",AND(C148&lt;&gt;"Ingreso",C148&lt;&gt;"Gasto",C148&lt;&gt;"Apartado",C148&lt;&gt;"Retirada"),AND(F148&lt;&gt;"",NOT(ISNUMBER(F148))),AND(G148&lt;&gt;"",NOT(ISNUMBER(G148))),AND(ISNUMBER(G148),NOT(ISNUMBER(B148))),AND(G148="",B148&lt;&gt;""),AND(C148="Gasto",COUNTIFS(Categorias!$A$8:$A$15,D148)&lt;&gt;1)),"REVISAR datos","Correcto")))</f>
        <v/>
      </c>
      <c r="L148" s="9" t="n">
        <f aca="false">IF(ISNUMBER(G148),IF(OR(C148="Gasto",C148="Apartado"),-G148,G148),0)</f>
        <v>0</v>
      </c>
      <c r="M148" s="9" t="str">
        <f aca="false">IF(J148="","",IF(OR(C148="Gasto",C148="Apartado"),-N(F148),N(F148)))</f>
        <v/>
      </c>
      <c r="N148" s="9" t="n">
        <f aca="false">IF(J148="Pendiente",M148,0)</f>
        <v>0</v>
      </c>
      <c r="O148" s="9" t="n">
        <f aca="false">IF(AND(J148="Pendiente",OR(C148="Gasto",C148="Apartado")),MAX(0,N(F148)),0)</f>
        <v>0</v>
      </c>
    </row>
    <row r="149" customFormat="false" ht="34" hidden="false" customHeight="true" outlineLevel="0" collapsed="false">
      <c r="A149" s="30"/>
      <c r="B149" s="30"/>
      <c r="C149" s="28"/>
      <c r="D149" s="28"/>
      <c r="E149" s="28"/>
      <c r="F149" s="29"/>
      <c r="G149" s="29"/>
      <c r="H149" s="31"/>
      <c r="I149" s="32"/>
      <c r="J149" s="18" t="str">
        <f aca="false">IF(COUNTA(A149:I149)=0,"",IF(ISNUMBER(G149),"Confirmado","Pendiente"))</f>
        <v/>
      </c>
      <c r="K149" s="18" t="str">
        <f aca="false">IF(AND(ISNUMBER(A149),OR(A149&lt;Plan!$A$20,A149&gt;=Plan!$B$45,AND(ISNUMBER(B149),OR(B149&lt;Plan!$A$20,B149&gt;=Plan!$B$45)))),"REVISAR periodo",IF(COUNTA(A149:I149)=0,"",IF(OR(NOT(ISNUMBER(A149)),E149="",AND(C149&lt;&gt;"Ingreso",C149&lt;&gt;"Gasto",C149&lt;&gt;"Apartado",C149&lt;&gt;"Retirada"),AND(F149&lt;&gt;"",NOT(ISNUMBER(F149))),AND(G149&lt;&gt;"",NOT(ISNUMBER(G149))),AND(ISNUMBER(G149),NOT(ISNUMBER(B149))),AND(G149="",B149&lt;&gt;""),AND(C149="Gasto",COUNTIFS(Categorias!$A$8:$A$15,D149)&lt;&gt;1)),"REVISAR datos","Correcto")))</f>
        <v/>
      </c>
      <c r="L149" s="9" t="n">
        <f aca="false">IF(ISNUMBER(G149),IF(OR(C149="Gasto",C149="Apartado"),-G149,G149),0)</f>
        <v>0</v>
      </c>
      <c r="M149" s="9" t="str">
        <f aca="false">IF(J149="","",IF(OR(C149="Gasto",C149="Apartado"),-N(F149),N(F149)))</f>
        <v/>
      </c>
      <c r="N149" s="9" t="n">
        <f aca="false">IF(J149="Pendiente",M149,0)</f>
        <v>0</v>
      </c>
      <c r="O149" s="9" t="n">
        <f aca="false">IF(AND(J149="Pendiente",OR(C149="Gasto",C149="Apartado")),MAX(0,N(F149)),0)</f>
        <v>0</v>
      </c>
    </row>
    <row r="150" customFormat="false" ht="34" hidden="false" customHeight="true" outlineLevel="0" collapsed="false">
      <c r="A150" s="30"/>
      <c r="B150" s="30"/>
      <c r="C150" s="28"/>
      <c r="D150" s="28"/>
      <c r="E150" s="28"/>
      <c r="F150" s="29"/>
      <c r="G150" s="29"/>
      <c r="H150" s="31"/>
      <c r="I150" s="32"/>
      <c r="J150" s="18" t="str">
        <f aca="false">IF(COUNTA(A150:I150)=0,"",IF(ISNUMBER(G150),"Confirmado","Pendiente"))</f>
        <v/>
      </c>
      <c r="K150" s="18" t="str">
        <f aca="false">IF(AND(ISNUMBER(A150),OR(A150&lt;Plan!$A$20,A150&gt;=Plan!$B$45,AND(ISNUMBER(B150),OR(B150&lt;Plan!$A$20,B150&gt;=Plan!$B$45)))),"REVISAR periodo",IF(COUNTA(A150:I150)=0,"",IF(OR(NOT(ISNUMBER(A150)),E150="",AND(C150&lt;&gt;"Ingreso",C150&lt;&gt;"Gasto",C150&lt;&gt;"Apartado",C150&lt;&gt;"Retirada"),AND(F150&lt;&gt;"",NOT(ISNUMBER(F150))),AND(G150&lt;&gt;"",NOT(ISNUMBER(G150))),AND(ISNUMBER(G150),NOT(ISNUMBER(B150))),AND(G150="",B150&lt;&gt;""),AND(C150="Gasto",COUNTIFS(Categorias!$A$8:$A$15,D150)&lt;&gt;1)),"REVISAR datos","Correcto")))</f>
        <v/>
      </c>
      <c r="L150" s="9" t="n">
        <f aca="false">IF(ISNUMBER(G150),IF(OR(C150="Gasto",C150="Apartado"),-G150,G150),0)</f>
        <v>0</v>
      </c>
      <c r="M150" s="9" t="str">
        <f aca="false">IF(J150="","",IF(OR(C150="Gasto",C150="Apartado"),-N(F150),N(F150)))</f>
        <v/>
      </c>
      <c r="N150" s="9" t="n">
        <f aca="false">IF(J150="Pendiente",M150,0)</f>
        <v>0</v>
      </c>
      <c r="O150" s="9" t="n">
        <f aca="false">IF(AND(J150="Pendiente",OR(C150="Gasto",C150="Apartado")),MAX(0,N(F150)),0)</f>
        <v>0</v>
      </c>
    </row>
    <row r="151" customFormat="false" ht="34" hidden="false" customHeight="true" outlineLevel="0" collapsed="false">
      <c r="A151" s="30"/>
      <c r="B151" s="30"/>
      <c r="C151" s="28"/>
      <c r="D151" s="28"/>
      <c r="E151" s="28"/>
      <c r="F151" s="29"/>
      <c r="G151" s="29"/>
      <c r="H151" s="31"/>
      <c r="I151" s="32"/>
      <c r="J151" s="18" t="str">
        <f aca="false">IF(COUNTA(A151:I151)=0,"",IF(ISNUMBER(G151),"Confirmado","Pendiente"))</f>
        <v/>
      </c>
      <c r="K151" s="18" t="str">
        <f aca="false">IF(AND(ISNUMBER(A151),OR(A151&lt;Plan!$A$20,A151&gt;=Plan!$B$45,AND(ISNUMBER(B151),OR(B151&lt;Plan!$A$20,B151&gt;=Plan!$B$45)))),"REVISAR periodo",IF(COUNTA(A151:I151)=0,"",IF(OR(NOT(ISNUMBER(A151)),E151="",AND(C151&lt;&gt;"Ingreso",C151&lt;&gt;"Gasto",C151&lt;&gt;"Apartado",C151&lt;&gt;"Retirada"),AND(F151&lt;&gt;"",NOT(ISNUMBER(F151))),AND(G151&lt;&gt;"",NOT(ISNUMBER(G151))),AND(ISNUMBER(G151),NOT(ISNUMBER(B151))),AND(G151="",B151&lt;&gt;""),AND(C151="Gasto",COUNTIFS(Categorias!$A$8:$A$15,D151)&lt;&gt;1)),"REVISAR datos","Correcto")))</f>
        <v/>
      </c>
      <c r="L151" s="9" t="n">
        <f aca="false">IF(ISNUMBER(G151),IF(OR(C151="Gasto",C151="Apartado"),-G151,G151),0)</f>
        <v>0</v>
      </c>
      <c r="M151" s="9" t="str">
        <f aca="false">IF(J151="","",IF(OR(C151="Gasto",C151="Apartado"),-N(F151),N(F151)))</f>
        <v/>
      </c>
      <c r="N151" s="9" t="n">
        <f aca="false">IF(J151="Pendiente",M151,0)</f>
        <v>0</v>
      </c>
      <c r="O151" s="9" t="n">
        <f aca="false">IF(AND(J151="Pendiente",OR(C151="Gasto",C151="Apartado")),MAX(0,N(F151)),0)</f>
        <v>0</v>
      </c>
    </row>
    <row r="152" customFormat="false" ht="34" hidden="false" customHeight="true" outlineLevel="0" collapsed="false">
      <c r="A152" s="30"/>
      <c r="B152" s="30"/>
      <c r="C152" s="28"/>
      <c r="D152" s="28"/>
      <c r="E152" s="28"/>
      <c r="F152" s="29"/>
      <c r="G152" s="29"/>
      <c r="H152" s="31"/>
      <c r="I152" s="32"/>
      <c r="J152" s="18" t="str">
        <f aca="false">IF(COUNTA(A152:I152)=0,"",IF(ISNUMBER(G152),"Confirmado","Pendiente"))</f>
        <v/>
      </c>
      <c r="K152" s="18" t="str">
        <f aca="false">IF(AND(ISNUMBER(A152),OR(A152&lt;Plan!$A$20,A152&gt;=Plan!$B$45,AND(ISNUMBER(B152),OR(B152&lt;Plan!$A$20,B152&gt;=Plan!$B$45)))),"REVISAR periodo",IF(COUNTA(A152:I152)=0,"",IF(OR(NOT(ISNUMBER(A152)),E152="",AND(C152&lt;&gt;"Ingreso",C152&lt;&gt;"Gasto",C152&lt;&gt;"Apartado",C152&lt;&gt;"Retirada"),AND(F152&lt;&gt;"",NOT(ISNUMBER(F152))),AND(G152&lt;&gt;"",NOT(ISNUMBER(G152))),AND(ISNUMBER(G152),NOT(ISNUMBER(B152))),AND(G152="",B152&lt;&gt;""),AND(C152="Gasto",COUNTIFS(Categorias!$A$8:$A$15,D152)&lt;&gt;1)),"REVISAR datos","Correcto")))</f>
        <v/>
      </c>
      <c r="L152" s="9" t="n">
        <f aca="false">IF(ISNUMBER(G152),IF(OR(C152="Gasto",C152="Apartado"),-G152,G152),0)</f>
        <v>0</v>
      </c>
      <c r="M152" s="9" t="str">
        <f aca="false">IF(J152="","",IF(OR(C152="Gasto",C152="Apartado"),-N(F152),N(F152)))</f>
        <v/>
      </c>
      <c r="N152" s="9" t="n">
        <f aca="false">IF(J152="Pendiente",M152,0)</f>
        <v>0</v>
      </c>
      <c r="O152" s="9" t="n">
        <f aca="false">IF(AND(J152="Pendiente",OR(C152="Gasto",C152="Apartado")),MAX(0,N(F152)),0)</f>
        <v>0</v>
      </c>
    </row>
    <row r="153" customFormat="false" ht="34" hidden="false" customHeight="true" outlineLevel="0" collapsed="false">
      <c r="A153" s="30"/>
      <c r="B153" s="30"/>
      <c r="C153" s="28"/>
      <c r="D153" s="28"/>
      <c r="E153" s="28"/>
      <c r="F153" s="29"/>
      <c r="G153" s="29"/>
      <c r="H153" s="31"/>
      <c r="I153" s="32"/>
      <c r="J153" s="18" t="str">
        <f aca="false">IF(COUNTA(A153:I153)=0,"",IF(ISNUMBER(G153),"Confirmado","Pendiente"))</f>
        <v/>
      </c>
      <c r="K153" s="18" t="str">
        <f aca="false">IF(AND(ISNUMBER(A153),OR(A153&lt;Plan!$A$20,A153&gt;=Plan!$B$45,AND(ISNUMBER(B153),OR(B153&lt;Plan!$A$20,B153&gt;=Plan!$B$45)))),"REVISAR periodo",IF(COUNTA(A153:I153)=0,"",IF(OR(NOT(ISNUMBER(A153)),E153="",AND(C153&lt;&gt;"Ingreso",C153&lt;&gt;"Gasto",C153&lt;&gt;"Apartado",C153&lt;&gt;"Retirada"),AND(F153&lt;&gt;"",NOT(ISNUMBER(F153))),AND(G153&lt;&gt;"",NOT(ISNUMBER(G153))),AND(ISNUMBER(G153),NOT(ISNUMBER(B153))),AND(G153="",B153&lt;&gt;""),AND(C153="Gasto",COUNTIFS(Categorias!$A$8:$A$15,D153)&lt;&gt;1)),"REVISAR datos","Correcto")))</f>
        <v/>
      </c>
      <c r="L153" s="9" t="n">
        <f aca="false">IF(ISNUMBER(G153),IF(OR(C153="Gasto",C153="Apartado"),-G153,G153),0)</f>
        <v>0</v>
      </c>
      <c r="M153" s="9" t="str">
        <f aca="false">IF(J153="","",IF(OR(C153="Gasto",C153="Apartado"),-N(F153),N(F153)))</f>
        <v/>
      </c>
      <c r="N153" s="9" t="n">
        <f aca="false">IF(J153="Pendiente",M153,0)</f>
        <v>0</v>
      </c>
      <c r="O153" s="9" t="n">
        <f aca="false">IF(AND(J153="Pendiente",OR(C153="Gasto",C153="Apartado")),MAX(0,N(F153)),0)</f>
        <v>0</v>
      </c>
    </row>
    <row r="154" customFormat="false" ht="34" hidden="false" customHeight="true" outlineLevel="0" collapsed="false">
      <c r="A154" s="30"/>
      <c r="B154" s="30"/>
      <c r="C154" s="28"/>
      <c r="D154" s="28"/>
      <c r="E154" s="28"/>
      <c r="F154" s="29"/>
      <c r="G154" s="29"/>
      <c r="H154" s="31"/>
      <c r="I154" s="32"/>
      <c r="J154" s="18" t="str">
        <f aca="false">IF(COUNTA(A154:I154)=0,"",IF(ISNUMBER(G154),"Confirmado","Pendiente"))</f>
        <v/>
      </c>
      <c r="K154" s="18" t="str">
        <f aca="false">IF(AND(ISNUMBER(A154),OR(A154&lt;Plan!$A$20,A154&gt;=Plan!$B$45,AND(ISNUMBER(B154),OR(B154&lt;Plan!$A$20,B154&gt;=Plan!$B$45)))),"REVISAR periodo",IF(COUNTA(A154:I154)=0,"",IF(OR(NOT(ISNUMBER(A154)),E154="",AND(C154&lt;&gt;"Ingreso",C154&lt;&gt;"Gasto",C154&lt;&gt;"Apartado",C154&lt;&gt;"Retirada"),AND(F154&lt;&gt;"",NOT(ISNUMBER(F154))),AND(G154&lt;&gt;"",NOT(ISNUMBER(G154))),AND(ISNUMBER(G154),NOT(ISNUMBER(B154))),AND(G154="",B154&lt;&gt;""),AND(C154="Gasto",COUNTIFS(Categorias!$A$8:$A$15,D154)&lt;&gt;1)),"REVISAR datos","Correcto")))</f>
        <v/>
      </c>
      <c r="L154" s="9" t="n">
        <f aca="false">IF(ISNUMBER(G154),IF(OR(C154="Gasto",C154="Apartado"),-G154,G154),0)</f>
        <v>0</v>
      </c>
      <c r="M154" s="9" t="str">
        <f aca="false">IF(J154="","",IF(OR(C154="Gasto",C154="Apartado"),-N(F154),N(F154)))</f>
        <v/>
      </c>
      <c r="N154" s="9" t="n">
        <f aca="false">IF(J154="Pendiente",M154,0)</f>
        <v>0</v>
      </c>
      <c r="O154" s="9" t="n">
        <f aca="false">IF(AND(J154="Pendiente",OR(C154="Gasto",C154="Apartado")),MAX(0,N(F154)),0)</f>
        <v>0</v>
      </c>
    </row>
    <row r="155" customFormat="false" ht="34" hidden="false" customHeight="true" outlineLevel="0" collapsed="false">
      <c r="A155" s="30"/>
      <c r="B155" s="30"/>
      <c r="C155" s="28"/>
      <c r="D155" s="28"/>
      <c r="E155" s="28"/>
      <c r="F155" s="29"/>
      <c r="G155" s="29"/>
      <c r="H155" s="31"/>
      <c r="I155" s="32"/>
      <c r="J155" s="18" t="str">
        <f aca="false">IF(COUNTA(A155:I155)=0,"",IF(ISNUMBER(G155),"Confirmado","Pendiente"))</f>
        <v/>
      </c>
      <c r="K155" s="18" t="str">
        <f aca="false">IF(AND(ISNUMBER(A155),OR(A155&lt;Plan!$A$20,A155&gt;=Plan!$B$45,AND(ISNUMBER(B155),OR(B155&lt;Plan!$A$20,B155&gt;=Plan!$B$45)))),"REVISAR periodo",IF(COUNTA(A155:I155)=0,"",IF(OR(NOT(ISNUMBER(A155)),E155="",AND(C155&lt;&gt;"Ingreso",C155&lt;&gt;"Gasto",C155&lt;&gt;"Apartado",C155&lt;&gt;"Retirada"),AND(F155&lt;&gt;"",NOT(ISNUMBER(F155))),AND(G155&lt;&gt;"",NOT(ISNUMBER(G155))),AND(ISNUMBER(G155),NOT(ISNUMBER(B155))),AND(G155="",B155&lt;&gt;""),AND(C155="Gasto",COUNTIFS(Categorias!$A$8:$A$15,D155)&lt;&gt;1)),"REVISAR datos","Correcto")))</f>
        <v/>
      </c>
      <c r="L155" s="9" t="n">
        <f aca="false">IF(ISNUMBER(G155),IF(OR(C155="Gasto",C155="Apartado"),-G155,G155),0)</f>
        <v>0</v>
      </c>
      <c r="M155" s="9" t="str">
        <f aca="false">IF(J155="","",IF(OR(C155="Gasto",C155="Apartado"),-N(F155),N(F155)))</f>
        <v/>
      </c>
      <c r="N155" s="9" t="n">
        <f aca="false">IF(J155="Pendiente",M155,0)</f>
        <v>0</v>
      </c>
      <c r="O155" s="9" t="n">
        <f aca="false">IF(AND(J155="Pendiente",OR(C155="Gasto",C155="Apartado")),MAX(0,N(F155)),0)</f>
        <v>0</v>
      </c>
    </row>
    <row r="156" customFormat="false" ht="34" hidden="false" customHeight="true" outlineLevel="0" collapsed="false">
      <c r="A156" s="30"/>
      <c r="B156" s="30"/>
      <c r="C156" s="28"/>
      <c r="D156" s="28"/>
      <c r="E156" s="28"/>
      <c r="F156" s="29"/>
      <c r="G156" s="29"/>
      <c r="H156" s="31"/>
      <c r="I156" s="32"/>
      <c r="J156" s="18" t="str">
        <f aca="false">IF(COUNTA(A156:I156)=0,"",IF(ISNUMBER(G156),"Confirmado","Pendiente"))</f>
        <v/>
      </c>
      <c r="K156" s="18" t="str">
        <f aca="false">IF(AND(ISNUMBER(A156),OR(A156&lt;Plan!$A$20,A156&gt;=Plan!$B$45,AND(ISNUMBER(B156),OR(B156&lt;Plan!$A$20,B156&gt;=Plan!$B$45)))),"REVISAR periodo",IF(COUNTA(A156:I156)=0,"",IF(OR(NOT(ISNUMBER(A156)),E156="",AND(C156&lt;&gt;"Ingreso",C156&lt;&gt;"Gasto",C156&lt;&gt;"Apartado",C156&lt;&gt;"Retirada"),AND(F156&lt;&gt;"",NOT(ISNUMBER(F156))),AND(G156&lt;&gt;"",NOT(ISNUMBER(G156))),AND(ISNUMBER(G156),NOT(ISNUMBER(B156))),AND(G156="",B156&lt;&gt;""),AND(C156="Gasto",COUNTIFS(Categorias!$A$8:$A$15,D156)&lt;&gt;1)),"REVISAR datos","Correcto")))</f>
        <v/>
      </c>
      <c r="L156" s="9" t="n">
        <f aca="false">IF(ISNUMBER(G156),IF(OR(C156="Gasto",C156="Apartado"),-G156,G156),0)</f>
        <v>0</v>
      </c>
      <c r="M156" s="9" t="str">
        <f aca="false">IF(J156="","",IF(OR(C156="Gasto",C156="Apartado"),-N(F156),N(F156)))</f>
        <v/>
      </c>
      <c r="N156" s="9" t="n">
        <f aca="false">IF(J156="Pendiente",M156,0)</f>
        <v>0</v>
      </c>
      <c r="O156" s="9" t="n">
        <f aca="false">IF(AND(J156="Pendiente",OR(C156="Gasto",C156="Apartado")),MAX(0,N(F156)),0)</f>
        <v>0</v>
      </c>
    </row>
    <row r="157" customFormat="false" ht="34" hidden="false" customHeight="true" outlineLevel="0" collapsed="false">
      <c r="A157" s="30"/>
      <c r="B157" s="30"/>
      <c r="C157" s="28"/>
      <c r="D157" s="28"/>
      <c r="E157" s="28"/>
      <c r="F157" s="29"/>
      <c r="G157" s="29"/>
      <c r="H157" s="31"/>
      <c r="I157" s="32"/>
      <c r="J157" s="18" t="str">
        <f aca="false">IF(COUNTA(A157:I157)=0,"",IF(ISNUMBER(G157),"Confirmado","Pendiente"))</f>
        <v/>
      </c>
      <c r="K157" s="18" t="str">
        <f aca="false">IF(AND(ISNUMBER(A157),OR(A157&lt;Plan!$A$20,A157&gt;=Plan!$B$45,AND(ISNUMBER(B157),OR(B157&lt;Plan!$A$20,B157&gt;=Plan!$B$45)))),"REVISAR periodo",IF(COUNTA(A157:I157)=0,"",IF(OR(NOT(ISNUMBER(A157)),E157="",AND(C157&lt;&gt;"Ingreso",C157&lt;&gt;"Gasto",C157&lt;&gt;"Apartado",C157&lt;&gt;"Retirada"),AND(F157&lt;&gt;"",NOT(ISNUMBER(F157))),AND(G157&lt;&gt;"",NOT(ISNUMBER(G157))),AND(ISNUMBER(G157),NOT(ISNUMBER(B157))),AND(G157="",B157&lt;&gt;""),AND(C157="Gasto",COUNTIFS(Categorias!$A$8:$A$15,D157)&lt;&gt;1)),"REVISAR datos","Correcto")))</f>
        <v/>
      </c>
      <c r="L157" s="9" t="n">
        <f aca="false">IF(ISNUMBER(G157),IF(OR(C157="Gasto",C157="Apartado"),-G157,G157),0)</f>
        <v>0</v>
      </c>
      <c r="M157" s="9" t="str">
        <f aca="false">IF(J157="","",IF(OR(C157="Gasto",C157="Apartado"),-N(F157),N(F157)))</f>
        <v/>
      </c>
      <c r="N157" s="9" t="n">
        <f aca="false">IF(J157="Pendiente",M157,0)</f>
        <v>0</v>
      </c>
      <c r="O157" s="9" t="n">
        <f aca="false">IF(AND(J157="Pendiente",OR(C157="Gasto",C157="Apartado")),MAX(0,N(F157)),0)</f>
        <v>0</v>
      </c>
    </row>
    <row r="158" customFormat="false" ht="34" hidden="false" customHeight="true" outlineLevel="0" collapsed="false">
      <c r="A158" s="30"/>
      <c r="B158" s="30"/>
      <c r="C158" s="28"/>
      <c r="D158" s="28"/>
      <c r="E158" s="28"/>
      <c r="F158" s="29"/>
      <c r="G158" s="29"/>
      <c r="H158" s="31"/>
      <c r="I158" s="32"/>
      <c r="J158" s="18" t="str">
        <f aca="false">IF(COUNTA(A158:I158)=0,"",IF(ISNUMBER(G158),"Confirmado","Pendiente"))</f>
        <v/>
      </c>
      <c r="K158" s="18" t="str">
        <f aca="false">IF(AND(ISNUMBER(A158),OR(A158&lt;Plan!$A$20,A158&gt;=Plan!$B$45,AND(ISNUMBER(B158),OR(B158&lt;Plan!$A$20,B158&gt;=Plan!$B$45)))),"REVISAR periodo",IF(COUNTA(A158:I158)=0,"",IF(OR(NOT(ISNUMBER(A158)),E158="",AND(C158&lt;&gt;"Ingreso",C158&lt;&gt;"Gasto",C158&lt;&gt;"Apartado",C158&lt;&gt;"Retirada"),AND(F158&lt;&gt;"",NOT(ISNUMBER(F158))),AND(G158&lt;&gt;"",NOT(ISNUMBER(G158))),AND(ISNUMBER(G158),NOT(ISNUMBER(B158))),AND(G158="",B158&lt;&gt;""),AND(C158="Gasto",COUNTIFS(Categorias!$A$8:$A$15,D158)&lt;&gt;1)),"REVISAR datos","Correcto")))</f>
        <v/>
      </c>
      <c r="L158" s="9" t="n">
        <f aca="false">IF(ISNUMBER(G158),IF(OR(C158="Gasto",C158="Apartado"),-G158,G158),0)</f>
        <v>0</v>
      </c>
      <c r="M158" s="9" t="str">
        <f aca="false">IF(J158="","",IF(OR(C158="Gasto",C158="Apartado"),-N(F158),N(F158)))</f>
        <v/>
      </c>
      <c r="N158" s="9" t="n">
        <f aca="false">IF(J158="Pendiente",M158,0)</f>
        <v>0</v>
      </c>
      <c r="O158" s="9" t="n">
        <f aca="false">IF(AND(J158="Pendiente",OR(C158="Gasto",C158="Apartado")),MAX(0,N(F158)),0)</f>
        <v>0</v>
      </c>
    </row>
    <row r="159" customFormat="false" ht="34" hidden="false" customHeight="true" outlineLevel="0" collapsed="false">
      <c r="A159" s="30"/>
      <c r="B159" s="30"/>
      <c r="C159" s="28"/>
      <c r="D159" s="28"/>
      <c r="E159" s="28"/>
      <c r="F159" s="29"/>
      <c r="G159" s="29"/>
      <c r="H159" s="31"/>
      <c r="I159" s="32"/>
      <c r="J159" s="18" t="str">
        <f aca="false">IF(COUNTA(A159:I159)=0,"",IF(ISNUMBER(G159),"Confirmado","Pendiente"))</f>
        <v/>
      </c>
      <c r="K159" s="18" t="str">
        <f aca="false">IF(AND(ISNUMBER(A159),OR(A159&lt;Plan!$A$20,A159&gt;=Plan!$B$45,AND(ISNUMBER(B159),OR(B159&lt;Plan!$A$20,B159&gt;=Plan!$B$45)))),"REVISAR periodo",IF(COUNTA(A159:I159)=0,"",IF(OR(NOT(ISNUMBER(A159)),E159="",AND(C159&lt;&gt;"Ingreso",C159&lt;&gt;"Gasto",C159&lt;&gt;"Apartado",C159&lt;&gt;"Retirada"),AND(F159&lt;&gt;"",NOT(ISNUMBER(F159))),AND(G159&lt;&gt;"",NOT(ISNUMBER(G159))),AND(ISNUMBER(G159),NOT(ISNUMBER(B159))),AND(G159="",B159&lt;&gt;""),AND(C159="Gasto",COUNTIFS(Categorias!$A$8:$A$15,D159)&lt;&gt;1)),"REVISAR datos","Correcto")))</f>
        <v/>
      </c>
      <c r="L159" s="9" t="n">
        <f aca="false">IF(ISNUMBER(G159),IF(OR(C159="Gasto",C159="Apartado"),-G159,G159),0)</f>
        <v>0</v>
      </c>
      <c r="M159" s="9" t="str">
        <f aca="false">IF(J159="","",IF(OR(C159="Gasto",C159="Apartado"),-N(F159),N(F159)))</f>
        <v/>
      </c>
      <c r="N159" s="9" t="n">
        <f aca="false">IF(J159="Pendiente",M159,0)</f>
        <v>0</v>
      </c>
      <c r="O159" s="9" t="n">
        <f aca="false">IF(AND(J159="Pendiente",OR(C159="Gasto",C159="Apartado")),MAX(0,N(F159)),0)</f>
        <v>0</v>
      </c>
    </row>
    <row r="160" customFormat="false" ht="34" hidden="false" customHeight="true" outlineLevel="0" collapsed="false">
      <c r="A160" s="30"/>
      <c r="B160" s="30"/>
      <c r="C160" s="28"/>
      <c r="D160" s="28"/>
      <c r="E160" s="28"/>
      <c r="F160" s="29"/>
      <c r="G160" s="29"/>
      <c r="H160" s="31"/>
      <c r="I160" s="32"/>
      <c r="J160" s="18" t="str">
        <f aca="false">IF(COUNTA(A160:I160)=0,"",IF(ISNUMBER(G160),"Confirmado","Pendiente"))</f>
        <v/>
      </c>
      <c r="K160" s="18" t="str">
        <f aca="false">IF(AND(ISNUMBER(A160),OR(A160&lt;Plan!$A$20,A160&gt;=Plan!$B$45,AND(ISNUMBER(B160),OR(B160&lt;Plan!$A$20,B160&gt;=Plan!$B$45)))),"REVISAR periodo",IF(COUNTA(A160:I160)=0,"",IF(OR(NOT(ISNUMBER(A160)),E160="",AND(C160&lt;&gt;"Ingreso",C160&lt;&gt;"Gasto",C160&lt;&gt;"Apartado",C160&lt;&gt;"Retirada"),AND(F160&lt;&gt;"",NOT(ISNUMBER(F160))),AND(G160&lt;&gt;"",NOT(ISNUMBER(G160))),AND(ISNUMBER(G160),NOT(ISNUMBER(B160))),AND(G160="",B160&lt;&gt;""),AND(C160="Gasto",COUNTIFS(Categorias!$A$8:$A$15,D160)&lt;&gt;1)),"REVISAR datos","Correcto")))</f>
        <v/>
      </c>
      <c r="L160" s="9" t="n">
        <f aca="false">IF(ISNUMBER(G160),IF(OR(C160="Gasto",C160="Apartado"),-G160,G160),0)</f>
        <v>0</v>
      </c>
      <c r="M160" s="9" t="str">
        <f aca="false">IF(J160="","",IF(OR(C160="Gasto",C160="Apartado"),-N(F160),N(F160)))</f>
        <v/>
      </c>
      <c r="N160" s="9" t="n">
        <f aca="false">IF(J160="Pendiente",M160,0)</f>
        <v>0</v>
      </c>
      <c r="O160" s="9" t="n">
        <f aca="false">IF(AND(J160="Pendiente",OR(C160="Gasto",C160="Apartado")),MAX(0,N(F160)),0)</f>
        <v>0</v>
      </c>
    </row>
    <row r="161" customFormat="false" ht="34" hidden="false" customHeight="true" outlineLevel="0" collapsed="false">
      <c r="A161" s="30"/>
      <c r="B161" s="30"/>
      <c r="C161" s="28"/>
      <c r="D161" s="28"/>
      <c r="E161" s="28"/>
      <c r="F161" s="29"/>
      <c r="G161" s="29"/>
      <c r="H161" s="31"/>
      <c r="I161" s="32"/>
      <c r="J161" s="18" t="str">
        <f aca="false">IF(COUNTA(A161:I161)=0,"",IF(ISNUMBER(G161),"Confirmado","Pendiente"))</f>
        <v/>
      </c>
      <c r="K161" s="18" t="str">
        <f aca="false">IF(AND(ISNUMBER(A161),OR(A161&lt;Plan!$A$20,A161&gt;=Plan!$B$45,AND(ISNUMBER(B161),OR(B161&lt;Plan!$A$20,B161&gt;=Plan!$B$45)))),"REVISAR periodo",IF(COUNTA(A161:I161)=0,"",IF(OR(NOT(ISNUMBER(A161)),E161="",AND(C161&lt;&gt;"Ingreso",C161&lt;&gt;"Gasto",C161&lt;&gt;"Apartado",C161&lt;&gt;"Retirada"),AND(F161&lt;&gt;"",NOT(ISNUMBER(F161))),AND(G161&lt;&gt;"",NOT(ISNUMBER(G161))),AND(ISNUMBER(G161),NOT(ISNUMBER(B161))),AND(G161="",B161&lt;&gt;""),AND(C161="Gasto",COUNTIFS(Categorias!$A$8:$A$15,D161)&lt;&gt;1)),"REVISAR datos","Correcto")))</f>
        <v/>
      </c>
      <c r="L161" s="9" t="n">
        <f aca="false">IF(ISNUMBER(G161),IF(OR(C161="Gasto",C161="Apartado"),-G161,G161),0)</f>
        <v>0</v>
      </c>
      <c r="M161" s="9" t="str">
        <f aca="false">IF(J161="","",IF(OR(C161="Gasto",C161="Apartado"),-N(F161),N(F161)))</f>
        <v/>
      </c>
      <c r="N161" s="9" t="n">
        <f aca="false">IF(J161="Pendiente",M161,0)</f>
        <v>0</v>
      </c>
      <c r="O161" s="9" t="n">
        <f aca="false">IF(AND(J161="Pendiente",OR(C161="Gasto",C161="Apartado")),MAX(0,N(F161)),0)</f>
        <v>0</v>
      </c>
    </row>
    <row r="162" customFormat="false" ht="34" hidden="false" customHeight="true" outlineLevel="0" collapsed="false">
      <c r="A162" s="30"/>
      <c r="B162" s="30"/>
      <c r="C162" s="28"/>
      <c r="D162" s="28"/>
      <c r="E162" s="28"/>
      <c r="F162" s="29"/>
      <c r="G162" s="29"/>
      <c r="H162" s="31"/>
      <c r="I162" s="32"/>
      <c r="J162" s="18" t="str">
        <f aca="false">IF(COUNTA(A162:I162)=0,"",IF(ISNUMBER(G162),"Confirmado","Pendiente"))</f>
        <v/>
      </c>
      <c r="K162" s="18" t="str">
        <f aca="false">IF(AND(ISNUMBER(A162),OR(A162&lt;Plan!$A$20,A162&gt;=Plan!$B$45,AND(ISNUMBER(B162),OR(B162&lt;Plan!$A$20,B162&gt;=Plan!$B$45)))),"REVISAR periodo",IF(COUNTA(A162:I162)=0,"",IF(OR(NOT(ISNUMBER(A162)),E162="",AND(C162&lt;&gt;"Ingreso",C162&lt;&gt;"Gasto",C162&lt;&gt;"Apartado",C162&lt;&gt;"Retirada"),AND(F162&lt;&gt;"",NOT(ISNUMBER(F162))),AND(G162&lt;&gt;"",NOT(ISNUMBER(G162))),AND(ISNUMBER(G162),NOT(ISNUMBER(B162))),AND(G162="",B162&lt;&gt;""),AND(C162="Gasto",COUNTIFS(Categorias!$A$8:$A$15,D162)&lt;&gt;1)),"REVISAR datos","Correcto")))</f>
        <v/>
      </c>
      <c r="L162" s="9" t="n">
        <f aca="false">IF(ISNUMBER(G162),IF(OR(C162="Gasto",C162="Apartado"),-G162,G162),0)</f>
        <v>0</v>
      </c>
      <c r="M162" s="9" t="str">
        <f aca="false">IF(J162="","",IF(OR(C162="Gasto",C162="Apartado"),-N(F162),N(F162)))</f>
        <v/>
      </c>
      <c r="N162" s="9" t="n">
        <f aca="false">IF(J162="Pendiente",M162,0)</f>
        <v>0</v>
      </c>
      <c r="O162" s="9" t="n">
        <f aca="false">IF(AND(J162="Pendiente",OR(C162="Gasto",C162="Apartado")),MAX(0,N(F162)),0)</f>
        <v>0</v>
      </c>
    </row>
    <row r="163" customFormat="false" ht="34" hidden="false" customHeight="true" outlineLevel="0" collapsed="false">
      <c r="A163" s="30"/>
      <c r="B163" s="30"/>
      <c r="C163" s="28"/>
      <c r="D163" s="28"/>
      <c r="E163" s="28"/>
      <c r="F163" s="29"/>
      <c r="G163" s="29"/>
      <c r="H163" s="31"/>
      <c r="I163" s="32"/>
      <c r="J163" s="18" t="str">
        <f aca="false">IF(COUNTA(A163:I163)=0,"",IF(ISNUMBER(G163),"Confirmado","Pendiente"))</f>
        <v/>
      </c>
      <c r="K163" s="18" t="str">
        <f aca="false">IF(AND(ISNUMBER(A163),OR(A163&lt;Plan!$A$20,A163&gt;=Plan!$B$45,AND(ISNUMBER(B163),OR(B163&lt;Plan!$A$20,B163&gt;=Plan!$B$45)))),"REVISAR periodo",IF(COUNTA(A163:I163)=0,"",IF(OR(NOT(ISNUMBER(A163)),E163="",AND(C163&lt;&gt;"Ingreso",C163&lt;&gt;"Gasto",C163&lt;&gt;"Apartado",C163&lt;&gt;"Retirada"),AND(F163&lt;&gt;"",NOT(ISNUMBER(F163))),AND(G163&lt;&gt;"",NOT(ISNUMBER(G163))),AND(ISNUMBER(G163),NOT(ISNUMBER(B163))),AND(G163="",B163&lt;&gt;""),AND(C163="Gasto",COUNTIFS(Categorias!$A$8:$A$15,D163)&lt;&gt;1)),"REVISAR datos","Correcto")))</f>
        <v/>
      </c>
      <c r="L163" s="9" t="n">
        <f aca="false">IF(ISNUMBER(G163),IF(OR(C163="Gasto",C163="Apartado"),-G163,G163),0)</f>
        <v>0</v>
      </c>
      <c r="M163" s="9" t="str">
        <f aca="false">IF(J163="","",IF(OR(C163="Gasto",C163="Apartado"),-N(F163),N(F163)))</f>
        <v/>
      </c>
      <c r="N163" s="9" t="n">
        <f aca="false">IF(J163="Pendiente",M163,0)</f>
        <v>0</v>
      </c>
      <c r="O163" s="9" t="n">
        <f aca="false">IF(AND(J163="Pendiente",OR(C163="Gasto",C163="Apartado")),MAX(0,N(F163)),0)</f>
        <v>0</v>
      </c>
    </row>
    <row r="164" customFormat="false" ht="34" hidden="false" customHeight="true" outlineLevel="0" collapsed="false">
      <c r="A164" s="30"/>
      <c r="B164" s="30"/>
      <c r="C164" s="28"/>
      <c r="D164" s="28"/>
      <c r="E164" s="28"/>
      <c r="F164" s="29"/>
      <c r="G164" s="29"/>
      <c r="H164" s="31"/>
      <c r="I164" s="32"/>
      <c r="J164" s="18" t="str">
        <f aca="false">IF(COUNTA(A164:I164)=0,"",IF(ISNUMBER(G164),"Confirmado","Pendiente"))</f>
        <v/>
      </c>
      <c r="K164" s="18" t="str">
        <f aca="false">IF(AND(ISNUMBER(A164),OR(A164&lt;Plan!$A$20,A164&gt;=Plan!$B$45,AND(ISNUMBER(B164),OR(B164&lt;Plan!$A$20,B164&gt;=Plan!$B$45)))),"REVISAR periodo",IF(COUNTA(A164:I164)=0,"",IF(OR(NOT(ISNUMBER(A164)),E164="",AND(C164&lt;&gt;"Ingreso",C164&lt;&gt;"Gasto",C164&lt;&gt;"Apartado",C164&lt;&gt;"Retirada"),AND(F164&lt;&gt;"",NOT(ISNUMBER(F164))),AND(G164&lt;&gt;"",NOT(ISNUMBER(G164))),AND(ISNUMBER(G164),NOT(ISNUMBER(B164))),AND(G164="",B164&lt;&gt;""),AND(C164="Gasto",COUNTIFS(Categorias!$A$8:$A$15,D164)&lt;&gt;1)),"REVISAR datos","Correcto")))</f>
        <v/>
      </c>
      <c r="L164" s="9" t="n">
        <f aca="false">IF(ISNUMBER(G164),IF(OR(C164="Gasto",C164="Apartado"),-G164,G164),0)</f>
        <v>0</v>
      </c>
      <c r="M164" s="9" t="str">
        <f aca="false">IF(J164="","",IF(OR(C164="Gasto",C164="Apartado"),-N(F164),N(F164)))</f>
        <v/>
      </c>
      <c r="N164" s="9" t="n">
        <f aca="false">IF(J164="Pendiente",M164,0)</f>
        <v>0</v>
      </c>
      <c r="O164" s="9" t="n">
        <f aca="false">IF(AND(J164="Pendiente",OR(C164="Gasto",C164="Apartado")),MAX(0,N(F164)),0)</f>
        <v>0</v>
      </c>
    </row>
    <row r="165" customFormat="false" ht="34" hidden="false" customHeight="true" outlineLevel="0" collapsed="false">
      <c r="A165" s="30"/>
      <c r="B165" s="30"/>
      <c r="C165" s="28"/>
      <c r="D165" s="28"/>
      <c r="E165" s="28"/>
      <c r="F165" s="29"/>
      <c r="G165" s="29"/>
      <c r="H165" s="31"/>
      <c r="I165" s="32"/>
      <c r="J165" s="18" t="str">
        <f aca="false">IF(COUNTA(A165:I165)=0,"",IF(ISNUMBER(G165),"Confirmado","Pendiente"))</f>
        <v/>
      </c>
      <c r="K165" s="18" t="str">
        <f aca="false">IF(AND(ISNUMBER(A165),OR(A165&lt;Plan!$A$20,A165&gt;=Plan!$B$45,AND(ISNUMBER(B165),OR(B165&lt;Plan!$A$20,B165&gt;=Plan!$B$45)))),"REVISAR periodo",IF(COUNTA(A165:I165)=0,"",IF(OR(NOT(ISNUMBER(A165)),E165="",AND(C165&lt;&gt;"Ingreso",C165&lt;&gt;"Gasto",C165&lt;&gt;"Apartado",C165&lt;&gt;"Retirada"),AND(F165&lt;&gt;"",NOT(ISNUMBER(F165))),AND(G165&lt;&gt;"",NOT(ISNUMBER(G165))),AND(ISNUMBER(G165),NOT(ISNUMBER(B165))),AND(G165="",B165&lt;&gt;""),AND(C165="Gasto",COUNTIFS(Categorias!$A$8:$A$15,D165)&lt;&gt;1)),"REVISAR datos","Correcto")))</f>
        <v/>
      </c>
      <c r="L165" s="9" t="n">
        <f aca="false">IF(ISNUMBER(G165),IF(OR(C165="Gasto",C165="Apartado"),-G165,G165),0)</f>
        <v>0</v>
      </c>
      <c r="M165" s="9" t="str">
        <f aca="false">IF(J165="","",IF(OR(C165="Gasto",C165="Apartado"),-N(F165),N(F165)))</f>
        <v/>
      </c>
      <c r="N165" s="9" t="n">
        <f aca="false">IF(J165="Pendiente",M165,0)</f>
        <v>0</v>
      </c>
      <c r="O165" s="9" t="n">
        <f aca="false">IF(AND(J165="Pendiente",OR(C165="Gasto",C165="Apartado")),MAX(0,N(F165)),0)</f>
        <v>0</v>
      </c>
    </row>
    <row r="166" customFormat="false" ht="34" hidden="false" customHeight="true" outlineLevel="0" collapsed="false">
      <c r="A166" s="30"/>
      <c r="B166" s="30"/>
      <c r="C166" s="28"/>
      <c r="D166" s="28"/>
      <c r="E166" s="28"/>
      <c r="F166" s="29"/>
      <c r="G166" s="29"/>
      <c r="H166" s="31"/>
      <c r="I166" s="32"/>
      <c r="J166" s="18" t="str">
        <f aca="false">IF(COUNTA(A166:I166)=0,"",IF(ISNUMBER(G166),"Confirmado","Pendiente"))</f>
        <v/>
      </c>
      <c r="K166" s="18" t="str">
        <f aca="false">IF(AND(ISNUMBER(A166),OR(A166&lt;Plan!$A$20,A166&gt;=Plan!$B$45,AND(ISNUMBER(B166),OR(B166&lt;Plan!$A$20,B166&gt;=Plan!$B$45)))),"REVISAR periodo",IF(COUNTA(A166:I166)=0,"",IF(OR(NOT(ISNUMBER(A166)),E166="",AND(C166&lt;&gt;"Ingreso",C166&lt;&gt;"Gasto",C166&lt;&gt;"Apartado",C166&lt;&gt;"Retirada"),AND(F166&lt;&gt;"",NOT(ISNUMBER(F166))),AND(G166&lt;&gt;"",NOT(ISNUMBER(G166))),AND(ISNUMBER(G166),NOT(ISNUMBER(B166))),AND(G166="",B166&lt;&gt;""),AND(C166="Gasto",COUNTIFS(Categorias!$A$8:$A$15,D166)&lt;&gt;1)),"REVISAR datos","Correcto")))</f>
        <v/>
      </c>
      <c r="L166" s="9" t="n">
        <f aca="false">IF(ISNUMBER(G166),IF(OR(C166="Gasto",C166="Apartado"),-G166,G166),0)</f>
        <v>0</v>
      </c>
      <c r="M166" s="9" t="str">
        <f aca="false">IF(J166="","",IF(OR(C166="Gasto",C166="Apartado"),-N(F166),N(F166)))</f>
        <v/>
      </c>
      <c r="N166" s="9" t="n">
        <f aca="false">IF(J166="Pendiente",M166,0)</f>
        <v>0</v>
      </c>
      <c r="O166" s="9" t="n">
        <f aca="false">IF(AND(J166="Pendiente",OR(C166="Gasto",C166="Apartado")),MAX(0,N(F166)),0)</f>
        <v>0</v>
      </c>
    </row>
    <row r="167" customFormat="false" ht="34" hidden="false" customHeight="true" outlineLevel="0" collapsed="false">
      <c r="A167" s="30"/>
      <c r="B167" s="30"/>
      <c r="C167" s="28"/>
      <c r="D167" s="28"/>
      <c r="E167" s="28"/>
      <c r="F167" s="29"/>
      <c r="G167" s="29"/>
      <c r="H167" s="31"/>
      <c r="I167" s="32"/>
      <c r="J167" s="18" t="str">
        <f aca="false">IF(COUNTA(A167:I167)=0,"",IF(ISNUMBER(G167),"Confirmado","Pendiente"))</f>
        <v/>
      </c>
      <c r="K167" s="18" t="str">
        <f aca="false">IF(AND(ISNUMBER(A167),OR(A167&lt;Plan!$A$20,A167&gt;=Plan!$B$45,AND(ISNUMBER(B167),OR(B167&lt;Plan!$A$20,B167&gt;=Plan!$B$45)))),"REVISAR periodo",IF(COUNTA(A167:I167)=0,"",IF(OR(NOT(ISNUMBER(A167)),E167="",AND(C167&lt;&gt;"Ingreso",C167&lt;&gt;"Gasto",C167&lt;&gt;"Apartado",C167&lt;&gt;"Retirada"),AND(F167&lt;&gt;"",NOT(ISNUMBER(F167))),AND(G167&lt;&gt;"",NOT(ISNUMBER(G167))),AND(ISNUMBER(G167),NOT(ISNUMBER(B167))),AND(G167="",B167&lt;&gt;""),AND(C167="Gasto",COUNTIFS(Categorias!$A$8:$A$15,D167)&lt;&gt;1)),"REVISAR datos","Correcto")))</f>
        <v/>
      </c>
      <c r="L167" s="9" t="n">
        <f aca="false">IF(ISNUMBER(G167),IF(OR(C167="Gasto",C167="Apartado"),-G167,G167),0)</f>
        <v>0</v>
      </c>
      <c r="M167" s="9" t="str">
        <f aca="false">IF(J167="","",IF(OR(C167="Gasto",C167="Apartado"),-N(F167),N(F167)))</f>
        <v/>
      </c>
      <c r="N167" s="9" t="n">
        <f aca="false">IF(J167="Pendiente",M167,0)</f>
        <v>0</v>
      </c>
      <c r="O167" s="9" t="n">
        <f aca="false">IF(AND(J167="Pendiente",OR(C167="Gasto",C167="Apartado")),MAX(0,N(F167)),0)</f>
        <v>0</v>
      </c>
    </row>
    <row r="168" customFormat="false" ht="34" hidden="false" customHeight="true" outlineLevel="0" collapsed="false">
      <c r="A168" s="30"/>
      <c r="B168" s="30"/>
      <c r="C168" s="28"/>
      <c r="D168" s="28"/>
      <c r="E168" s="28"/>
      <c r="F168" s="29"/>
      <c r="G168" s="29"/>
      <c r="H168" s="31"/>
      <c r="I168" s="32"/>
      <c r="J168" s="18" t="str">
        <f aca="false">IF(COUNTA(A168:I168)=0,"",IF(ISNUMBER(G168),"Confirmado","Pendiente"))</f>
        <v/>
      </c>
      <c r="K168" s="18" t="str">
        <f aca="false">IF(AND(ISNUMBER(A168),OR(A168&lt;Plan!$A$20,A168&gt;=Plan!$B$45,AND(ISNUMBER(B168),OR(B168&lt;Plan!$A$20,B168&gt;=Plan!$B$45)))),"REVISAR periodo",IF(COUNTA(A168:I168)=0,"",IF(OR(NOT(ISNUMBER(A168)),E168="",AND(C168&lt;&gt;"Ingreso",C168&lt;&gt;"Gasto",C168&lt;&gt;"Apartado",C168&lt;&gt;"Retirada"),AND(F168&lt;&gt;"",NOT(ISNUMBER(F168))),AND(G168&lt;&gt;"",NOT(ISNUMBER(G168))),AND(ISNUMBER(G168),NOT(ISNUMBER(B168))),AND(G168="",B168&lt;&gt;""),AND(C168="Gasto",COUNTIFS(Categorias!$A$8:$A$15,D168)&lt;&gt;1)),"REVISAR datos","Correcto")))</f>
        <v/>
      </c>
      <c r="L168" s="9" t="n">
        <f aca="false">IF(ISNUMBER(G168),IF(OR(C168="Gasto",C168="Apartado"),-G168,G168),0)</f>
        <v>0</v>
      </c>
      <c r="M168" s="9" t="str">
        <f aca="false">IF(J168="","",IF(OR(C168="Gasto",C168="Apartado"),-N(F168),N(F168)))</f>
        <v/>
      </c>
      <c r="N168" s="9" t="n">
        <f aca="false">IF(J168="Pendiente",M168,0)</f>
        <v>0</v>
      </c>
      <c r="O168" s="9" t="n">
        <f aca="false">IF(AND(J168="Pendiente",OR(C168="Gasto",C168="Apartado")),MAX(0,N(F168)),0)</f>
        <v>0</v>
      </c>
    </row>
    <row r="169" customFormat="false" ht="34" hidden="false" customHeight="true" outlineLevel="0" collapsed="false">
      <c r="A169" s="30"/>
      <c r="B169" s="30"/>
      <c r="C169" s="28"/>
      <c r="D169" s="28"/>
      <c r="E169" s="28"/>
      <c r="F169" s="29"/>
      <c r="G169" s="29"/>
      <c r="H169" s="31"/>
      <c r="I169" s="32"/>
      <c r="J169" s="18" t="str">
        <f aca="false">IF(COUNTA(A169:I169)=0,"",IF(ISNUMBER(G169),"Confirmado","Pendiente"))</f>
        <v/>
      </c>
      <c r="K169" s="18" t="str">
        <f aca="false">IF(AND(ISNUMBER(A169),OR(A169&lt;Plan!$A$20,A169&gt;=Plan!$B$45,AND(ISNUMBER(B169),OR(B169&lt;Plan!$A$20,B169&gt;=Plan!$B$45)))),"REVISAR periodo",IF(COUNTA(A169:I169)=0,"",IF(OR(NOT(ISNUMBER(A169)),E169="",AND(C169&lt;&gt;"Ingreso",C169&lt;&gt;"Gasto",C169&lt;&gt;"Apartado",C169&lt;&gt;"Retirada"),AND(F169&lt;&gt;"",NOT(ISNUMBER(F169))),AND(G169&lt;&gt;"",NOT(ISNUMBER(G169))),AND(ISNUMBER(G169),NOT(ISNUMBER(B169))),AND(G169="",B169&lt;&gt;""),AND(C169="Gasto",COUNTIFS(Categorias!$A$8:$A$15,D169)&lt;&gt;1)),"REVISAR datos","Correcto")))</f>
        <v/>
      </c>
      <c r="L169" s="9" t="n">
        <f aca="false">IF(ISNUMBER(G169),IF(OR(C169="Gasto",C169="Apartado"),-G169,G169),0)</f>
        <v>0</v>
      </c>
      <c r="M169" s="9" t="str">
        <f aca="false">IF(J169="","",IF(OR(C169="Gasto",C169="Apartado"),-N(F169),N(F169)))</f>
        <v/>
      </c>
      <c r="N169" s="9" t="n">
        <f aca="false">IF(J169="Pendiente",M169,0)</f>
        <v>0</v>
      </c>
      <c r="O169" s="9" t="n">
        <f aca="false">IF(AND(J169="Pendiente",OR(C169="Gasto",C169="Apartado")),MAX(0,N(F169)),0)</f>
        <v>0</v>
      </c>
    </row>
    <row r="170" customFormat="false" ht="34" hidden="false" customHeight="true" outlineLevel="0" collapsed="false">
      <c r="A170" s="30"/>
      <c r="B170" s="30"/>
      <c r="C170" s="28"/>
      <c r="D170" s="28"/>
      <c r="E170" s="28"/>
      <c r="F170" s="29"/>
      <c r="G170" s="29"/>
      <c r="H170" s="31"/>
      <c r="I170" s="32"/>
      <c r="J170" s="18" t="str">
        <f aca="false">IF(COUNTA(A170:I170)=0,"",IF(ISNUMBER(G170),"Confirmado","Pendiente"))</f>
        <v/>
      </c>
      <c r="K170" s="18" t="str">
        <f aca="false">IF(AND(ISNUMBER(A170),OR(A170&lt;Plan!$A$20,A170&gt;=Plan!$B$45,AND(ISNUMBER(B170),OR(B170&lt;Plan!$A$20,B170&gt;=Plan!$B$45)))),"REVISAR periodo",IF(COUNTA(A170:I170)=0,"",IF(OR(NOT(ISNUMBER(A170)),E170="",AND(C170&lt;&gt;"Ingreso",C170&lt;&gt;"Gasto",C170&lt;&gt;"Apartado",C170&lt;&gt;"Retirada"),AND(F170&lt;&gt;"",NOT(ISNUMBER(F170))),AND(G170&lt;&gt;"",NOT(ISNUMBER(G170))),AND(ISNUMBER(G170),NOT(ISNUMBER(B170))),AND(G170="",B170&lt;&gt;""),AND(C170="Gasto",COUNTIFS(Categorias!$A$8:$A$15,D170)&lt;&gt;1)),"REVISAR datos","Correcto")))</f>
        <v/>
      </c>
      <c r="L170" s="9" t="n">
        <f aca="false">IF(ISNUMBER(G170),IF(OR(C170="Gasto",C170="Apartado"),-G170,G170),0)</f>
        <v>0</v>
      </c>
      <c r="M170" s="9" t="str">
        <f aca="false">IF(J170="","",IF(OR(C170="Gasto",C170="Apartado"),-N(F170),N(F170)))</f>
        <v/>
      </c>
      <c r="N170" s="9" t="n">
        <f aca="false">IF(J170="Pendiente",M170,0)</f>
        <v>0</v>
      </c>
      <c r="O170" s="9" t="n">
        <f aca="false">IF(AND(J170="Pendiente",OR(C170="Gasto",C170="Apartado")),MAX(0,N(F170)),0)</f>
        <v>0</v>
      </c>
    </row>
    <row r="171" customFormat="false" ht="34" hidden="false" customHeight="true" outlineLevel="0" collapsed="false">
      <c r="A171" s="30"/>
      <c r="B171" s="30"/>
      <c r="C171" s="28"/>
      <c r="D171" s="28"/>
      <c r="E171" s="28"/>
      <c r="F171" s="29"/>
      <c r="G171" s="29"/>
      <c r="H171" s="31"/>
      <c r="I171" s="32"/>
      <c r="J171" s="18" t="str">
        <f aca="false">IF(COUNTA(A171:I171)=0,"",IF(ISNUMBER(G171),"Confirmado","Pendiente"))</f>
        <v/>
      </c>
      <c r="K171" s="18" t="str">
        <f aca="false">IF(AND(ISNUMBER(A171),OR(A171&lt;Plan!$A$20,A171&gt;=Plan!$B$45,AND(ISNUMBER(B171),OR(B171&lt;Plan!$A$20,B171&gt;=Plan!$B$45)))),"REVISAR periodo",IF(COUNTA(A171:I171)=0,"",IF(OR(NOT(ISNUMBER(A171)),E171="",AND(C171&lt;&gt;"Ingreso",C171&lt;&gt;"Gasto",C171&lt;&gt;"Apartado",C171&lt;&gt;"Retirada"),AND(F171&lt;&gt;"",NOT(ISNUMBER(F171))),AND(G171&lt;&gt;"",NOT(ISNUMBER(G171))),AND(ISNUMBER(G171),NOT(ISNUMBER(B171))),AND(G171="",B171&lt;&gt;""),AND(C171="Gasto",COUNTIFS(Categorias!$A$8:$A$15,D171)&lt;&gt;1)),"REVISAR datos","Correcto")))</f>
        <v/>
      </c>
      <c r="L171" s="9" t="n">
        <f aca="false">IF(ISNUMBER(G171),IF(OR(C171="Gasto",C171="Apartado"),-G171,G171),0)</f>
        <v>0</v>
      </c>
      <c r="M171" s="9" t="str">
        <f aca="false">IF(J171="","",IF(OR(C171="Gasto",C171="Apartado"),-N(F171),N(F171)))</f>
        <v/>
      </c>
      <c r="N171" s="9" t="n">
        <f aca="false">IF(J171="Pendiente",M171,0)</f>
        <v>0</v>
      </c>
      <c r="O171" s="9" t="n">
        <f aca="false">IF(AND(J171="Pendiente",OR(C171="Gasto",C171="Apartado")),MAX(0,N(F171)),0)</f>
        <v>0</v>
      </c>
    </row>
    <row r="172" customFormat="false" ht="34" hidden="false" customHeight="true" outlineLevel="0" collapsed="false">
      <c r="A172" s="30"/>
      <c r="B172" s="30"/>
      <c r="C172" s="28"/>
      <c r="D172" s="28"/>
      <c r="E172" s="28"/>
      <c r="F172" s="29"/>
      <c r="G172" s="29"/>
      <c r="H172" s="31"/>
      <c r="I172" s="32"/>
      <c r="J172" s="18" t="str">
        <f aca="false">IF(COUNTA(A172:I172)=0,"",IF(ISNUMBER(G172),"Confirmado","Pendiente"))</f>
        <v/>
      </c>
      <c r="K172" s="18" t="str">
        <f aca="false">IF(AND(ISNUMBER(A172),OR(A172&lt;Plan!$A$20,A172&gt;=Plan!$B$45,AND(ISNUMBER(B172),OR(B172&lt;Plan!$A$20,B172&gt;=Plan!$B$45)))),"REVISAR periodo",IF(COUNTA(A172:I172)=0,"",IF(OR(NOT(ISNUMBER(A172)),E172="",AND(C172&lt;&gt;"Ingreso",C172&lt;&gt;"Gasto",C172&lt;&gt;"Apartado",C172&lt;&gt;"Retirada"),AND(F172&lt;&gt;"",NOT(ISNUMBER(F172))),AND(G172&lt;&gt;"",NOT(ISNUMBER(G172))),AND(ISNUMBER(G172),NOT(ISNUMBER(B172))),AND(G172="",B172&lt;&gt;""),AND(C172="Gasto",COUNTIFS(Categorias!$A$8:$A$15,D172)&lt;&gt;1)),"REVISAR datos","Correcto")))</f>
        <v/>
      </c>
      <c r="L172" s="9" t="n">
        <f aca="false">IF(ISNUMBER(G172),IF(OR(C172="Gasto",C172="Apartado"),-G172,G172),0)</f>
        <v>0</v>
      </c>
      <c r="M172" s="9" t="str">
        <f aca="false">IF(J172="","",IF(OR(C172="Gasto",C172="Apartado"),-N(F172),N(F172)))</f>
        <v/>
      </c>
      <c r="N172" s="9" t="n">
        <f aca="false">IF(J172="Pendiente",M172,0)</f>
        <v>0</v>
      </c>
      <c r="O172" s="9" t="n">
        <f aca="false">IF(AND(J172="Pendiente",OR(C172="Gasto",C172="Apartado")),MAX(0,N(F172)),0)</f>
        <v>0</v>
      </c>
    </row>
    <row r="173" customFormat="false" ht="34" hidden="false" customHeight="true" outlineLevel="0" collapsed="false">
      <c r="A173" s="30"/>
      <c r="B173" s="30"/>
      <c r="C173" s="28"/>
      <c r="D173" s="28"/>
      <c r="E173" s="28"/>
      <c r="F173" s="29"/>
      <c r="G173" s="29"/>
      <c r="H173" s="31"/>
      <c r="I173" s="32"/>
      <c r="J173" s="18" t="str">
        <f aca="false">IF(COUNTA(A173:I173)=0,"",IF(ISNUMBER(G173),"Confirmado","Pendiente"))</f>
        <v/>
      </c>
      <c r="K173" s="18" t="str">
        <f aca="false">IF(AND(ISNUMBER(A173),OR(A173&lt;Plan!$A$20,A173&gt;=Plan!$B$45,AND(ISNUMBER(B173),OR(B173&lt;Plan!$A$20,B173&gt;=Plan!$B$45)))),"REVISAR periodo",IF(COUNTA(A173:I173)=0,"",IF(OR(NOT(ISNUMBER(A173)),E173="",AND(C173&lt;&gt;"Ingreso",C173&lt;&gt;"Gasto",C173&lt;&gt;"Apartado",C173&lt;&gt;"Retirada"),AND(F173&lt;&gt;"",NOT(ISNUMBER(F173))),AND(G173&lt;&gt;"",NOT(ISNUMBER(G173))),AND(ISNUMBER(G173),NOT(ISNUMBER(B173))),AND(G173="",B173&lt;&gt;""),AND(C173="Gasto",COUNTIFS(Categorias!$A$8:$A$15,D173)&lt;&gt;1)),"REVISAR datos","Correcto")))</f>
        <v/>
      </c>
      <c r="L173" s="9" t="n">
        <f aca="false">IF(ISNUMBER(G173),IF(OR(C173="Gasto",C173="Apartado"),-G173,G173),0)</f>
        <v>0</v>
      </c>
      <c r="M173" s="9" t="str">
        <f aca="false">IF(J173="","",IF(OR(C173="Gasto",C173="Apartado"),-N(F173),N(F173)))</f>
        <v/>
      </c>
      <c r="N173" s="9" t="n">
        <f aca="false">IF(J173="Pendiente",M173,0)</f>
        <v>0</v>
      </c>
      <c r="O173" s="9" t="n">
        <f aca="false">IF(AND(J173="Pendiente",OR(C173="Gasto",C173="Apartado")),MAX(0,N(F173)),0)</f>
        <v>0</v>
      </c>
    </row>
    <row r="174" customFormat="false" ht="34" hidden="false" customHeight="true" outlineLevel="0" collapsed="false">
      <c r="A174" s="30"/>
      <c r="B174" s="30"/>
      <c r="C174" s="28"/>
      <c r="D174" s="28"/>
      <c r="E174" s="28"/>
      <c r="F174" s="29"/>
      <c r="G174" s="29"/>
      <c r="H174" s="31"/>
      <c r="I174" s="32"/>
      <c r="J174" s="18" t="str">
        <f aca="false">IF(COUNTA(A174:I174)=0,"",IF(ISNUMBER(G174),"Confirmado","Pendiente"))</f>
        <v/>
      </c>
      <c r="K174" s="18" t="str">
        <f aca="false">IF(AND(ISNUMBER(A174),OR(A174&lt;Plan!$A$20,A174&gt;=Plan!$B$45,AND(ISNUMBER(B174),OR(B174&lt;Plan!$A$20,B174&gt;=Plan!$B$45)))),"REVISAR periodo",IF(COUNTA(A174:I174)=0,"",IF(OR(NOT(ISNUMBER(A174)),E174="",AND(C174&lt;&gt;"Ingreso",C174&lt;&gt;"Gasto",C174&lt;&gt;"Apartado",C174&lt;&gt;"Retirada"),AND(F174&lt;&gt;"",NOT(ISNUMBER(F174))),AND(G174&lt;&gt;"",NOT(ISNUMBER(G174))),AND(ISNUMBER(G174),NOT(ISNUMBER(B174))),AND(G174="",B174&lt;&gt;""),AND(C174="Gasto",COUNTIFS(Categorias!$A$8:$A$15,D174)&lt;&gt;1)),"REVISAR datos","Correcto")))</f>
        <v/>
      </c>
      <c r="L174" s="9" t="n">
        <f aca="false">IF(ISNUMBER(G174),IF(OR(C174="Gasto",C174="Apartado"),-G174,G174),0)</f>
        <v>0</v>
      </c>
      <c r="M174" s="9" t="str">
        <f aca="false">IF(J174="","",IF(OR(C174="Gasto",C174="Apartado"),-N(F174),N(F174)))</f>
        <v/>
      </c>
      <c r="N174" s="9" t="n">
        <f aca="false">IF(J174="Pendiente",M174,0)</f>
        <v>0</v>
      </c>
      <c r="O174" s="9" t="n">
        <f aca="false">IF(AND(J174="Pendiente",OR(C174="Gasto",C174="Apartado")),MAX(0,N(F174)),0)</f>
        <v>0</v>
      </c>
    </row>
    <row r="175" customFormat="false" ht="34" hidden="false" customHeight="true" outlineLevel="0" collapsed="false">
      <c r="A175" s="30"/>
      <c r="B175" s="30"/>
      <c r="C175" s="28"/>
      <c r="D175" s="28"/>
      <c r="E175" s="28"/>
      <c r="F175" s="29"/>
      <c r="G175" s="29"/>
      <c r="H175" s="31"/>
      <c r="I175" s="32"/>
      <c r="J175" s="18" t="str">
        <f aca="false">IF(COUNTA(A175:I175)=0,"",IF(ISNUMBER(G175),"Confirmado","Pendiente"))</f>
        <v/>
      </c>
      <c r="K175" s="18" t="str">
        <f aca="false">IF(AND(ISNUMBER(A175),OR(A175&lt;Plan!$A$20,A175&gt;=Plan!$B$45,AND(ISNUMBER(B175),OR(B175&lt;Plan!$A$20,B175&gt;=Plan!$B$45)))),"REVISAR periodo",IF(COUNTA(A175:I175)=0,"",IF(OR(NOT(ISNUMBER(A175)),E175="",AND(C175&lt;&gt;"Ingreso",C175&lt;&gt;"Gasto",C175&lt;&gt;"Apartado",C175&lt;&gt;"Retirada"),AND(F175&lt;&gt;"",NOT(ISNUMBER(F175))),AND(G175&lt;&gt;"",NOT(ISNUMBER(G175))),AND(ISNUMBER(G175),NOT(ISNUMBER(B175))),AND(G175="",B175&lt;&gt;""),AND(C175="Gasto",COUNTIFS(Categorias!$A$8:$A$15,D175)&lt;&gt;1)),"REVISAR datos","Correcto")))</f>
        <v/>
      </c>
      <c r="L175" s="9" t="n">
        <f aca="false">IF(ISNUMBER(G175),IF(OR(C175="Gasto",C175="Apartado"),-G175,G175),0)</f>
        <v>0</v>
      </c>
      <c r="M175" s="9" t="str">
        <f aca="false">IF(J175="","",IF(OR(C175="Gasto",C175="Apartado"),-N(F175),N(F175)))</f>
        <v/>
      </c>
      <c r="N175" s="9" t="n">
        <f aca="false">IF(J175="Pendiente",M175,0)</f>
        <v>0</v>
      </c>
      <c r="O175" s="9" t="n">
        <f aca="false">IF(AND(J175="Pendiente",OR(C175="Gasto",C175="Apartado")),MAX(0,N(F175)),0)</f>
        <v>0</v>
      </c>
    </row>
    <row r="176" customFormat="false" ht="34" hidden="false" customHeight="true" outlineLevel="0" collapsed="false">
      <c r="A176" s="30"/>
      <c r="B176" s="30"/>
      <c r="C176" s="28"/>
      <c r="D176" s="28"/>
      <c r="E176" s="28"/>
      <c r="F176" s="29"/>
      <c r="G176" s="29"/>
      <c r="H176" s="31"/>
      <c r="I176" s="32"/>
      <c r="J176" s="18" t="str">
        <f aca="false">IF(COUNTA(A176:I176)=0,"",IF(ISNUMBER(G176),"Confirmado","Pendiente"))</f>
        <v/>
      </c>
      <c r="K176" s="18" t="str">
        <f aca="false">IF(AND(ISNUMBER(A176),OR(A176&lt;Plan!$A$20,A176&gt;=Plan!$B$45,AND(ISNUMBER(B176),OR(B176&lt;Plan!$A$20,B176&gt;=Plan!$B$45)))),"REVISAR periodo",IF(COUNTA(A176:I176)=0,"",IF(OR(NOT(ISNUMBER(A176)),E176="",AND(C176&lt;&gt;"Ingreso",C176&lt;&gt;"Gasto",C176&lt;&gt;"Apartado",C176&lt;&gt;"Retirada"),AND(F176&lt;&gt;"",NOT(ISNUMBER(F176))),AND(G176&lt;&gt;"",NOT(ISNUMBER(G176))),AND(ISNUMBER(G176),NOT(ISNUMBER(B176))),AND(G176="",B176&lt;&gt;""),AND(C176="Gasto",COUNTIFS(Categorias!$A$8:$A$15,D176)&lt;&gt;1)),"REVISAR datos","Correcto")))</f>
        <v/>
      </c>
      <c r="L176" s="9" t="n">
        <f aca="false">IF(ISNUMBER(G176),IF(OR(C176="Gasto",C176="Apartado"),-G176,G176),0)</f>
        <v>0</v>
      </c>
      <c r="M176" s="9" t="str">
        <f aca="false">IF(J176="","",IF(OR(C176="Gasto",C176="Apartado"),-N(F176),N(F176)))</f>
        <v/>
      </c>
      <c r="N176" s="9" t="n">
        <f aca="false">IF(J176="Pendiente",M176,0)</f>
        <v>0</v>
      </c>
      <c r="O176" s="9" t="n">
        <f aca="false">IF(AND(J176="Pendiente",OR(C176="Gasto",C176="Apartado")),MAX(0,N(F176)),0)</f>
        <v>0</v>
      </c>
    </row>
    <row r="177" customFormat="false" ht="34" hidden="false" customHeight="true" outlineLevel="0" collapsed="false">
      <c r="A177" s="30"/>
      <c r="B177" s="30"/>
      <c r="C177" s="28"/>
      <c r="D177" s="28"/>
      <c r="E177" s="28"/>
      <c r="F177" s="29"/>
      <c r="G177" s="29"/>
      <c r="H177" s="31"/>
      <c r="I177" s="32"/>
      <c r="J177" s="18" t="str">
        <f aca="false">IF(COUNTA(A177:I177)=0,"",IF(ISNUMBER(G177),"Confirmado","Pendiente"))</f>
        <v/>
      </c>
      <c r="K177" s="18" t="str">
        <f aca="false">IF(AND(ISNUMBER(A177),OR(A177&lt;Plan!$A$20,A177&gt;=Plan!$B$45,AND(ISNUMBER(B177),OR(B177&lt;Plan!$A$20,B177&gt;=Plan!$B$45)))),"REVISAR periodo",IF(COUNTA(A177:I177)=0,"",IF(OR(NOT(ISNUMBER(A177)),E177="",AND(C177&lt;&gt;"Ingreso",C177&lt;&gt;"Gasto",C177&lt;&gt;"Apartado",C177&lt;&gt;"Retirada"),AND(F177&lt;&gt;"",NOT(ISNUMBER(F177))),AND(G177&lt;&gt;"",NOT(ISNUMBER(G177))),AND(ISNUMBER(G177),NOT(ISNUMBER(B177))),AND(G177="",B177&lt;&gt;""),AND(C177="Gasto",COUNTIFS(Categorias!$A$8:$A$15,D177)&lt;&gt;1)),"REVISAR datos","Correcto")))</f>
        <v/>
      </c>
      <c r="L177" s="9" t="n">
        <f aca="false">IF(ISNUMBER(G177),IF(OR(C177="Gasto",C177="Apartado"),-G177,G177),0)</f>
        <v>0</v>
      </c>
      <c r="M177" s="9" t="str">
        <f aca="false">IF(J177="","",IF(OR(C177="Gasto",C177="Apartado"),-N(F177),N(F177)))</f>
        <v/>
      </c>
      <c r="N177" s="9" t="n">
        <f aca="false">IF(J177="Pendiente",M177,0)</f>
        <v>0</v>
      </c>
      <c r="O177" s="9" t="n">
        <f aca="false">IF(AND(J177="Pendiente",OR(C177="Gasto",C177="Apartado")),MAX(0,N(F177)),0)</f>
        <v>0</v>
      </c>
    </row>
    <row r="178" customFormat="false" ht="34" hidden="false" customHeight="true" outlineLevel="0" collapsed="false">
      <c r="A178" s="30"/>
      <c r="B178" s="30"/>
      <c r="C178" s="28"/>
      <c r="D178" s="28"/>
      <c r="E178" s="28"/>
      <c r="F178" s="29"/>
      <c r="G178" s="29"/>
      <c r="H178" s="31"/>
      <c r="I178" s="32"/>
      <c r="J178" s="18" t="str">
        <f aca="false">IF(COUNTA(A178:I178)=0,"",IF(ISNUMBER(G178),"Confirmado","Pendiente"))</f>
        <v/>
      </c>
      <c r="K178" s="18" t="str">
        <f aca="false">IF(AND(ISNUMBER(A178),OR(A178&lt;Plan!$A$20,A178&gt;=Plan!$B$45,AND(ISNUMBER(B178),OR(B178&lt;Plan!$A$20,B178&gt;=Plan!$B$45)))),"REVISAR periodo",IF(COUNTA(A178:I178)=0,"",IF(OR(NOT(ISNUMBER(A178)),E178="",AND(C178&lt;&gt;"Ingreso",C178&lt;&gt;"Gasto",C178&lt;&gt;"Apartado",C178&lt;&gt;"Retirada"),AND(F178&lt;&gt;"",NOT(ISNUMBER(F178))),AND(G178&lt;&gt;"",NOT(ISNUMBER(G178))),AND(ISNUMBER(G178),NOT(ISNUMBER(B178))),AND(G178="",B178&lt;&gt;""),AND(C178="Gasto",COUNTIFS(Categorias!$A$8:$A$15,D178)&lt;&gt;1)),"REVISAR datos","Correcto")))</f>
        <v/>
      </c>
      <c r="L178" s="9" t="n">
        <f aca="false">IF(ISNUMBER(G178),IF(OR(C178="Gasto",C178="Apartado"),-G178,G178),0)</f>
        <v>0</v>
      </c>
      <c r="M178" s="9" t="str">
        <f aca="false">IF(J178="","",IF(OR(C178="Gasto",C178="Apartado"),-N(F178),N(F178)))</f>
        <v/>
      </c>
      <c r="N178" s="9" t="n">
        <f aca="false">IF(J178="Pendiente",M178,0)</f>
        <v>0</v>
      </c>
      <c r="O178" s="9" t="n">
        <f aca="false">IF(AND(J178="Pendiente",OR(C178="Gasto",C178="Apartado")),MAX(0,N(F178)),0)</f>
        <v>0</v>
      </c>
    </row>
    <row r="179" customFormat="false" ht="34" hidden="false" customHeight="true" outlineLevel="0" collapsed="false">
      <c r="A179" s="30"/>
      <c r="B179" s="30"/>
      <c r="C179" s="28"/>
      <c r="D179" s="28"/>
      <c r="E179" s="28"/>
      <c r="F179" s="29"/>
      <c r="G179" s="29"/>
      <c r="H179" s="31"/>
      <c r="I179" s="32"/>
      <c r="J179" s="18" t="str">
        <f aca="false">IF(COUNTA(A179:I179)=0,"",IF(ISNUMBER(G179),"Confirmado","Pendiente"))</f>
        <v/>
      </c>
      <c r="K179" s="18" t="str">
        <f aca="false">IF(AND(ISNUMBER(A179),OR(A179&lt;Plan!$A$20,A179&gt;=Plan!$B$45,AND(ISNUMBER(B179),OR(B179&lt;Plan!$A$20,B179&gt;=Plan!$B$45)))),"REVISAR periodo",IF(COUNTA(A179:I179)=0,"",IF(OR(NOT(ISNUMBER(A179)),E179="",AND(C179&lt;&gt;"Ingreso",C179&lt;&gt;"Gasto",C179&lt;&gt;"Apartado",C179&lt;&gt;"Retirada"),AND(F179&lt;&gt;"",NOT(ISNUMBER(F179))),AND(G179&lt;&gt;"",NOT(ISNUMBER(G179))),AND(ISNUMBER(G179),NOT(ISNUMBER(B179))),AND(G179="",B179&lt;&gt;""),AND(C179="Gasto",COUNTIFS(Categorias!$A$8:$A$15,D179)&lt;&gt;1)),"REVISAR datos","Correcto")))</f>
        <v/>
      </c>
      <c r="L179" s="9" t="n">
        <f aca="false">IF(ISNUMBER(G179),IF(OR(C179="Gasto",C179="Apartado"),-G179,G179),0)</f>
        <v>0</v>
      </c>
      <c r="M179" s="9" t="str">
        <f aca="false">IF(J179="","",IF(OR(C179="Gasto",C179="Apartado"),-N(F179),N(F179)))</f>
        <v/>
      </c>
      <c r="N179" s="9" t="n">
        <f aca="false">IF(J179="Pendiente",M179,0)</f>
        <v>0</v>
      </c>
      <c r="O179" s="9" t="n">
        <f aca="false">IF(AND(J179="Pendiente",OR(C179="Gasto",C179="Apartado")),MAX(0,N(F179)),0)</f>
        <v>0</v>
      </c>
    </row>
    <row r="180" customFormat="false" ht="34" hidden="false" customHeight="true" outlineLevel="0" collapsed="false">
      <c r="A180" s="30"/>
      <c r="B180" s="30"/>
      <c r="C180" s="28"/>
      <c r="D180" s="28"/>
      <c r="E180" s="28"/>
      <c r="F180" s="29"/>
      <c r="G180" s="29"/>
      <c r="H180" s="31"/>
      <c r="I180" s="32"/>
      <c r="J180" s="18" t="str">
        <f aca="false">IF(COUNTA(A180:I180)=0,"",IF(ISNUMBER(G180),"Confirmado","Pendiente"))</f>
        <v/>
      </c>
      <c r="K180" s="18" t="str">
        <f aca="false">IF(AND(ISNUMBER(A180),OR(A180&lt;Plan!$A$20,A180&gt;=Plan!$B$45,AND(ISNUMBER(B180),OR(B180&lt;Plan!$A$20,B180&gt;=Plan!$B$45)))),"REVISAR periodo",IF(COUNTA(A180:I180)=0,"",IF(OR(NOT(ISNUMBER(A180)),E180="",AND(C180&lt;&gt;"Ingreso",C180&lt;&gt;"Gasto",C180&lt;&gt;"Apartado",C180&lt;&gt;"Retirada"),AND(F180&lt;&gt;"",NOT(ISNUMBER(F180))),AND(G180&lt;&gt;"",NOT(ISNUMBER(G180))),AND(ISNUMBER(G180),NOT(ISNUMBER(B180))),AND(G180="",B180&lt;&gt;""),AND(C180="Gasto",COUNTIFS(Categorias!$A$8:$A$15,D180)&lt;&gt;1)),"REVISAR datos","Correcto")))</f>
        <v/>
      </c>
      <c r="L180" s="9" t="n">
        <f aca="false">IF(ISNUMBER(G180),IF(OR(C180="Gasto",C180="Apartado"),-G180,G180),0)</f>
        <v>0</v>
      </c>
      <c r="M180" s="9" t="str">
        <f aca="false">IF(J180="","",IF(OR(C180="Gasto",C180="Apartado"),-N(F180),N(F180)))</f>
        <v/>
      </c>
      <c r="N180" s="9" t="n">
        <f aca="false">IF(J180="Pendiente",M180,0)</f>
        <v>0</v>
      </c>
      <c r="O180" s="9" t="n">
        <f aca="false">IF(AND(J180="Pendiente",OR(C180="Gasto",C180="Apartado")),MAX(0,N(F180)),0)</f>
        <v>0</v>
      </c>
    </row>
    <row r="181" customFormat="false" ht="34" hidden="false" customHeight="true" outlineLevel="0" collapsed="false">
      <c r="A181" s="30"/>
      <c r="B181" s="30"/>
      <c r="C181" s="28"/>
      <c r="D181" s="28"/>
      <c r="E181" s="28"/>
      <c r="F181" s="29"/>
      <c r="G181" s="29"/>
      <c r="H181" s="31"/>
      <c r="I181" s="32"/>
      <c r="J181" s="18" t="str">
        <f aca="false">IF(COUNTA(A181:I181)=0,"",IF(ISNUMBER(G181),"Confirmado","Pendiente"))</f>
        <v/>
      </c>
      <c r="K181" s="18" t="str">
        <f aca="false">IF(AND(ISNUMBER(A181),OR(A181&lt;Plan!$A$20,A181&gt;=Plan!$B$45,AND(ISNUMBER(B181),OR(B181&lt;Plan!$A$20,B181&gt;=Plan!$B$45)))),"REVISAR periodo",IF(COUNTA(A181:I181)=0,"",IF(OR(NOT(ISNUMBER(A181)),E181="",AND(C181&lt;&gt;"Ingreso",C181&lt;&gt;"Gasto",C181&lt;&gt;"Apartado",C181&lt;&gt;"Retirada"),AND(F181&lt;&gt;"",NOT(ISNUMBER(F181))),AND(G181&lt;&gt;"",NOT(ISNUMBER(G181))),AND(ISNUMBER(G181),NOT(ISNUMBER(B181))),AND(G181="",B181&lt;&gt;""),AND(C181="Gasto",COUNTIFS(Categorias!$A$8:$A$15,D181)&lt;&gt;1)),"REVISAR datos","Correcto")))</f>
        <v/>
      </c>
      <c r="L181" s="9" t="n">
        <f aca="false">IF(ISNUMBER(G181),IF(OR(C181="Gasto",C181="Apartado"),-G181,G181),0)</f>
        <v>0</v>
      </c>
      <c r="M181" s="9" t="str">
        <f aca="false">IF(J181="","",IF(OR(C181="Gasto",C181="Apartado"),-N(F181),N(F181)))</f>
        <v/>
      </c>
      <c r="N181" s="9" t="n">
        <f aca="false">IF(J181="Pendiente",M181,0)</f>
        <v>0</v>
      </c>
      <c r="O181" s="9" t="n">
        <f aca="false">IF(AND(J181="Pendiente",OR(C181="Gasto",C181="Apartado")),MAX(0,N(F181)),0)</f>
        <v>0</v>
      </c>
    </row>
    <row r="182" customFormat="false" ht="34" hidden="false" customHeight="true" outlineLevel="0" collapsed="false">
      <c r="A182" s="30"/>
      <c r="B182" s="30"/>
      <c r="C182" s="28"/>
      <c r="D182" s="28"/>
      <c r="E182" s="28"/>
      <c r="F182" s="29"/>
      <c r="G182" s="29"/>
      <c r="H182" s="31"/>
      <c r="I182" s="32"/>
      <c r="J182" s="18" t="str">
        <f aca="false">IF(COUNTA(A182:I182)=0,"",IF(ISNUMBER(G182),"Confirmado","Pendiente"))</f>
        <v/>
      </c>
      <c r="K182" s="18" t="str">
        <f aca="false">IF(AND(ISNUMBER(A182),OR(A182&lt;Plan!$A$20,A182&gt;=Plan!$B$45,AND(ISNUMBER(B182),OR(B182&lt;Plan!$A$20,B182&gt;=Plan!$B$45)))),"REVISAR periodo",IF(COUNTA(A182:I182)=0,"",IF(OR(NOT(ISNUMBER(A182)),E182="",AND(C182&lt;&gt;"Ingreso",C182&lt;&gt;"Gasto",C182&lt;&gt;"Apartado",C182&lt;&gt;"Retirada"),AND(F182&lt;&gt;"",NOT(ISNUMBER(F182))),AND(G182&lt;&gt;"",NOT(ISNUMBER(G182))),AND(ISNUMBER(G182),NOT(ISNUMBER(B182))),AND(G182="",B182&lt;&gt;""),AND(C182="Gasto",COUNTIFS(Categorias!$A$8:$A$15,D182)&lt;&gt;1)),"REVISAR datos","Correcto")))</f>
        <v/>
      </c>
      <c r="L182" s="9" t="n">
        <f aca="false">IF(ISNUMBER(G182),IF(OR(C182="Gasto",C182="Apartado"),-G182,G182),0)</f>
        <v>0</v>
      </c>
      <c r="M182" s="9" t="str">
        <f aca="false">IF(J182="","",IF(OR(C182="Gasto",C182="Apartado"),-N(F182),N(F182)))</f>
        <v/>
      </c>
      <c r="N182" s="9" t="n">
        <f aca="false">IF(J182="Pendiente",M182,0)</f>
        <v>0</v>
      </c>
      <c r="O182" s="9" t="n">
        <f aca="false">IF(AND(J182="Pendiente",OR(C182="Gasto",C182="Apartado")),MAX(0,N(F182)),0)</f>
        <v>0</v>
      </c>
    </row>
    <row r="183" customFormat="false" ht="34" hidden="false" customHeight="true" outlineLevel="0" collapsed="false">
      <c r="A183" s="30"/>
      <c r="B183" s="30"/>
      <c r="C183" s="28"/>
      <c r="D183" s="28"/>
      <c r="E183" s="28"/>
      <c r="F183" s="29"/>
      <c r="G183" s="29"/>
      <c r="H183" s="31"/>
      <c r="I183" s="32"/>
      <c r="J183" s="18" t="str">
        <f aca="false">IF(COUNTA(A183:I183)=0,"",IF(ISNUMBER(G183),"Confirmado","Pendiente"))</f>
        <v/>
      </c>
      <c r="K183" s="18" t="str">
        <f aca="false">IF(AND(ISNUMBER(A183),OR(A183&lt;Plan!$A$20,A183&gt;=Plan!$B$45,AND(ISNUMBER(B183),OR(B183&lt;Plan!$A$20,B183&gt;=Plan!$B$45)))),"REVISAR periodo",IF(COUNTA(A183:I183)=0,"",IF(OR(NOT(ISNUMBER(A183)),E183="",AND(C183&lt;&gt;"Ingreso",C183&lt;&gt;"Gasto",C183&lt;&gt;"Apartado",C183&lt;&gt;"Retirada"),AND(F183&lt;&gt;"",NOT(ISNUMBER(F183))),AND(G183&lt;&gt;"",NOT(ISNUMBER(G183))),AND(ISNUMBER(G183),NOT(ISNUMBER(B183))),AND(G183="",B183&lt;&gt;""),AND(C183="Gasto",COUNTIFS(Categorias!$A$8:$A$15,D183)&lt;&gt;1)),"REVISAR datos","Correcto")))</f>
        <v/>
      </c>
      <c r="L183" s="9" t="n">
        <f aca="false">IF(ISNUMBER(G183),IF(OR(C183="Gasto",C183="Apartado"),-G183,G183),0)</f>
        <v>0</v>
      </c>
      <c r="M183" s="9" t="str">
        <f aca="false">IF(J183="","",IF(OR(C183="Gasto",C183="Apartado"),-N(F183),N(F183)))</f>
        <v/>
      </c>
      <c r="N183" s="9" t="n">
        <f aca="false">IF(J183="Pendiente",M183,0)</f>
        <v>0</v>
      </c>
      <c r="O183" s="9" t="n">
        <f aca="false">IF(AND(J183="Pendiente",OR(C183="Gasto",C183="Apartado")),MAX(0,N(F183)),0)</f>
        <v>0</v>
      </c>
    </row>
    <row r="184" customFormat="false" ht="34" hidden="false" customHeight="true" outlineLevel="0" collapsed="false">
      <c r="A184" s="30"/>
      <c r="B184" s="30"/>
      <c r="C184" s="28"/>
      <c r="D184" s="28"/>
      <c r="E184" s="28"/>
      <c r="F184" s="29"/>
      <c r="G184" s="29"/>
      <c r="H184" s="31"/>
      <c r="I184" s="32"/>
      <c r="J184" s="18" t="str">
        <f aca="false">IF(COUNTA(A184:I184)=0,"",IF(ISNUMBER(G184),"Confirmado","Pendiente"))</f>
        <v/>
      </c>
      <c r="K184" s="18" t="str">
        <f aca="false">IF(AND(ISNUMBER(A184),OR(A184&lt;Plan!$A$20,A184&gt;=Plan!$B$45,AND(ISNUMBER(B184),OR(B184&lt;Plan!$A$20,B184&gt;=Plan!$B$45)))),"REVISAR periodo",IF(COUNTA(A184:I184)=0,"",IF(OR(NOT(ISNUMBER(A184)),E184="",AND(C184&lt;&gt;"Ingreso",C184&lt;&gt;"Gasto",C184&lt;&gt;"Apartado",C184&lt;&gt;"Retirada"),AND(F184&lt;&gt;"",NOT(ISNUMBER(F184))),AND(G184&lt;&gt;"",NOT(ISNUMBER(G184))),AND(ISNUMBER(G184),NOT(ISNUMBER(B184))),AND(G184="",B184&lt;&gt;""),AND(C184="Gasto",COUNTIFS(Categorias!$A$8:$A$15,D184)&lt;&gt;1)),"REVISAR datos","Correcto")))</f>
        <v/>
      </c>
      <c r="L184" s="9" t="n">
        <f aca="false">IF(ISNUMBER(G184),IF(OR(C184="Gasto",C184="Apartado"),-G184,G184),0)</f>
        <v>0</v>
      </c>
      <c r="M184" s="9" t="str">
        <f aca="false">IF(J184="","",IF(OR(C184="Gasto",C184="Apartado"),-N(F184),N(F184)))</f>
        <v/>
      </c>
      <c r="N184" s="9" t="n">
        <f aca="false">IF(J184="Pendiente",M184,0)</f>
        <v>0</v>
      </c>
      <c r="O184" s="9" t="n">
        <f aca="false">IF(AND(J184="Pendiente",OR(C184="Gasto",C184="Apartado")),MAX(0,N(F184)),0)</f>
        <v>0</v>
      </c>
    </row>
    <row r="185" customFormat="false" ht="34" hidden="false" customHeight="true" outlineLevel="0" collapsed="false">
      <c r="A185" s="30"/>
      <c r="B185" s="30"/>
      <c r="C185" s="28"/>
      <c r="D185" s="28"/>
      <c r="E185" s="28"/>
      <c r="F185" s="29"/>
      <c r="G185" s="29"/>
      <c r="H185" s="31"/>
      <c r="I185" s="32"/>
      <c r="J185" s="18" t="str">
        <f aca="false">IF(COUNTA(A185:I185)=0,"",IF(ISNUMBER(G185),"Confirmado","Pendiente"))</f>
        <v/>
      </c>
      <c r="K185" s="18" t="str">
        <f aca="false">IF(AND(ISNUMBER(A185),OR(A185&lt;Plan!$A$20,A185&gt;=Plan!$B$45,AND(ISNUMBER(B185),OR(B185&lt;Plan!$A$20,B185&gt;=Plan!$B$45)))),"REVISAR periodo",IF(COUNTA(A185:I185)=0,"",IF(OR(NOT(ISNUMBER(A185)),E185="",AND(C185&lt;&gt;"Ingreso",C185&lt;&gt;"Gasto",C185&lt;&gt;"Apartado",C185&lt;&gt;"Retirada"),AND(F185&lt;&gt;"",NOT(ISNUMBER(F185))),AND(G185&lt;&gt;"",NOT(ISNUMBER(G185))),AND(ISNUMBER(G185),NOT(ISNUMBER(B185))),AND(G185="",B185&lt;&gt;""),AND(C185="Gasto",COUNTIFS(Categorias!$A$8:$A$15,D185)&lt;&gt;1)),"REVISAR datos","Correcto")))</f>
        <v/>
      </c>
      <c r="L185" s="9" t="n">
        <f aca="false">IF(ISNUMBER(G185),IF(OR(C185="Gasto",C185="Apartado"),-G185,G185),0)</f>
        <v>0</v>
      </c>
      <c r="M185" s="9" t="str">
        <f aca="false">IF(J185="","",IF(OR(C185="Gasto",C185="Apartado"),-N(F185),N(F185)))</f>
        <v/>
      </c>
      <c r="N185" s="9" t="n">
        <f aca="false">IF(J185="Pendiente",M185,0)</f>
        <v>0</v>
      </c>
      <c r="O185" s="9" t="n">
        <f aca="false">IF(AND(J185="Pendiente",OR(C185="Gasto",C185="Apartado")),MAX(0,N(F185)),0)</f>
        <v>0</v>
      </c>
    </row>
    <row r="186" customFormat="false" ht="34" hidden="false" customHeight="true" outlineLevel="0" collapsed="false">
      <c r="A186" s="30"/>
      <c r="B186" s="30"/>
      <c r="C186" s="28"/>
      <c r="D186" s="28"/>
      <c r="E186" s="28"/>
      <c r="F186" s="29"/>
      <c r="G186" s="29"/>
      <c r="H186" s="31"/>
      <c r="I186" s="32"/>
      <c r="J186" s="18" t="str">
        <f aca="false">IF(COUNTA(A186:I186)=0,"",IF(ISNUMBER(G186),"Confirmado","Pendiente"))</f>
        <v/>
      </c>
      <c r="K186" s="18" t="str">
        <f aca="false">IF(AND(ISNUMBER(A186),OR(A186&lt;Plan!$A$20,A186&gt;=Plan!$B$45,AND(ISNUMBER(B186),OR(B186&lt;Plan!$A$20,B186&gt;=Plan!$B$45)))),"REVISAR periodo",IF(COUNTA(A186:I186)=0,"",IF(OR(NOT(ISNUMBER(A186)),E186="",AND(C186&lt;&gt;"Ingreso",C186&lt;&gt;"Gasto",C186&lt;&gt;"Apartado",C186&lt;&gt;"Retirada"),AND(F186&lt;&gt;"",NOT(ISNUMBER(F186))),AND(G186&lt;&gt;"",NOT(ISNUMBER(G186))),AND(ISNUMBER(G186),NOT(ISNUMBER(B186))),AND(G186="",B186&lt;&gt;""),AND(C186="Gasto",COUNTIFS(Categorias!$A$8:$A$15,D186)&lt;&gt;1)),"REVISAR datos","Correcto")))</f>
        <v/>
      </c>
      <c r="L186" s="9" t="n">
        <f aca="false">IF(ISNUMBER(G186),IF(OR(C186="Gasto",C186="Apartado"),-G186,G186),0)</f>
        <v>0</v>
      </c>
      <c r="M186" s="9" t="str">
        <f aca="false">IF(J186="","",IF(OR(C186="Gasto",C186="Apartado"),-N(F186),N(F186)))</f>
        <v/>
      </c>
      <c r="N186" s="9" t="n">
        <f aca="false">IF(J186="Pendiente",M186,0)</f>
        <v>0</v>
      </c>
      <c r="O186" s="9" t="n">
        <f aca="false">IF(AND(J186="Pendiente",OR(C186="Gasto",C186="Apartado")),MAX(0,N(F186)),0)</f>
        <v>0</v>
      </c>
    </row>
    <row r="187" customFormat="false" ht="34" hidden="false" customHeight="true" outlineLevel="0" collapsed="false">
      <c r="A187" s="30"/>
      <c r="B187" s="30"/>
      <c r="C187" s="28"/>
      <c r="D187" s="28"/>
      <c r="E187" s="28"/>
      <c r="F187" s="29"/>
      <c r="G187" s="29"/>
      <c r="H187" s="31"/>
      <c r="I187" s="32"/>
      <c r="J187" s="18" t="str">
        <f aca="false">IF(COUNTA(A187:I187)=0,"",IF(ISNUMBER(G187),"Confirmado","Pendiente"))</f>
        <v/>
      </c>
      <c r="K187" s="18" t="str">
        <f aca="false">IF(AND(ISNUMBER(A187),OR(A187&lt;Plan!$A$20,A187&gt;=Plan!$B$45,AND(ISNUMBER(B187),OR(B187&lt;Plan!$A$20,B187&gt;=Plan!$B$45)))),"REVISAR periodo",IF(COUNTA(A187:I187)=0,"",IF(OR(NOT(ISNUMBER(A187)),E187="",AND(C187&lt;&gt;"Ingreso",C187&lt;&gt;"Gasto",C187&lt;&gt;"Apartado",C187&lt;&gt;"Retirada"),AND(F187&lt;&gt;"",NOT(ISNUMBER(F187))),AND(G187&lt;&gt;"",NOT(ISNUMBER(G187))),AND(ISNUMBER(G187),NOT(ISNUMBER(B187))),AND(G187="",B187&lt;&gt;""),AND(C187="Gasto",COUNTIFS(Categorias!$A$8:$A$15,D187)&lt;&gt;1)),"REVISAR datos","Correcto")))</f>
        <v/>
      </c>
      <c r="L187" s="9" t="n">
        <f aca="false">IF(ISNUMBER(G187),IF(OR(C187="Gasto",C187="Apartado"),-G187,G187),0)</f>
        <v>0</v>
      </c>
      <c r="M187" s="9" t="str">
        <f aca="false">IF(J187="","",IF(OR(C187="Gasto",C187="Apartado"),-N(F187),N(F187)))</f>
        <v/>
      </c>
      <c r="N187" s="9" t="n">
        <f aca="false">IF(J187="Pendiente",M187,0)</f>
        <v>0</v>
      </c>
      <c r="O187" s="9" t="n">
        <f aca="false">IF(AND(J187="Pendiente",OR(C187="Gasto",C187="Apartado")),MAX(0,N(F187)),0)</f>
        <v>0</v>
      </c>
    </row>
    <row r="188" customFormat="false" ht="34" hidden="false" customHeight="true" outlineLevel="0" collapsed="false">
      <c r="A188" s="30"/>
      <c r="B188" s="30"/>
      <c r="C188" s="28"/>
      <c r="D188" s="28"/>
      <c r="E188" s="28"/>
      <c r="F188" s="29"/>
      <c r="G188" s="29"/>
      <c r="H188" s="31"/>
      <c r="I188" s="32"/>
      <c r="J188" s="18" t="str">
        <f aca="false">IF(COUNTA(A188:I188)=0,"",IF(ISNUMBER(G188),"Confirmado","Pendiente"))</f>
        <v/>
      </c>
      <c r="K188" s="18" t="str">
        <f aca="false">IF(AND(ISNUMBER(A188),OR(A188&lt;Plan!$A$20,A188&gt;=Plan!$B$45,AND(ISNUMBER(B188),OR(B188&lt;Plan!$A$20,B188&gt;=Plan!$B$45)))),"REVISAR periodo",IF(COUNTA(A188:I188)=0,"",IF(OR(NOT(ISNUMBER(A188)),E188="",AND(C188&lt;&gt;"Ingreso",C188&lt;&gt;"Gasto",C188&lt;&gt;"Apartado",C188&lt;&gt;"Retirada"),AND(F188&lt;&gt;"",NOT(ISNUMBER(F188))),AND(G188&lt;&gt;"",NOT(ISNUMBER(G188))),AND(ISNUMBER(G188),NOT(ISNUMBER(B188))),AND(G188="",B188&lt;&gt;""),AND(C188="Gasto",COUNTIFS(Categorias!$A$8:$A$15,D188)&lt;&gt;1)),"REVISAR datos","Correcto")))</f>
        <v/>
      </c>
      <c r="L188" s="9" t="n">
        <f aca="false">IF(ISNUMBER(G188),IF(OR(C188="Gasto",C188="Apartado"),-G188,G188),0)</f>
        <v>0</v>
      </c>
      <c r="M188" s="9" t="str">
        <f aca="false">IF(J188="","",IF(OR(C188="Gasto",C188="Apartado"),-N(F188),N(F188)))</f>
        <v/>
      </c>
      <c r="N188" s="9" t="n">
        <f aca="false">IF(J188="Pendiente",M188,0)</f>
        <v>0</v>
      </c>
      <c r="O188" s="9" t="n">
        <f aca="false">IF(AND(J188="Pendiente",OR(C188="Gasto",C188="Apartado")),MAX(0,N(F188)),0)</f>
        <v>0</v>
      </c>
    </row>
    <row r="189" customFormat="false" ht="34" hidden="false" customHeight="true" outlineLevel="0" collapsed="false">
      <c r="A189" s="30"/>
      <c r="B189" s="30"/>
      <c r="C189" s="28"/>
      <c r="D189" s="28"/>
      <c r="E189" s="28"/>
      <c r="F189" s="29"/>
      <c r="G189" s="29"/>
      <c r="H189" s="31"/>
      <c r="I189" s="32"/>
      <c r="J189" s="18" t="str">
        <f aca="false">IF(COUNTA(A189:I189)=0,"",IF(ISNUMBER(G189),"Confirmado","Pendiente"))</f>
        <v/>
      </c>
      <c r="K189" s="18" t="str">
        <f aca="false">IF(AND(ISNUMBER(A189),OR(A189&lt;Plan!$A$20,A189&gt;=Plan!$B$45,AND(ISNUMBER(B189),OR(B189&lt;Plan!$A$20,B189&gt;=Plan!$B$45)))),"REVISAR periodo",IF(COUNTA(A189:I189)=0,"",IF(OR(NOT(ISNUMBER(A189)),E189="",AND(C189&lt;&gt;"Ingreso",C189&lt;&gt;"Gasto",C189&lt;&gt;"Apartado",C189&lt;&gt;"Retirada"),AND(F189&lt;&gt;"",NOT(ISNUMBER(F189))),AND(G189&lt;&gt;"",NOT(ISNUMBER(G189))),AND(ISNUMBER(G189),NOT(ISNUMBER(B189))),AND(G189="",B189&lt;&gt;""),AND(C189="Gasto",COUNTIFS(Categorias!$A$8:$A$15,D189)&lt;&gt;1)),"REVISAR datos","Correcto")))</f>
        <v/>
      </c>
      <c r="L189" s="9" t="n">
        <f aca="false">IF(ISNUMBER(G189),IF(OR(C189="Gasto",C189="Apartado"),-G189,G189),0)</f>
        <v>0</v>
      </c>
      <c r="M189" s="9" t="str">
        <f aca="false">IF(J189="","",IF(OR(C189="Gasto",C189="Apartado"),-N(F189),N(F189)))</f>
        <v/>
      </c>
      <c r="N189" s="9" t="n">
        <f aca="false">IF(J189="Pendiente",M189,0)</f>
        <v>0</v>
      </c>
      <c r="O189" s="9" t="n">
        <f aca="false">IF(AND(J189="Pendiente",OR(C189="Gasto",C189="Apartado")),MAX(0,N(F189)),0)</f>
        <v>0</v>
      </c>
    </row>
    <row r="190" customFormat="false" ht="34" hidden="false" customHeight="true" outlineLevel="0" collapsed="false">
      <c r="A190" s="30"/>
      <c r="B190" s="30"/>
      <c r="C190" s="28"/>
      <c r="D190" s="28"/>
      <c r="E190" s="28"/>
      <c r="F190" s="29"/>
      <c r="G190" s="29"/>
      <c r="H190" s="31"/>
      <c r="I190" s="32"/>
      <c r="J190" s="18" t="str">
        <f aca="false">IF(COUNTA(A190:I190)=0,"",IF(ISNUMBER(G190),"Confirmado","Pendiente"))</f>
        <v/>
      </c>
      <c r="K190" s="18" t="str">
        <f aca="false">IF(AND(ISNUMBER(A190),OR(A190&lt;Plan!$A$20,A190&gt;=Plan!$B$45,AND(ISNUMBER(B190),OR(B190&lt;Plan!$A$20,B190&gt;=Plan!$B$45)))),"REVISAR periodo",IF(COUNTA(A190:I190)=0,"",IF(OR(NOT(ISNUMBER(A190)),E190="",AND(C190&lt;&gt;"Ingreso",C190&lt;&gt;"Gasto",C190&lt;&gt;"Apartado",C190&lt;&gt;"Retirada"),AND(F190&lt;&gt;"",NOT(ISNUMBER(F190))),AND(G190&lt;&gt;"",NOT(ISNUMBER(G190))),AND(ISNUMBER(G190),NOT(ISNUMBER(B190))),AND(G190="",B190&lt;&gt;""),AND(C190="Gasto",COUNTIFS(Categorias!$A$8:$A$15,D190)&lt;&gt;1)),"REVISAR datos","Correcto")))</f>
        <v/>
      </c>
      <c r="L190" s="9" t="n">
        <f aca="false">IF(ISNUMBER(G190),IF(OR(C190="Gasto",C190="Apartado"),-G190,G190),0)</f>
        <v>0</v>
      </c>
      <c r="M190" s="9" t="str">
        <f aca="false">IF(J190="","",IF(OR(C190="Gasto",C190="Apartado"),-N(F190),N(F190)))</f>
        <v/>
      </c>
      <c r="N190" s="9" t="n">
        <f aca="false">IF(J190="Pendiente",M190,0)</f>
        <v>0</v>
      </c>
      <c r="O190" s="9" t="n">
        <f aca="false">IF(AND(J190="Pendiente",OR(C190="Gasto",C190="Apartado")),MAX(0,N(F190)),0)</f>
        <v>0</v>
      </c>
    </row>
    <row r="191" customFormat="false" ht="34" hidden="false" customHeight="true" outlineLevel="0" collapsed="false">
      <c r="A191" s="30"/>
      <c r="B191" s="30"/>
      <c r="C191" s="28"/>
      <c r="D191" s="28"/>
      <c r="E191" s="28"/>
      <c r="F191" s="29"/>
      <c r="G191" s="29"/>
      <c r="H191" s="31"/>
      <c r="I191" s="32"/>
      <c r="J191" s="18" t="str">
        <f aca="false">IF(COUNTA(A191:I191)=0,"",IF(ISNUMBER(G191),"Confirmado","Pendiente"))</f>
        <v/>
      </c>
      <c r="K191" s="18" t="str">
        <f aca="false">IF(AND(ISNUMBER(A191),OR(A191&lt;Plan!$A$20,A191&gt;=Plan!$B$45,AND(ISNUMBER(B191),OR(B191&lt;Plan!$A$20,B191&gt;=Plan!$B$45)))),"REVISAR periodo",IF(COUNTA(A191:I191)=0,"",IF(OR(NOT(ISNUMBER(A191)),E191="",AND(C191&lt;&gt;"Ingreso",C191&lt;&gt;"Gasto",C191&lt;&gt;"Apartado",C191&lt;&gt;"Retirada"),AND(F191&lt;&gt;"",NOT(ISNUMBER(F191))),AND(G191&lt;&gt;"",NOT(ISNUMBER(G191))),AND(ISNUMBER(G191),NOT(ISNUMBER(B191))),AND(G191="",B191&lt;&gt;""),AND(C191="Gasto",COUNTIFS(Categorias!$A$8:$A$15,D191)&lt;&gt;1)),"REVISAR datos","Correcto")))</f>
        <v/>
      </c>
      <c r="L191" s="9" t="n">
        <f aca="false">IF(ISNUMBER(G191),IF(OR(C191="Gasto",C191="Apartado"),-G191,G191),0)</f>
        <v>0</v>
      </c>
      <c r="M191" s="9" t="str">
        <f aca="false">IF(J191="","",IF(OR(C191="Gasto",C191="Apartado"),-N(F191),N(F191)))</f>
        <v/>
      </c>
      <c r="N191" s="9" t="n">
        <f aca="false">IF(J191="Pendiente",M191,0)</f>
        <v>0</v>
      </c>
      <c r="O191" s="9" t="n">
        <f aca="false">IF(AND(J191="Pendiente",OR(C191="Gasto",C191="Apartado")),MAX(0,N(F191)),0)</f>
        <v>0</v>
      </c>
    </row>
    <row r="192" customFormat="false" ht="34" hidden="false" customHeight="true" outlineLevel="0" collapsed="false">
      <c r="A192" s="30"/>
      <c r="B192" s="30"/>
      <c r="C192" s="28"/>
      <c r="D192" s="28"/>
      <c r="E192" s="28"/>
      <c r="F192" s="29"/>
      <c r="G192" s="29"/>
      <c r="H192" s="31"/>
      <c r="I192" s="32"/>
      <c r="J192" s="18" t="str">
        <f aca="false">IF(COUNTA(A192:I192)=0,"",IF(ISNUMBER(G192),"Confirmado","Pendiente"))</f>
        <v/>
      </c>
      <c r="K192" s="18" t="str">
        <f aca="false">IF(AND(ISNUMBER(A192),OR(A192&lt;Plan!$A$20,A192&gt;=Plan!$B$45,AND(ISNUMBER(B192),OR(B192&lt;Plan!$A$20,B192&gt;=Plan!$B$45)))),"REVISAR periodo",IF(COUNTA(A192:I192)=0,"",IF(OR(NOT(ISNUMBER(A192)),E192="",AND(C192&lt;&gt;"Ingreso",C192&lt;&gt;"Gasto",C192&lt;&gt;"Apartado",C192&lt;&gt;"Retirada"),AND(F192&lt;&gt;"",NOT(ISNUMBER(F192))),AND(G192&lt;&gt;"",NOT(ISNUMBER(G192))),AND(ISNUMBER(G192),NOT(ISNUMBER(B192))),AND(G192="",B192&lt;&gt;""),AND(C192="Gasto",COUNTIFS(Categorias!$A$8:$A$15,D192)&lt;&gt;1)),"REVISAR datos","Correcto")))</f>
        <v/>
      </c>
      <c r="L192" s="9" t="n">
        <f aca="false">IF(ISNUMBER(G192),IF(OR(C192="Gasto",C192="Apartado"),-G192,G192),0)</f>
        <v>0</v>
      </c>
      <c r="M192" s="9" t="str">
        <f aca="false">IF(J192="","",IF(OR(C192="Gasto",C192="Apartado"),-N(F192),N(F192)))</f>
        <v/>
      </c>
      <c r="N192" s="9" t="n">
        <f aca="false">IF(J192="Pendiente",M192,0)</f>
        <v>0</v>
      </c>
      <c r="O192" s="9" t="n">
        <f aca="false">IF(AND(J192="Pendiente",OR(C192="Gasto",C192="Apartado")),MAX(0,N(F192)),0)</f>
        <v>0</v>
      </c>
    </row>
    <row r="193" customFormat="false" ht="34" hidden="false" customHeight="true" outlineLevel="0" collapsed="false">
      <c r="A193" s="30"/>
      <c r="B193" s="30"/>
      <c r="C193" s="28"/>
      <c r="D193" s="28"/>
      <c r="E193" s="28"/>
      <c r="F193" s="29"/>
      <c r="G193" s="29"/>
      <c r="H193" s="31"/>
      <c r="I193" s="32"/>
      <c r="J193" s="18" t="str">
        <f aca="false">IF(COUNTA(A193:I193)=0,"",IF(ISNUMBER(G193),"Confirmado","Pendiente"))</f>
        <v/>
      </c>
      <c r="K193" s="18" t="str">
        <f aca="false">IF(AND(ISNUMBER(A193),OR(A193&lt;Plan!$A$20,A193&gt;=Plan!$B$45,AND(ISNUMBER(B193),OR(B193&lt;Plan!$A$20,B193&gt;=Plan!$B$45)))),"REVISAR periodo",IF(COUNTA(A193:I193)=0,"",IF(OR(NOT(ISNUMBER(A193)),E193="",AND(C193&lt;&gt;"Ingreso",C193&lt;&gt;"Gasto",C193&lt;&gt;"Apartado",C193&lt;&gt;"Retirada"),AND(F193&lt;&gt;"",NOT(ISNUMBER(F193))),AND(G193&lt;&gt;"",NOT(ISNUMBER(G193))),AND(ISNUMBER(G193),NOT(ISNUMBER(B193))),AND(G193="",B193&lt;&gt;""),AND(C193="Gasto",COUNTIFS(Categorias!$A$8:$A$15,D193)&lt;&gt;1)),"REVISAR datos","Correcto")))</f>
        <v/>
      </c>
      <c r="L193" s="9" t="n">
        <f aca="false">IF(ISNUMBER(G193),IF(OR(C193="Gasto",C193="Apartado"),-G193,G193),0)</f>
        <v>0</v>
      </c>
      <c r="M193" s="9" t="str">
        <f aca="false">IF(J193="","",IF(OR(C193="Gasto",C193="Apartado"),-N(F193),N(F193)))</f>
        <v/>
      </c>
      <c r="N193" s="9" t="n">
        <f aca="false">IF(J193="Pendiente",M193,0)</f>
        <v>0</v>
      </c>
      <c r="O193" s="9" t="n">
        <f aca="false">IF(AND(J193="Pendiente",OR(C193="Gasto",C193="Apartado")),MAX(0,N(F193)),0)</f>
        <v>0</v>
      </c>
    </row>
    <row r="194" customFormat="false" ht="34" hidden="false" customHeight="true" outlineLevel="0" collapsed="false">
      <c r="A194" s="30"/>
      <c r="B194" s="30"/>
      <c r="C194" s="28"/>
      <c r="D194" s="28"/>
      <c r="E194" s="28"/>
      <c r="F194" s="29"/>
      <c r="G194" s="29"/>
      <c r="H194" s="31"/>
      <c r="I194" s="32"/>
      <c r="J194" s="18" t="str">
        <f aca="false">IF(COUNTA(A194:I194)=0,"",IF(ISNUMBER(G194),"Confirmado","Pendiente"))</f>
        <v/>
      </c>
      <c r="K194" s="18" t="str">
        <f aca="false">IF(AND(ISNUMBER(A194),OR(A194&lt;Plan!$A$20,A194&gt;=Plan!$B$45,AND(ISNUMBER(B194),OR(B194&lt;Plan!$A$20,B194&gt;=Plan!$B$45)))),"REVISAR periodo",IF(COUNTA(A194:I194)=0,"",IF(OR(NOT(ISNUMBER(A194)),E194="",AND(C194&lt;&gt;"Ingreso",C194&lt;&gt;"Gasto",C194&lt;&gt;"Apartado",C194&lt;&gt;"Retirada"),AND(F194&lt;&gt;"",NOT(ISNUMBER(F194))),AND(G194&lt;&gt;"",NOT(ISNUMBER(G194))),AND(ISNUMBER(G194),NOT(ISNUMBER(B194))),AND(G194="",B194&lt;&gt;""),AND(C194="Gasto",COUNTIFS(Categorias!$A$8:$A$15,D194)&lt;&gt;1)),"REVISAR datos","Correcto")))</f>
        <v/>
      </c>
      <c r="L194" s="9" t="n">
        <f aca="false">IF(ISNUMBER(G194),IF(OR(C194="Gasto",C194="Apartado"),-G194,G194),0)</f>
        <v>0</v>
      </c>
      <c r="M194" s="9" t="str">
        <f aca="false">IF(J194="","",IF(OR(C194="Gasto",C194="Apartado"),-N(F194),N(F194)))</f>
        <v/>
      </c>
      <c r="N194" s="9" t="n">
        <f aca="false">IF(J194="Pendiente",M194,0)</f>
        <v>0</v>
      </c>
      <c r="O194" s="9" t="n">
        <f aca="false">IF(AND(J194="Pendiente",OR(C194="Gasto",C194="Apartado")),MAX(0,N(F194)),0)</f>
        <v>0</v>
      </c>
    </row>
    <row r="195" customFormat="false" ht="34" hidden="false" customHeight="true" outlineLevel="0" collapsed="false">
      <c r="A195" s="30"/>
      <c r="B195" s="30"/>
      <c r="C195" s="28"/>
      <c r="D195" s="28"/>
      <c r="E195" s="28"/>
      <c r="F195" s="29"/>
      <c r="G195" s="29"/>
      <c r="H195" s="31"/>
      <c r="I195" s="32"/>
      <c r="J195" s="18" t="str">
        <f aca="false">IF(COUNTA(A195:I195)=0,"",IF(ISNUMBER(G195),"Confirmado","Pendiente"))</f>
        <v/>
      </c>
      <c r="K195" s="18" t="str">
        <f aca="false">IF(AND(ISNUMBER(A195),OR(A195&lt;Plan!$A$20,A195&gt;=Plan!$B$45,AND(ISNUMBER(B195),OR(B195&lt;Plan!$A$20,B195&gt;=Plan!$B$45)))),"REVISAR periodo",IF(COUNTA(A195:I195)=0,"",IF(OR(NOT(ISNUMBER(A195)),E195="",AND(C195&lt;&gt;"Ingreso",C195&lt;&gt;"Gasto",C195&lt;&gt;"Apartado",C195&lt;&gt;"Retirada"),AND(F195&lt;&gt;"",NOT(ISNUMBER(F195))),AND(G195&lt;&gt;"",NOT(ISNUMBER(G195))),AND(ISNUMBER(G195),NOT(ISNUMBER(B195))),AND(G195="",B195&lt;&gt;""),AND(C195="Gasto",COUNTIFS(Categorias!$A$8:$A$15,D195)&lt;&gt;1)),"REVISAR datos","Correcto")))</f>
        <v/>
      </c>
      <c r="L195" s="9" t="n">
        <f aca="false">IF(ISNUMBER(G195),IF(OR(C195="Gasto",C195="Apartado"),-G195,G195),0)</f>
        <v>0</v>
      </c>
      <c r="M195" s="9" t="str">
        <f aca="false">IF(J195="","",IF(OR(C195="Gasto",C195="Apartado"),-N(F195),N(F195)))</f>
        <v/>
      </c>
      <c r="N195" s="9" t="n">
        <f aca="false">IF(J195="Pendiente",M195,0)</f>
        <v>0</v>
      </c>
      <c r="O195" s="9" t="n">
        <f aca="false">IF(AND(J195="Pendiente",OR(C195="Gasto",C195="Apartado")),MAX(0,N(F195)),0)</f>
        <v>0</v>
      </c>
    </row>
    <row r="196" customFormat="false" ht="34" hidden="false" customHeight="true" outlineLevel="0" collapsed="false">
      <c r="A196" s="30"/>
      <c r="B196" s="30"/>
      <c r="C196" s="28"/>
      <c r="D196" s="28"/>
      <c r="E196" s="28"/>
      <c r="F196" s="29"/>
      <c r="G196" s="29"/>
      <c r="H196" s="31"/>
      <c r="I196" s="32"/>
      <c r="J196" s="18" t="str">
        <f aca="false">IF(COUNTA(A196:I196)=0,"",IF(ISNUMBER(G196),"Confirmado","Pendiente"))</f>
        <v/>
      </c>
      <c r="K196" s="18" t="str">
        <f aca="false">IF(AND(ISNUMBER(A196),OR(A196&lt;Plan!$A$20,A196&gt;=Plan!$B$45,AND(ISNUMBER(B196),OR(B196&lt;Plan!$A$20,B196&gt;=Plan!$B$45)))),"REVISAR periodo",IF(COUNTA(A196:I196)=0,"",IF(OR(NOT(ISNUMBER(A196)),E196="",AND(C196&lt;&gt;"Ingreso",C196&lt;&gt;"Gasto",C196&lt;&gt;"Apartado",C196&lt;&gt;"Retirada"),AND(F196&lt;&gt;"",NOT(ISNUMBER(F196))),AND(G196&lt;&gt;"",NOT(ISNUMBER(G196))),AND(ISNUMBER(G196),NOT(ISNUMBER(B196))),AND(G196="",B196&lt;&gt;""),AND(C196="Gasto",COUNTIFS(Categorias!$A$8:$A$15,D196)&lt;&gt;1)),"REVISAR datos","Correcto")))</f>
        <v/>
      </c>
      <c r="L196" s="9" t="n">
        <f aca="false">IF(ISNUMBER(G196),IF(OR(C196="Gasto",C196="Apartado"),-G196,G196),0)</f>
        <v>0</v>
      </c>
      <c r="M196" s="9" t="str">
        <f aca="false">IF(J196="","",IF(OR(C196="Gasto",C196="Apartado"),-N(F196),N(F196)))</f>
        <v/>
      </c>
      <c r="N196" s="9" t="n">
        <f aca="false">IF(J196="Pendiente",M196,0)</f>
        <v>0</v>
      </c>
      <c r="O196" s="9" t="n">
        <f aca="false">IF(AND(J196="Pendiente",OR(C196="Gasto",C196="Apartado")),MAX(0,N(F196)),0)</f>
        <v>0</v>
      </c>
    </row>
    <row r="197" customFormat="false" ht="34" hidden="false" customHeight="true" outlineLevel="0" collapsed="false">
      <c r="A197" s="30"/>
      <c r="B197" s="30"/>
      <c r="C197" s="28"/>
      <c r="D197" s="28"/>
      <c r="E197" s="28"/>
      <c r="F197" s="29"/>
      <c r="G197" s="29"/>
      <c r="H197" s="31"/>
      <c r="I197" s="32"/>
      <c r="J197" s="18" t="str">
        <f aca="false">IF(COUNTA(A197:I197)=0,"",IF(ISNUMBER(G197),"Confirmado","Pendiente"))</f>
        <v/>
      </c>
      <c r="K197" s="18" t="str">
        <f aca="false">IF(AND(ISNUMBER(A197),OR(A197&lt;Plan!$A$20,A197&gt;=Plan!$B$45,AND(ISNUMBER(B197),OR(B197&lt;Plan!$A$20,B197&gt;=Plan!$B$45)))),"REVISAR periodo",IF(COUNTA(A197:I197)=0,"",IF(OR(NOT(ISNUMBER(A197)),E197="",AND(C197&lt;&gt;"Ingreso",C197&lt;&gt;"Gasto",C197&lt;&gt;"Apartado",C197&lt;&gt;"Retirada"),AND(F197&lt;&gt;"",NOT(ISNUMBER(F197))),AND(G197&lt;&gt;"",NOT(ISNUMBER(G197))),AND(ISNUMBER(G197),NOT(ISNUMBER(B197))),AND(G197="",B197&lt;&gt;""),AND(C197="Gasto",COUNTIFS(Categorias!$A$8:$A$15,D197)&lt;&gt;1)),"REVISAR datos","Correcto")))</f>
        <v/>
      </c>
      <c r="L197" s="9" t="n">
        <f aca="false">IF(ISNUMBER(G197),IF(OR(C197="Gasto",C197="Apartado"),-G197,G197),0)</f>
        <v>0</v>
      </c>
      <c r="M197" s="9" t="str">
        <f aca="false">IF(J197="","",IF(OR(C197="Gasto",C197="Apartado"),-N(F197),N(F197)))</f>
        <v/>
      </c>
      <c r="N197" s="9" t="n">
        <f aca="false">IF(J197="Pendiente",M197,0)</f>
        <v>0</v>
      </c>
      <c r="O197" s="9" t="n">
        <f aca="false">IF(AND(J197="Pendiente",OR(C197="Gasto",C197="Apartado")),MAX(0,N(F197)),0)</f>
        <v>0</v>
      </c>
    </row>
    <row r="198" customFormat="false" ht="34" hidden="false" customHeight="true" outlineLevel="0" collapsed="false">
      <c r="A198" s="30"/>
      <c r="B198" s="30"/>
      <c r="C198" s="28"/>
      <c r="D198" s="28"/>
      <c r="E198" s="28"/>
      <c r="F198" s="29"/>
      <c r="G198" s="29"/>
      <c r="H198" s="31"/>
      <c r="I198" s="32"/>
      <c r="J198" s="18" t="str">
        <f aca="false">IF(COUNTA(A198:I198)=0,"",IF(ISNUMBER(G198),"Confirmado","Pendiente"))</f>
        <v/>
      </c>
      <c r="K198" s="18" t="str">
        <f aca="false">IF(AND(ISNUMBER(A198),OR(A198&lt;Plan!$A$20,A198&gt;=Plan!$B$45,AND(ISNUMBER(B198),OR(B198&lt;Plan!$A$20,B198&gt;=Plan!$B$45)))),"REVISAR periodo",IF(COUNTA(A198:I198)=0,"",IF(OR(NOT(ISNUMBER(A198)),E198="",AND(C198&lt;&gt;"Ingreso",C198&lt;&gt;"Gasto",C198&lt;&gt;"Apartado",C198&lt;&gt;"Retirada"),AND(F198&lt;&gt;"",NOT(ISNUMBER(F198))),AND(G198&lt;&gt;"",NOT(ISNUMBER(G198))),AND(ISNUMBER(G198),NOT(ISNUMBER(B198))),AND(G198="",B198&lt;&gt;""),AND(C198="Gasto",COUNTIFS(Categorias!$A$8:$A$15,D198)&lt;&gt;1)),"REVISAR datos","Correcto")))</f>
        <v/>
      </c>
      <c r="L198" s="9" t="n">
        <f aca="false">IF(ISNUMBER(G198),IF(OR(C198="Gasto",C198="Apartado"),-G198,G198),0)</f>
        <v>0</v>
      </c>
      <c r="M198" s="9" t="str">
        <f aca="false">IF(J198="","",IF(OR(C198="Gasto",C198="Apartado"),-N(F198),N(F198)))</f>
        <v/>
      </c>
      <c r="N198" s="9" t="n">
        <f aca="false">IF(J198="Pendiente",M198,0)</f>
        <v>0</v>
      </c>
      <c r="O198" s="9" t="n">
        <f aca="false">IF(AND(J198="Pendiente",OR(C198="Gasto",C198="Apartado")),MAX(0,N(F198)),0)</f>
        <v>0</v>
      </c>
    </row>
    <row r="199" customFormat="false" ht="34" hidden="false" customHeight="true" outlineLevel="0" collapsed="false">
      <c r="A199" s="30"/>
      <c r="B199" s="30"/>
      <c r="C199" s="28"/>
      <c r="D199" s="28"/>
      <c r="E199" s="28"/>
      <c r="F199" s="29"/>
      <c r="G199" s="29"/>
      <c r="H199" s="31"/>
      <c r="I199" s="32"/>
      <c r="J199" s="18" t="str">
        <f aca="false">IF(COUNTA(A199:I199)=0,"",IF(ISNUMBER(G199),"Confirmado","Pendiente"))</f>
        <v/>
      </c>
      <c r="K199" s="18" t="str">
        <f aca="false">IF(AND(ISNUMBER(A199),OR(A199&lt;Plan!$A$20,A199&gt;=Plan!$B$45,AND(ISNUMBER(B199),OR(B199&lt;Plan!$A$20,B199&gt;=Plan!$B$45)))),"REVISAR periodo",IF(COUNTA(A199:I199)=0,"",IF(OR(NOT(ISNUMBER(A199)),E199="",AND(C199&lt;&gt;"Ingreso",C199&lt;&gt;"Gasto",C199&lt;&gt;"Apartado",C199&lt;&gt;"Retirada"),AND(F199&lt;&gt;"",NOT(ISNUMBER(F199))),AND(G199&lt;&gt;"",NOT(ISNUMBER(G199))),AND(ISNUMBER(G199),NOT(ISNUMBER(B199))),AND(G199="",B199&lt;&gt;""),AND(C199="Gasto",COUNTIFS(Categorias!$A$8:$A$15,D199)&lt;&gt;1)),"REVISAR datos","Correcto")))</f>
        <v/>
      </c>
      <c r="L199" s="9" t="n">
        <f aca="false">IF(ISNUMBER(G199),IF(OR(C199="Gasto",C199="Apartado"),-G199,G199),0)</f>
        <v>0</v>
      </c>
      <c r="M199" s="9" t="str">
        <f aca="false">IF(J199="","",IF(OR(C199="Gasto",C199="Apartado"),-N(F199),N(F199)))</f>
        <v/>
      </c>
      <c r="N199" s="9" t="n">
        <f aca="false">IF(J199="Pendiente",M199,0)</f>
        <v>0</v>
      </c>
      <c r="O199" s="9" t="n">
        <f aca="false">IF(AND(J199="Pendiente",OR(C199="Gasto",C199="Apartado")),MAX(0,N(F199)),0)</f>
        <v>0</v>
      </c>
    </row>
    <row r="200" customFormat="false" ht="34" hidden="false" customHeight="true" outlineLevel="0" collapsed="false">
      <c r="A200" s="30"/>
      <c r="B200" s="30"/>
      <c r="C200" s="28"/>
      <c r="D200" s="28"/>
      <c r="E200" s="28"/>
      <c r="F200" s="29"/>
      <c r="G200" s="29"/>
      <c r="H200" s="31"/>
      <c r="I200" s="32"/>
      <c r="J200" s="18" t="str">
        <f aca="false">IF(COUNTA(A200:I200)=0,"",IF(ISNUMBER(G200),"Confirmado","Pendiente"))</f>
        <v/>
      </c>
      <c r="K200" s="18" t="str">
        <f aca="false">IF(AND(ISNUMBER(A200),OR(A200&lt;Plan!$A$20,A200&gt;=Plan!$B$45,AND(ISNUMBER(B200),OR(B200&lt;Plan!$A$20,B200&gt;=Plan!$B$45)))),"REVISAR periodo",IF(COUNTA(A200:I200)=0,"",IF(OR(NOT(ISNUMBER(A200)),E200="",AND(C200&lt;&gt;"Ingreso",C200&lt;&gt;"Gasto",C200&lt;&gt;"Apartado",C200&lt;&gt;"Retirada"),AND(F200&lt;&gt;"",NOT(ISNUMBER(F200))),AND(G200&lt;&gt;"",NOT(ISNUMBER(G200))),AND(ISNUMBER(G200),NOT(ISNUMBER(B200))),AND(G200="",B200&lt;&gt;""),AND(C200="Gasto",COUNTIFS(Categorias!$A$8:$A$15,D200)&lt;&gt;1)),"REVISAR datos","Correcto")))</f>
        <v/>
      </c>
      <c r="L200" s="9" t="n">
        <f aca="false">IF(ISNUMBER(G200),IF(OR(C200="Gasto",C200="Apartado"),-G200,G200),0)</f>
        <v>0</v>
      </c>
      <c r="M200" s="9" t="str">
        <f aca="false">IF(J200="","",IF(OR(C200="Gasto",C200="Apartado"),-N(F200),N(F200)))</f>
        <v/>
      </c>
      <c r="N200" s="9" t="n">
        <f aca="false">IF(J200="Pendiente",M200,0)</f>
        <v>0</v>
      </c>
      <c r="O200" s="9" t="n">
        <f aca="false">IF(AND(J200="Pendiente",OR(C200="Gasto",C200="Apartado")),MAX(0,N(F200)),0)</f>
        <v>0</v>
      </c>
    </row>
    <row r="201" customFormat="false" ht="34" hidden="false" customHeight="true" outlineLevel="0" collapsed="false">
      <c r="A201" s="30"/>
      <c r="B201" s="30"/>
      <c r="C201" s="28"/>
      <c r="D201" s="28"/>
      <c r="E201" s="28"/>
      <c r="F201" s="29"/>
      <c r="G201" s="29"/>
      <c r="H201" s="31"/>
      <c r="I201" s="32"/>
      <c r="J201" s="18" t="str">
        <f aca="false">IF(COUNTA(A201:I201)=0,"",IF(ISNUMBER(G201),"Confirmado","Pendiente"))</f>
        <v/>
      </c>
      <c r="K201" s="18" t="str">
        <f aca="false">IF(AND(ISNUMBER(A201),OR(A201&lt;Plan!$A$20,A201&gt;=Plan!$B$45,AND(ISNUMBER(B201),OR(B201&lt;Plan!$A$20,B201&gt;=Plan!$B$45)))),"REVISAR periodo",IF(COUNTA(A201:I201)=0,"",IF(OR(NOT(ISNUMBER(A201)),E201="",AND(C201&lt;&gt;"Ingreso",C201&lt;&gt;"Gasto",C201&lt;&gt;"Apartado",C201&lt;&gt;"Retirada"),AND(F201&lt;&gt;"",NOT(ISNUMBER(F201))),AND(G201&lt;&gt;"",NOT(ISNUMBER(G201))),AND(ISNUMBER(G201),NOT(ISNUMBER(B201))),AND(G201="",B201&lt;&gt;""),AND(C201="Gasto",COUNTIFS(Categorias!$A$8:$A$15,D201)&lt;&gt;1)),"REVISAR datos","Correcto")))</f>
        <v/>
      </c>
      <c r="L201" s="9" t="n">
        <f aca="false">IF(ISNUMBER(G201),IF(OR(C201="Gasto",C201="Apartado"),-G201,G201),0)</f>
        <v>0</v>
      </c>
      <c r="M201" s="9" t="str">
        <f aca="false">IF(J201="","",IF(OR(C201="Gasto",C201="Apartado"),-N(F201),N(F201)))</f>
        <v/>
      </c>
      <c r="N201" s="9" t="n">
        <f aca="false">IF(J201="Pendiente",M201,0)</f>
        <v>0</v>
      </c>
      <c r="O201" s="9" t="n">
        <f aca="false">IF(AND(J201="Pendiente",OR(C201="Gasto",C201="Apartado")),MAX(0,N(F201)),0)</f>
        <v>0</v>
      </c>
    </row>
    <row r="202" customFormat="false" ht="34" hidden="false" customHeight="true" outlineLevel="0" collapsed="false">
      <c r="A202" s="30"/>
      <c r="B202" s="30"/>
      <c r="C202" s="28"/>
      <c r="D202" s="28"/>
      <c r="E202" s="28"/>
      <c r="F202" s="29"/>
      <c r="G202" s="29"/>
      <c r="H202" s="31"/>
      <c r="I202" s="32"/>
      <c r="J202" s="18" t="str">
        <f aca="false">IF(COUNTA(A202:I202)=0,"",IF(ISNUMBER(G202),"Confirmado","Pendiente"))</f>
        <v/>
      </c>
      <c r="K202" s="18" t="str">
        <f aca="false">IF(AND(ISNUMBER(A202),OR(A202&lt;Plan!$A$20,A202&gt;=Plan!$B$45,AND(ISNUMBER(B202),OR(B202&lt;Plan!$A$20,B202&gt;=Plan!$B$45)))),"REVISAR periodo",IF(COUNTA(A202:I202)=0,"",IF(OR(NOT(ISNUMBER(A202)),E202="",AND(C202&lt;&gt;"Ingreso",C202&lt;&gt;"Gasto",C202&lt;&gt;"Apartado",C202&lt;&gt;"Retirada"),AND(F202&lt;&gt;"",NOT(ISNUMBER(F202))),AND(G202&lt;&gt;"",NOT(ISNUMBER(G202))),AND(ISNUMBER(G202),NOT(ISNUMBER(B202))),AND(G202="",B202&lt;&gt;""),AND(C202="Gasto",COUNTIFS(Categorias!$A$8:$A$15,D202)&lt;&gt;1)),"REVISAR datos","Correcto")))</f>
        <v/>
      </c>
      <c r="L202" s="9" t="n">
        <f aca="false">IF(ISNUMBER(G202),IF(OR(C202="Gasto",C202="Apartado"),-G202,G202),0)</f>
        <v>0</v>
      </c>
      <c r="M202" s="9" t="str">
        <f aca="false">IF(J202="","",IF(OR(C202="Gasto",C202="Apartado"),-N(F202),N(F202)))</f>
        <v/>
      </c>
      <c r="N202" s="9" t="n">
        <f aca="false">IF(J202="Pendiente",M202,0)</f>
        <v>0</v>
      </c>
      <c r="O202" s="9" t="n">
        <f aca="false">IF(AND(J202="Pendiente",OR(C202="Gasto",C202="Apartado")),MAX(0,N(F202)),0)</f>
        <v>0</v>
      </c>
    </row>
    <row r="203" customFormat="false" ht="34" hidden="false" customHeight="true" outlineLevel="0" collapsed="false">
      <c r="A203" s="30"/>
      <c r="B203" s="30"/>
      <c r="C203" s="28"/>
      <c r="D203" s="28"/>
      <c r="E203" s="28"/>
      <c r="F203" s="29"/>
      <c r="G203" s="29"/>
      <c r="H203" s="31"/>
      <c r="I203" s="32"/>
      <c r="J203" s="18" t="str">
        <f aca="false">IF(COUNTA(A203:I203)=0,"",IF(ISNUMBER(G203),"Confirmado","Pendiente"))</f>
        <v/>
      </c>
      <c r="K203" s="18" t="str">
        <f aca="false">IF(AND(ISNUMBER(A203),OR(A203&lt;Plan!$A$20,A203&gt;=Plan!$B$45,AND(ISNUMBER(B203),OR(B203&lt;Plan!$A$20,B203&gt;=Plan!$B$45)))),"REVISAR periodo",IF(COUNTA(A203:I203)=0,"",IF(OR(NOT(ISNUMBER(A203)),E203="",AND(C203&lt;&gt;"Ingreso",C203&lt;&gt;"Gasto",C203&lt;&gt;"Apartado",C203&lt;&gt;"Retirada"),AND(F203&lt;&gt;"",NOT(ISNUMBER(F203))),AND(G203&lt;&gt;"",NOT(ISNUMBER(G203))),AND(ISNUMBER(G203),NOT(ISNUMBER(B203))),AND(G203="",B203&lt;&gt;""),AND(C203="Gasto",COUNTIFS(Categorias!$A$8:$A$15,D203)&lt;&gt;1)),"REVISAR datos","Correcto")))</f>
        <v/>
      </c>
      <c r="L203" s="9" t="n">
        <f aca="false">IF(ISNUMBER(G203),IF(OR(C203="Gasto",C203="Apartado"),-G203,G203),0)</f>
        <v>0</v>
      </c>
      <c r="M203" s="9" t="str">
        <f aca="false">IF(J203="","",IF(OR(C203="Gasto",C203="Apartado"),-N(F203),N(F203)))</f>
        <v/>
      </c>
      <c r="N203" s="9" t="n">
        <f aca="false">IF(J203="Pendiente",M203,0)</f>
        <v>0</v>
      </c>
      <c r="O203" s="9" t="n">
        <f aca="false">IF(AND(J203="Pendiente",OR(C203="Gasto",C203="Apartado")),MAX(0,N(F203)),0)</f>
        <v>0</v>
      </c>
    </row>
    <row r="204" customFormat="false" ht="34" hidden="false" customHeight="true" outlineLevel="0" collapsed="false">
      <c r="A204" s="30"/>
      <c r="B204" s="30"/>
      <c r="C204" s="28"/>
      <c r="D204" s="28"/>
      <c r="E204" s="28"/>
      <c r="F204" s="29"/>
      <c r="G204" s="29"/>
      <c r="H204" s="31"/>
      <c r="I204" s="32"/>
      <c r="J204" s="18" t="str">
        <f aca="false">IF(COUNTA(A204:I204)=0,"",IF(ISNUMBER(G204),"Confirmado","Pendiente"))</f>
        <v/>
      </c>
      <c r="K204" s="18" t="str">
        <f aca="false">IF(AND(ISNUMBER(A204),OR(A204&lt;Plan!$A$20,A204&gt;=Plan!$B$45,AND(ISNUMBER(B204),OR(B204&lt;Plan!$A$20,B204&gt;=Plan!$B$45)))),"REVISAR periodo",IF(COUNTA(A204:I204)=0,"",IF(OR(NOT(ISNUMBER(A204)),E204="",AND(C204&lt;&gt;"Ingreso",C204&lt;&gt;"Gasto",C204&lt;&gt;"Apartado",C204&lt;&gt;"Retirada"),AND(F204&lt;&gt;"",NOT(ISNUMBER(F204))),AND(G204&lt;&gt;"",NOT(ISNUMBER(G204))),AND(ISNUMBER(G204),NOT(ISNUMBER(B204))),AND(G204="",B204&lt;&gt;""),AND(C204="Gasto",COUNTIFS(Categorias!$A$8:$A$15,D204)&lt;&gt;1)),"REVISAR datos","Correcto")))</f>
        <v/>
      </c>
      <c r="L204" s="9" t="n">
        <f aca="false">IF(ISNUMBER(G204),IF(OR(C204="Gasto",C204="Apartado"),-G204,G204),0)</f>
        <v>0</v>
      </c>
      <c r="M204" s="9" t="str">
        <f aca="false">IF(J204="","",IF(OR(C204="Gasto",C204="Apartado"),-N(F204),N(F204)))</f>
        <v/>
      </c>
      <c r="N204" s="9" t="n">
        <f aca="false">IF(J204="Pendiente",M204,0)</f>
        <v>0</v>
      </c>
      <c r="O204" s="9" t="n">
        <f aca="false">IF(AND(J204="Pendiente",OR(C204="Gasto",C204="Apartado")),MAX(0,N(F204)),0)</f>
        <v>0</v>
      </c>
    </row>
    <row r="205" customFormat="false" ht="34" hidden="false" customHeight="true" outlineLevel="0" collapsed="false">
      <c r="A205" s="30"/>
      <c r="B205" s="30"/>
      <c r="C205" s="28"/>
      <c r="D205" s="28"/>
      <c r="E205" s="28"/>
      <c r="F205" s="29"/>
      <c r="G205" s="29"/>
      <c r="H205" s="31"/>
      <c r="I205" s="32"/>
      <c r="J205" s="18" t="str">
        <f aca="false">IF(COUNTA(A205:I205)=0,"",IF(ISNUMBER(G205),"Confirmado","Pendiente"))</f>
        <v/>
      </c>
      <c r="K205" s="18" t="str">
        <f aca="false">IF(AND(ISNUMBER(A205),OR(A205&lt;Plan!$A$20,A205&gt;=Plan!$B$45,AND(ISNUMBER(B205),OR(B205&lt;Plan!$A$20,B205&gt;=Plan!$B$45)))),"REVISAR periodo",IF(COUNTA(A205:I205)=0,"",IF(OR(NOT(ISNUMBER(A205)),E205="",AND(C205&lt;&gt;"Ingreso",C205&lt;&gt;"Gasto",C205&lt;&gt;"Apartado",C205&lt;&gt;"Retirada"),AND(F205&lt;&gt;"",NOT(ISNUMBER(F205))),AND(G205&lt;&gt;"",NOT(ISNUMBER(G205))),AND(ISNUMBER(G205),NOT(ISNUMBER(B205))),AND(G205="",B205&lt;&gt;""),AND(C205="Gasto",COUNTIFS(Categorias!$A$8:$A$15,D205)&lt;&gt;1)),"REVISAR datos","Correcto")))</f>
        <v/>
      </c>
      <c r="L205" s="9" t="n">
        <f aca="false">IF(ISNUMBER(G205),IF(OR(C205="Gasto",C205="Apartado"),-G205,G205),0)</f>
        <v>0</v>
      </c>
      <c r="M205" s="9" t="str">
        <f aca="false">IF(J205="","",IF(OR(C205="Gasto",C205="Apartado"),-N(F205),N(F205)))</f>
        <v/>
      </c>
      <c r="N205" s="9" t="n">
        <f aca="false">IF(J205="Pendiente",M205,0)</f>
        <v>0</v>
      </c>
      <c r="O205" s="9" t="n">
        <f aca="false">IF(AND(J205="Pendiente",OR(C205="Gasto",C205="Apartado")),MAX(0,N(F205)),0)</f>
        <v>0</v>
      </c>
    </row>
    <row r="206" customFormat="false" ht="34" hidden="false" customHeight="true" outlineLevel="0" collapsed="false">
      <c r="A206" s="30"/>
      <c r="B206" s="30"/>
      <c r="C206" s="28"/>
      <c r="D206" s="28"/>
      <c r="E206" s="28"/>
      <c r="F206" s="29"/>
      <c r="G206" s="29"/>
      <c r="H206" s="31"/>
      <c r="I206" s="32"/>
      <c r="J206" s="18" t="str">
        <f aca="false">IF(COUNTA(A206:I206)=0,"",IF(ISNUMBER(G206),"Confirmado","Pendiente"))</f>
        <v/>
      </c>
      <c r="K206" s="18" t="str">
        <f aca="false">IF(AND(ISNUMBER(A206),OR(A206&lt;Plan!$A$20,A206&gt;=Plan!$B$45,AND(ISNUMBER(B206),OR(B206&lt;Plan!$A$20,B206&gt;=Plan!$B$45)))),"REVISAR periodo",IF(COUNTA(A206:I206)=0,"",IF(OR(NOT(ISNUMBER(A206)),E206="",AND(C206&lt;&gt;"Ingreso",C206&lt;&gt;"Gasto",C206&lt;&gt;"Apartado",C206&lt;&gt;"Retirada"),AND(F206&lt;&gt;"",NOT(ISNUMBER(F206))),AND(G206&lt;&gt;"",NOT(ISNUMBER(G206))),AND(ISNUMBER(G206),NOT(ISNUMBER(B206))),AND(G206="",B206&lt;&gt;""),AND(C206="Gasto",COUNTIFS(Categorias!$A$8:$A$15,D206)&lt;&gt;1)),"REVISAR datos","Correcto")))</f>
        <v/>
      </c>
      <c r="L206" s="9" t="n">
        <f aca="false">IF(ISNUMBER(G206),IF(OR(C206="Gasto",C206="Apartado"),-G206,G206),0)</f>
        <v>0</v>
      </c>
      <c r="M206" s="9" t="str">
        <f aca="false">IF(J206="","",IF(OR(C206="Gasto",C206="Apartado"),-N(F206),N(F206)))</f>
        <v/>
      </c>
      <c r="N206" s="9" t="n">
        <f aca="false">IF(J206="Pendiente",M206,0)</f>
        <v>0</v>
      </c>
      <c r="O206" s="9" t="n">
        <f aca="false">IF(AND(J206="Pendiente",OR(C206="Gasto",C206="Apartado")),MAX(0,N(F206)),0)</f>
        <v>0</v>
      </c>
    </row>
    <row r="207" customFormat="false" ht="34" hidden="false" customHeight="true" outlineLevel="0" collapsed="false">
      <c r="A207" s="30"/>
      <c r="B207" s="30"/>
      <c r="C207" s="28"/>
      <c r="D207" s="28"/>
      <c r="E207" s="28"/>
      <c r="F207" s="29"/>
      <c r="G207" s="29"/>
      <c r="H207" s="31"/>
      <c r="I207" s="32"/>
      <c r="J207" s="18" t="str">
        <f aca="false">IF(COUNTA(A207:I207)=0,"",IF(ISNUMBER(G207),"Confirmado","Pendiente"))</f>
        <v/>
      </c>
      <c r="K207" s="18" t="str">
        <f aca="false">IF(AND(ISNUMBER(A207),OR(A207&lt;Plan!$A$20,A207&gt;=Plan!$B$45,AND(ISNUMBER(B207),OR(B207&lt;Plan!$A$20,B207&gt;=Plan!$B$45)))),"REVISAR periodo",IF(COUNTA(A207:I207)=0,"",IF(OR(NOT(ISNUMBER(A207)),E207="",AND(C207&lt;&gt;"Ingreso",C207&lt;&gt;"Gasto",C207&lt;&gt;"Apartado",C207&lt;&gt;"Retirada"),AND(F207&lt;&gt;"",NOT(ISNUMBER(F207))),AND(G207&lt;&gt;"",NOT(ISNUMBER(G207))),AND(ISNUMBER(G207),NOT(ISNUMBER(B207))),AND(G207="",B207&lt;&gt;""),AND(C207="Gasto",COUNTIFS(Categorias!$A$8:$A$15,D207)&lt;&gt;1)),"REVISAR datos","Correcto")))</f>
        <v/>
      </c>
      <c r="L207" s="9" t="n">
        <f aca="false">IF(ISNUMBER(G207),IF(OR(C207="Gasto",C207="Apartado"),-G207,G207),0)</f>
        <v>0</v>
      </c>
      <c r="M207" s="9" t="str">
        <f aca="false">IF(J207="","",IF(OR(C207="Gasto",C207="Apartado"),-N(F207),N(F207)))</f>
        <v/>
      </c>
      <c r="N207" s="9" t="n">
        <f aca="false">IF(J207="Pendiente",M207,0)</f>
        <v>0</v>
      </c>
      <c r="O207" s="9" t="n">
        <f aca="false">IF(AND(J207="Pendiente",OR(C207="Gasto",C207="Apartado")),MAX(0,N(F207)),0)</f>
        <v>0</v>
      </c>
    </row>
    <row r="208" customFormat="false" ht="34" hidden="false" customHeight="true" outlineLevel="0" collapsed="false">
      <c r="A208" s="30"/>
      <c r="B208" s="30"/>
      <c r="C208" s="28"/>
      <c r="D208" s="28"/>
      <c r="E208" s="28"/>
      <c r="F208" s="29"/>
      <c r="G208" s="29"/>
      <c r="H208" s="31"/>
      <c r="I208" s="32"/>
      <c r="J208" s="18" t="str">
        <f aca="false">IF(COUNTA(A208:I208)=0,"",IF(ISNUMBER(G208),"Confirmado","Pendiente"))</f>
        <v/>
      </c>
      <c r="K208" s="18" t="str">
        <f aca="false">IF(AND(ISNUMBER(A208),OR(A208&lt;Plan!$A$20,A208&gt;=Plan!$B$45,AND(ISNUMBER(B208),OR(B208&lt;Plan!$A$20,B208&gt;=Plan!$B$45)))),"REVISAR periodo",IF(COUNTA(A208:I208)=0,"",IF(OR(NOT(ISNUMBER(A208)),E208="",AND(C208&lt;&gt;"Ingreso",C208&lt;&gt;"Gasto",C208&lt;&gt;"Apartado",C208&lt;&gt;"Retirada"),AND(F208&lt;&gt;"",NOT(ISNUMBER(F208))),AND(G208&lt;&gt;"",NOT(ISNUMBER(G208))),AND(ISNUMBER(G208),NOT(ISNUMBER(B208))),AND(G208="",B208&lt;&gt;""),AND(C208="Gasto",COUNTIFS(Categorias!$A$8:$A$15,D208)&lt;&gt;1)),"REVISAR datos","Correcto")))</f>
        <v/>
      </c>
      <c r="L208" s="9" t="n">
        <f aca="false">IF(ISNUMBER(G208),IF(OR(C208="Gasto",C208="Apartado"),-G208,G208),0)</f>
        <v>0</v>
      </c>
      <c r="M208" s="9" t="str">
        <f aca="false">IF(J208="","",IF(OR(C208="Gasto",C208="Apartado"),-N(F208),N(F208)))</f>
        <v/>
      </c>
      <c r="N208" s="9" t="n">
        <f aca="false">IF(J208="Pendiente",M208,0)</f>
        <v>0</v>
      </c>
      <c r="O208" s="9" t="n">
        <f aca="false">IF(AND(J208="Pendiente",OR(C208="Gasto",C208="Apartado")),MAX(0,N(F208)),0)</f>
        <v>0</v>
      </c>
    </row>
    <row r="209" customFormat="false" ht="34" hidden="false" customHeight="true" outlineLevel="0" collapsed="false">
      <c r="A209" s="30"/>
      <c r="B209" s="30"/>
      <c r="C209" s="28"/>
      <c r="D209" s="28"/>
      <c r="E209" s="28"/>
      <c r="F209" s="29"/>
      <c r="G209" s="29"/>
      <c r="H209" s="31"/>
      <c r="I209" s="32"/>
      <c r="J209" s="18" t="str">
        <f aca="false">IF(COUNTA(A209:I209)=0,"",IF(ISNUMBER(G209),"Confirmado","Pendiente"))</f>
        <v/>
      </c>
      <c r="K209" s="18" t="str">
        <f aca="false">IF(AND(ISNUMBER(A209),OR(A209&lt;Plan!$A$20,A209&gt;=Plan!$B$45,AND(ISNUMBER(B209),OR(B209&lt;Plan!$A$20,B209&gt;=Plan!$B$45)))),"REVISAR periodo",IF(COUNTA(A209:I209)=0,"",IF(OR(NOT(ISNUMBER(A209)),E209="",AND(C209&lt;&gt;"Ingreso",C209&lt;&gt;"Gasto",C209&lt;&gt;"Apartado",C209&lt;&gt;"Retirada"),AND(F209&lt;&gt;"",NOT(ISNUMBER(F209))),AND(G209&lt;&gt;"",NOT(ISNUMBER(G209))),AND(ISNUMBER(G209),NOT(ISNUMBER(B209))),AND(G209="",B209&lt;&gt;""),AND(C209="Gasto",COUNTIFS(Categorias!$A$8:$A$15,D209)&lt;&gt;1)),"REVISAR datos","Correcto")))</f>
        <v/>
      </c>
      <c r="L209" s="9" t="n">
        <f aca="false">IF(ISNUMBER(G209),IF(OR(C209="Gasto",C209="Apartado"),-G209,G209),0)</f>
        <v>0</v>
      </c>
      <c r="M209" s="9" t="str">
        <f aca="false">IF(J209="","",IF(OR(C209="Gasto",C209="Apartado"),-N(F209),N(F209)))</f>
        <v/>
      </c>
      <c r="N209" s="9" t="n">
        <f aca="false">IF(J209="Pendiente",M209,0)</f>
        <v>0</v>
      </c>
      <c r="O209" s="9" t="n">
        <f aca="false">IF(AND(J209="Pendiente",OR(C209="Gasto",C209="Apartado")),MAX(0,N(F209)),0)</f>
        <v>0</v>
      </c>
    </row>
    <row r="210" customFormat="false" ht="34" hidden="false" customHeight="true" outlineLevel="0" collapsed="false">
      <c r="A210" s="30"/>
      <c r="B210" s="30"/>
      <c r="C210" s="28"/>
      <c r="D210" s="28"/>
      <c r="E210" s="28"/>
      <c r="F210" s="29"/>
      <c r="G210" s="29"/>
      <c r="H210" s="31"/>
      <c r="I210" s="32"/>
      <c r="J210" s="18" t="str">
        <f aca="false">IF(COUNTA(A210:I210)=0,"",IF(ISNUMBER(G210),"Confirmado","Pendiente"))</f>
        <v/>
      </c>
      <c r="K210" s="18" t="str">
        <f aca="false">IF(AND(ISNUMBER(A210),OR(A210&lt;Plan!$A$20,A210&gt;=Plan!$B$45,AND(ISNUMBER(B210),OR(B210&lt;Plan!$A$20,B210&gt;=Plan!$B$45)))),"REVISAR periodo",IF(COUNTA(A210:I210)=0,"",IF(OR(NOT(ISNUMBER(A210)),E210="",AND(C210&lt;&gt;"Ingreso",C210&lt;&gt;"Gasto",C210&lt;&gt;"Apartado",C210&lt;&gt;"Retirada"),AND(F210&lt;&gt;"",NOT(ISNUMBER(F210))),AND(G210&lt;&gt;"",NOT(ISNUMBER(G210))),AND(ISNUMBER(G210),NOT(ISNUMBER(B210))),AND(G210="",B210&lt;&gt;""),AND(C210="Gasto",COUNTIFS(Categorias!$A$8:$A$15,D210)&lt;&gt;1)),"REVISAR datos","Correcto")))</f>
        <v/>
      </c>
      <c r="L210" s="9" t="n">
        <f aca="false">IF(ISNUMBER(G210),IF(OR(C210="Gasto",C210="Apartado"),-G210,G210),0)</f>
        <v>0</v>
      </c>
      <c r="M210" s="9" t="str">
        <f aca="false">IF(J210="","",IF(OR(C210="Gasto",C210="Apartado"),-N(F210),N(F210)))</f>
        <v/>
      </c>
      <c r="N210" s="9" t="n">
        <f aca="false">IF(J210="Pendiente",M210,0)</f>
        <v>0</v>
      </c>
      <c r="O210" s="9" t="n">
        <f aca="false">IF(AND(J210="Pendiente",OR(C210="Gasto",C210="Apartado")),MAX(0,N(F210)),0)</f>
        <v>0</v>
      </c>
    </row>
    <row r="211" customFormat="false" ht="34" hidden="false" customHeight="true" outlineLevel="0" collapsed="false">
      <c r="A211" s="30"/>
      <c r="B211" s="30"/>
      <c r="C211" s="28"/>
      <c r="D211" s="28"/>
      <c r="E211" s="28"/>
      <c r="F211" s="29"/>
      <c r="G211" s="29"/>
      <c r="H211" s="31"/>
      <c r="I211" s="32"/>
      <c r="J211" s="18" t="str">
        <f aca="false">IF(COUNTA(A211:I211)=0,"",IF(ISNUMBER(G211),"Confirmado","Pendiente"))</f>
        <v/>
      </c>
      <c r="K211" s="18" t="str">
        <f aca="false">IF(AND(ISNUMBER(A211),OR(A211&lt;Plan!$A$20,A211&gt;=Plan!$B$45,AND(ISNUMBER(B211),OR(B211&lt;Plan!$A$20,B211&gt;=Plan!$B$45)))),"REVISAR periodo",IF(COUNTA(A211:I211)=0,"",IF(OR(NOT(ISNUMBER(A211)),E211="",AND(C211&lt;&gt;"Ingreso",C211&lt;&gt;"Gasto",C211&lt;&gt;"Apartado",C211&lt;&gt;"Retirada"),AND(F211&lt;&gt;"",NOT(ISNUMBER(F211))),AND(G211&lt;&gt;"",NOT(ISNUMBER(G211))),AND(ISNUMBER(G211),NOT(ISNUMBER(B211))),AND(G211="",B211&lt;&gt;""),AND(C211="Gasto",COUNTIFS(Categorias!$A$8:$A$15,D211)&lt;&gt;1)),"REVISAR datos","Correcto")))</f>
        <v/>
      </c>
      <c r="L211" s="9" t="n">
        <f aca="false">IF(ISNUMBER(G211),IF(OR(C211="Gasto",C211="Apartado"),-G211,G211),0)</f>
        <v>0</v>
      </c>
      <c r="M211" s="9" t="str">
        <f aca="false">IF(J211="","",IF(OR(C211="Gasto",C211="Apartado"),-N(F211),N(F211)))</f>
        <v/>
      </c>
      <c r="N211" s="9" t="n">
        <f aca="false">IF(J211="Pendiente",M211,0)</f>
        <v>0</v>
      </c>
      <c r="O211" s="9" t="n">
        <f aca="false">IF(AND(J211="Pendiente",OR(C211="Gasto",C211="Apartado")),MAX(0,N(F211)),0)</f>
        <v>0</v>
      </c>
    </row>
    <row r="212" customFormat="false" ht="34" hidden="false" customHeight="true" outlineLevel="0" collapsed="false">
      <c r="A212" s="30"/>
      <c r="B212" s="30"/>
      <c r="C212" s="28"/>
      <c r="D212" s="28"/>
      <c r="E212" s="28"/>
      <c r="F212" s="29"/>
      <c r="G212" s="29"/>
      <c r="H212" s="31"/>
      <c r="I212" s="32"/>
      <c r="J212" s="18" t="str">
        <f aca="false">IF(COUNTA(A212:I212)=0,"",IF(ISNUMBER(G212),"Confirmado","Pendiente"))</f>
        <v/>
      </c>
      <c r="K212" s="18" t="str">
        <f aca="false">IF(AND(ISNUMBER(A212),OR(A212&lt;Plan!$A$20,A212&gt;=Plan!$B$45,AND(ISNUMBER(B212),OR(B212&lt;Plan!$A$20,B212&gt;=Plan!$B$45)))),"REVISAR periodo",IF(COUNTA(A212:I212)=0,"",IF(OR(NOT(ISNUMBER(A212)),E212="",AND(C212&lt;&gt;"Ingreso",C212&lt;&gt;"Gasto",C212&lt;&gt;"Apartado",C212&lt;&gt;"Retirada"),AND(F212&lt;&gt;"",NOT(ISNUMBER(F212))),AND(G212&lt;&gt;"",NOT(ISNUMBER(G212))),AND(ISNUMBER(G212),NOT(ISNUMBER(B212))),AND(G212="",B212&lt;&gt;""),AND(C212="Gasto",COUNTIFS(Categorias!$A$8:$A$15,D212)&lt;&gt;1)),"REVISAR datos","Correcto")))</f>
        <v/>
      </c>
      <c r="L212" s="9" t="n">
        <f aca="false">IF(ISNUMBER(G212),IF(OR(C212="Gasto",C212="Apartado"),-G212,G212),0)</f>
        <v>0</v>
      </c>
      <c r="M212" s="9" t="str">
        <f aca="false">IF(J212="","",IF(OR(C212="Gasto",C212="Apartado"),-N(F212),N(F212)))</f>
        <v/>
      </c>
      <c r="N212" s="9" t="n">
        <f aca="false">IF(J212="Pendiente",M212,0)</f>
        <v>0</v>
      </c>
      <c r="O212" s="9" t="n">
        <f aca="false">IF(AND(J212="Pendiente",OR(C212="Gasto",C212="Apartado")),MAX(0,N(F212)),0)</f>
        <v>0</v>
      </c>
    </row>
    <row r="213" customFormat="false" ht="34" hidden="false" customHeight="true" outlineLevel="0" collapsed="false">
      <c r="A213" s="30"/>
      <c r="B213" s="30"/>
      <c r="C213" s="28"/>
      <c r="D213" s="28"/>
      <c r="E213" s="28"/>
      <c r="F213" s="29"/>
      <c r="G213" s="29"/>
      <c r="H213" s="31"/>
      <c r="I213" s="32"/>
      <c r="J213" s="18" t="str">
        <f aca="false">IF(COUNTA(A213:I213)=0,"",IF(ISNUMBER(G213),"Confirmado","Pendiente"))</f>
        <v/>
      </c>
      <c r="K213" s="18" t="str">
        <f aca="false">IF(AND(ISNUMBER(A213),OR(A213&lt;Plan!$A$20,A213&gt;=Plan!$B$45,AND(ISNUMBER(B213),OR(B213&lt;Plan!$A$20,B213&gt;=Plan!$B$45)))),"REVISAR periodo",IF(COUNTA(A213:I213)=0,"",IF(OR(NOT(ISNUMBER(A213)),E213="",AND(C213&lt;&gt;"Ingreso",C213&lt;&gt;"Gasto",C213&lt;&gt;"Apartado",C213&lt;&gt;"Retirada"),AND(F213&lt;&gt;"",NOT(ISNUMBER(F213))),AND(G213&lt;&gt;"",NOT(ISNUMBER(G213))),AND(ISNUMBER(G213),NOT(ISNUMBER(B213))),AND(G213="",B213&lt;&gt;""),AND(C213="Gasto",COUNTIFS(Categorias!$A$8:$A$15,D213)&lt;&gt;1)),"REVISAR datos","Correcto")))</f>
        <v/>
      </c>
      <c r="L213" s="9" t="n">
        <f aca="false">IF(ISNUMBER(G213),IF(OR(C213="Gasto",C213="Apartado"),-G213,G213),0)</f>
        <v>0</v>
      </c>
      <c r="M213" s="9" t="str">
        <f aca="false">IF(J213="","",IF(OR(C213="Gasto",C213="Apartado"),-N(F213),N(F213)))</f>
        <v/>
      </c>
      <c r="N213" s="9" t="n">
        <f aca="false">IF(J213="Pendiente",M213,0)</f>
        <v>0</v>
      </c>
      <c r="O213" s="9" t="n">
        <f aca="false">IF(AND(J213="Pendiente",OR(C213="Gasto",C213="Apartado")),MAX(0,N(F213)),0)</f>
        <v>0</v>
      </c>
    </row>
    <row r="214" customFormat="false" ht="34" hidden="false" customHeight="true" outlineLevel="0" collapsed="false">
      <c r="A214" s="30"/>
      <c r="B214" s="30"/>
      <c r="C214" s="28"/>
      <c r="D214" s="28"/>
      <c r="E214" s="28"/>
      <c r="F214" s="29"/>
      <c r="G214" s="29"/>
      <c r="H214" s="31"/>
      <c r="I214" s="32"/>
      <c r="J214" s="18" t="str">
        <f aca="false">IF(COUNTA(A214:I214)=0,"",IF(ISNUMBER(G214),"Confirmado","Pendiente"))</f>
        <v/>
      </c>
      <c r="K214" s="18" t="str">
        <f aca="false">IF(AND(ISNUMBER(A214),OR(A214&lt;Plan!$A$20,A214&gt;=Plan!$B$45,AND(ISNUMBER(B214),OR(B214&lt;Plan!$A$20,B214&gt;=Plan!$B$45)))),"REVISAR periodo",IF(COUNTA(A214:I214)=0,"",IF(OR(NOT(ISNUMBER(A214)),E214="",AND(C214&lt;&gt;"Ingreso",C214&lt;&gt;"Gasto",C214&lt;&gt;"Apartado",C214&lt;&gt;"Retirada"),AND(F214&lt;&gt;"",NOT(ISNUMBER(F214))),AND(G214&lt;&gt;"",NOT(ISNUMBER(G214))),AND(ISNUMBER(G214),NOT(ISNUMBER(B214))),AND(G214="",B214&lt;&gt;""),AND(C214="Gasto",COUNTIFS(Categorias!$A$8:$A$15,D214)&lt;&gt;1)),"REVISAR datos","Correcto")))</f>
        <v/>
      </c>
      <c r="L214" s="9" t="n">
        <f aca="false">IF(ISNUMBER(G214),IF(OR(C214="Gasto",C214="Apartado"),-G214,G214),0)</f>
        <v>0</v>
      </c>
      <c r="M214" s="9" t="str">
        <f aca="false">IF(J214="","",IF(OR(C214="Gasto",C214="Apartado"),-N(F214),N(F214)))</f>
        <v/>
      </c>
      <c r="N214" s="9" t="n">
        <f aca="false">IF(J214="Pendiente",M214,0)</f>
        <v>0</v>
      </c>
      <c r="O214" s="9" t="n">
        <f aca="false">IF(AND(J214="Pendiente",OR(C214="Gasto",C214="Apartado")),MAX(0,N(F214)),0)</f>
        <v>0</v>
      </c>
    </row>
    <row r="215" customFormat="false" ht="34" hidden="false" customHeight="true" outlineLevel="0" collapsed="false">
      <c r="A215" s="30"/>
      <c r="B215" s="30"/>
      <c r="C215" s="28"/>
      <c r="D215" s="28"/>
      <c r="E215" s="28"/>
      <c r="F215" s="29"/>
      <c r="G215" s="29"/>
      <c r="H215" s="31"/>
      <c r="I215" s="32"/>
      <c r="J215" s="18" t="str">
        <f aca="false">IF(COUNTA(A215:I215)=0,"",IF(ISNUMBER(G215),"Confirmado","Pendiente"))</f>
        <v/>
      </c>
      <c r="K215" s="18" t="str">
        <f aca="false">IF(AND(ISNUMBER(A215),OR(A215&lt;Plan!$A$20,A215&gt;=Plan!$B$45,AND(ISNUMBER(B215),OR(B215&lt;Plan!$A$20,B215&gt;=Plan!$B$45)))),"REVISAR periodo",IF(COUNTA(A215:I215)=0,"",IF(OR(NOT(ISNUMBER(A215)),E215="",AND(C215&lt;&gt;"Ingreso",C215&lt;&gt;"Gasto",C215&lt;&gt;"Apartado",C215&lt;&gt;"Retirada"),AND(F215&lt;&gt;"",NOT(ISNUMBER(F215))),AND(G215&lt;&gt;"",NOT(ISNUMBER(G215))),AND(ISNUMBER(G215),NOT(ISNUMBER(B215))),AND(G215="",B215&lt;&gt;""),AND(C215="Gasto",COUNTIFS(Categorias!$A$8:$A$15,D215)&lt;&gt;1)),"REVISAR datos","Correcto")))</f>
        <v/>
      </c>
      <c r="L215" s="9" t="n">
        <f aca="false">IF(ISNUMBER(G215),IF(OR(C215="Gasto",C215="Apartado"),-G215,G215),0)</f>
        <v>0</v>
      </c>
      <c r="M215" s="9" t="str">
        <f aca="false">IF(J215="","",IF(OR(C215="Gasto",C215="Apartado"),-N(F215),N(F215)))</f>
        <v/>
      </c>
      <c r="N215" s="9" t="n">
        <f aca="false">IF(J215="Pendiente",M215,0)</f>
        <v>0</v>
      </c>
      <c r="O215" s="9" t="n">
        <f aca="false">IF(AND(J215="Pendiente",OR(C215="Gasto",C215="Apartado")),MAX(0,N(F215)),0)</f>
        <v>0</v>
      </c>
    </row>
    <row r="216" customFormat="false" ht="34" hidden="false" customHeight="true" outlineLevel="0" collapsed="false">
      <c r="A216" s="30"/>
      <c r="B216" s="30"/>
      <c r="C216" s="28"/>
      <c r="D216" s="28"/>
      <c r="E216" s="28"/>
      <c r="F216" s="29"/>
      <c r="G216" s="29"/>
      <c r="H216" s="31"/>
      <c r="I216" s="32"/>
      <c r="J216" s="18" t="str">
        <f aca="false">IF(COUNTA(A216:I216)=0,"",IF(ISNUMBER(G216),"Confirmado","Pendiente"))</f>
        <v/>
      </c>
      <c r="K216" s="18" t="str">
        <f aca="false">IF(AND(ISNUMBER(A216),OR(A216&lt;Plan!$A$20,A216&gt;=Plan!$B$45,AND(ISNUMBER(B216),OR(B216&lt;Plan!$A$20,B216&gt;=Plan!$B$45)))),"REVISAR periodo",IF(COUNTA(A216:I216)=0,"",IF(OR(NOT(ISNUMBER(A216)),E216="",AND(C216&lt;&gt;"Ingreso",C216&lt;&gt;"Gasto",C216&lt;&gt;"Apartado",C216&lt;&gt;"Retirada"),AND(F216&lt;&gt;"",NOT(ISNUMBER(F216))),AND(G216&lt;&gt;"",NOT(ISNUMBER(G216))),AND(ISNUMBER(G216),NOT(ISNUMBER(B216))),AND(G216="",B216&lt;&gt;""),AND(C216="Gasto",COUNTIFS(Categorias!$A$8:$A$15,D216)&lt;&gt;1)),"REVISAR datos","Correcto")))</f>
        <v/>
      </c>
      <c r="L216" s="9" t="n">
        <f aca="false">IF(ISNUMBER(G216),IF(OR(C216="Gasto",C216="Apartado"),-G216,G216),0)</f>
        <v>0</v>
      </c>
      <c r="M216" s="9" t="str">
        <f aca="false">IF(J216="","",IF(OR(C216="Gasto",C216="Apartado"),-N(F216),N(F216)))</f>
        <v/>
      </c>
      <c r="N216" s="9" t="n">
        <f aca="false">IF(J216="Pendiente",M216,0)</f>
        <v>0</v>
      </c>
      <c r="O216" s="9" t="n">
        <f aca="false">IF(AND(J216="Pendiente",OR(C216="Gasto",C216="Apartado")),MAX(0,N(F216)),0)</f>
        <v>0</v>
      </c>
    </row>
    <row r="217" customFormat="false" ht="34" hidden="false" customHeight="true" outlineLevel="0" collapsed="false">
      <c r="A217" s="30"/>
      <c r="B217" s="30"/>
      <c r="C217" s="28"/>
      <c r="D217" s="28"/>
      <c r="E217" s="28"/>
      <c r="F217" s="29"/>
      <c r="G217" s="29"/>
      <c r="H217" s="31"/>
      <c r="I217" s="32"/>
      <c r="J217" s="18" t="str">
        <f aca="false">IF(COUNTA(A217:I217)=0,"",IF(ISNUMBER(G217),"Confirmado","Pendiente"))</f>
        <v/>
      </c>
      <c r="K217" s="18" t="str">
        <f aca="false">IF(AND(ISNUMBER(A217),OR(A217&lt;Plan!$A$20,A217&gt;=Plan!$B$45,AND(ISNUMBER(B217),OR(B217&lt;Plan!$A$20,B217&gt;=Plan!$B$45)))),"REVISAR periodo",IF(COUNTA(A217:I217)=0,"",IF(OR(NOT(ISNUMBER(A217)),E217="",AND(C217&lt;&gt;"Ingreso",C217&lt;&gt;"Gasto",C217&lt;&gt;"Apartado",C217&lt;&gt;"Retirada"),AND(F217&lt;&gt;"",NOT(ISNUMBER(F217))),AND(G217&lt;&gt;"",NOT(ISNUMBER(G217))),AND(ISNUMBER(G217),NOT(ISNUMBER(B217))),AND(G217="",B217&lt;&gt;""),AND(C217="Gasto",COUNTIFS(Categorias!$A$8:$A$15,D217)&lt;&gt;1)),"REVISAR datos","Correcto")))</f>
        <v/>
      </c>
      <c r="L217" s="9" t="n">
        <f aca="false">IF(ISNUMBER(G217),IF(OR(C217="Gasto",C217="Apartado"),-G217,G217),0)</f>
        <v>0</v>
      </c>
      <c r="M217" s="9" t="str">
        <f aca="false">IF(J217="","",IF(OR(C217="Gasto",C217="Apartado"),-N(F217),N(F217)))</f>
        <v/>
      </c>
      <c r="N217" s="9" t="n">
        <f aca="false">IF(J217="Pendiente",M217,0)</f>
        <v>0</v>
      </c>
      <c r="O217" s="9" t="n">
        <f aca="false">IF(AND(J217="Pendiente",OR(C217="Gasto",C217="Apartado")),MAX(0,N(F217)),0)</f>
        <v>0</v>
      </c>
    </row>
    <row r="218" customFormat="false" ht="34" hidden="false" customHeight="true" outlineLevel="0" collapsed="false">
      <c r="A218" s="30"/>
      <c r="B218" s="30"/>
      <c r="C218" s="28"/>
      <c r="D218" s="28"/>
      <c r="E218" s="28"/>
      <c r="F218" s="29"/>
      <c r="G218" s="29"/>
      <c r="H218" s="31"/>
      <c r="I218" s="32"/>
      <c r="J218" s="18" t="str">
        <f aca="false">IF(COUNTA(A218:I218)=0,"",IF(ISNUMBER(G218),"Confirmado","Pendiente"))</f>
        <v/>
      </c>
      <c r="K218" s="18" t="str">
        <f aca="false">IF(AND(ISNUMBER(A218),OR(A218&lt;Plan!$A$20,A218&gt;=Plan!$B$45,AND(ISNUMBER(B218),OR(B218&lt;Plan!$A$20,B218&gt;=Plan!$B$45)))),"REVISAR periodo",IF(COUNTA(A218:I218)=0,"",IF(OR(NOT(ISNUMBER(A218)),E218="",AND(C218&lt;&gt;"Ingreso",C218&lt;&gt;"Gasto",C218&lt;&gt;"Apartado",C218&lt;&gt;"Retirada"),AND(F218&lt;&gt;"",NOT(ISNUMBER(F218))),AND(G218&lt;&gt;"",NOT(ISNUMBER(G218))),AND(ISNUMBER(G218),NOT(ISNUMBER(B218))),AND(G218="",B218&lt;&gt;""),AND(C218="Gasto",COUNTIFS(Categorias!$A$8:$A$15,D218)&lt;&gt;1)),"REVISAR datos","Correcto")))</f>
        <v/>
      </c>
      <c r="L218" s="9" t="n">
        <f aca="false">IF(ISNUMBER(G218),IF(OR(C218="Gasto",C218="Apartado"),-G218,G218),0)</f>
        <v>0</v>
      </c>
      <c r="M218" s="9" t="str">
        <f aca="false">IF(J218="","",IF(OR(C218="Gasto",C218="Apartado"),-N(F218),N(F218)))</f>
        <v/>
      </c>
      <c r="N218" s="9" t="n">
        <f aca="false">IF(J218="Pendiente",M218,0)</f>
        <v>0</v>
      </c>
      <c r="O218" s="9" t="n">
        <f aca="false">IF(AND(J218="Pendiente",OR(C218="Gasto",C218="Apartado")),MAX(0,N(F218)),0)</f>
        <v>0</v>
      </c>
    </row>
    <row r="219" customFormat="false" ht="34" hidden="false" customHeight="true" outlineLevel="0" collapsed="false">
      <c r="A219" s="30"/>
      <c r="B219" s="30"/>
      <c r="C219" s="28"/>
      <c r="D219" s="28"/>
      <c r="E219" s="28"/>
      <c r="F219" s="29"/>
      <c r="G219" s="29"/>
      <c r="H219" s="31"/>
      <c r="I219" s="32"/>
      <c r="J219" s="18" t="str">
        <f aca="false">IF(COUNTA(A219:I219)=0,"",IF(ISNUMBER(G219),"Confirmado","Pendiente"))</f>
        <v/>
      </c>
      <c r="K219" s="18" t="str">
        <f aca="false">IF(AND(ISNUMBER(A219),OR(A219&lt;Plan!$A$20,A219&gt;=Plan!$B$45,AND(ISNUMBER(B219),OR(B219&lt;Plan!$A$20,B219&gt;=Plan!$B$45)))),"REVISAR periodo",IF(COUNTA(A219:I219)=0,"",IF(OR(NOT(ISNUMBER(A219)),E219="",AND(C219&lt;&gt;"Ingreso",C219&lt;&gt;"Gasto",C219&lt;&gt;"Apartado",C219&lt;&gt;"Retirada"),AND(F219&lt;&gt;"",NOT(ISNUMBER(F219))),AND(G219&lt;&gt;"",NOT(ISNUMBER(G219))),AND(ISNUMBER(G219),NOT(ISNUMBER(B219))),AND(G219="",B219&lt;&gt;""),AND(C219="Gasto",COUNTIFS(Categorias!$A$8:$A$15,D219)&lt;&gt;1)),"REVISAR datos","Correcto")))</f>
        <v/>
      </c>
      <c r="L219" s="9" t="n">
        <f aca="false">IF(ISNUMBER(G219),IF(OR(C219="Gasto",C219="Apartado"),-G219,G219),0)</f>
        <v>0</v>
      </c>
      <c r="M219" s="9" t="str">
        <f aca="false">IF(J219="","",IF(OR(C219="Gasto",C219="Apartado"),-N(F219),N(F219)))</f>
        <v/>
      </c>
      <c r="N219" s="9" t="n">
        <f aca="false">IF(J219="Pendiente",M219,0)</f>
        <v>0</v>
      </c>
      <c r="O219" s="9" t="n">
        <f aca="false">IF(AND(J219="Pendiente",OR(C219="Gasto",C219="Apartado")),MAX(0,N(F219)),0)</f>
        <v>0</v>
      </c>
    </row>
    <row r="220" customFormat="false" ht="34" hidden="false" customHeight="true" outlineLevel="0" collapsed="false">
      <c r="A220" s="30"/>
      <c r="B220" s="30"/>
      <c r="C220" s="28"/>
      <c r="D220" s="28"/>
      <c r="E220" s="28"/>
      <c r="F220" s="29"/>
      <c r="G220" s="29"/>
      <c r="H220" s="31"/>
      <c r="I220" s="32"/>
      <c r="J220" s="18" t="str">
        <f aca="false">IF(COUNTA(A220:I220)=0,"",IF(ISNUMBER(G220),"Confirmado","Pendiente"))</f>
        <v/>
      </c>
      <c r="K220" s="18" t="str">
        <f aca="false">IF(AND(ISNUMBER(A220),OR(A220&lt;Plan!$A$20,A220&gt;=Plan!$B$45,AND(ISNUMBER(B220),OR(B220&lt;Plan!$A$20,B220&gt;=Plan!$B$45)))),"REVISAR periodo",IF(COUNTA(A220:I220)=0,"",IF(OR(NOT(ISNUMBER(A220)),E220="",AND(C220&lt;&gt;"Ingreso",C220&lt;&gt;"Gasto",C220&lt;&gt;"Apartado",C220&lt;&gt;"Retirada"),AND(F220&lt;&gt;"",NOT(ISNUMBER(F220))),AND(G220&lt;&gt;"",NOT(ISNUMBER(G220))),AND(ISNUMBER(G220),NOT(ISNUMBER(B220))),AND(G220="",B220&lt;&gt;""),AND(C220="Gasto",COUNTIFS(Categorias!$A$8:$A$15,D220)&lt;&gt;1)),"REVISAR datos","Correcto")))</f>
        <v/>
      </c>
      <c r="L220" s="9" t="n">
        <f aca="false">IF(ISNUMBER(G220),IF(OR(C220="Gasto",C220="Apartado"),-G220,G220),0)</f>
        <v>0</v>
      </c>
      <c r="M220" s="9" t="str">
        <f aca="false">IF(J220="","",IF(OR(C220="Gasto",C220="Apartado"),-N(F220),N(F220)))</f>
        <v/>
      </c>
      <c r="N220" s="9" t="n">
        <f aca="false">IF(J220="Pendiente",M220,0)</f>
        <v>0</v>
      </c>
      <c r="O220" s="9" t="n">
        <f aca="false">IF(AND(J220="Pendiente",OR(C220="Gasto",C220="Apartado")),MAX(0,N(F220)),0)</f>
        <v>0</v>
      </c>
    </row>
    <row r="221" customFormat="false" ht="34" hidden="false" customHeight="true" outlineLevel="0" collapsed="false">
      <c r="A221" s="30"/>
      <c r="B221" s="30"/>
      <c r="C221" s="28"/>
      <c r="D221" s="28"/>
      <c r="E221" s="28"/>
      <c r="F221" s="29"/>
      <c r="G221" s="29"/>
      <c r="H221" s="31"/>
      <c r="I221" s="32"/>
      <c r="J221" s="18" t="str">
        <f aca="false">IF(COUNTA(A221:I221)=0,"",IF(ISNUMBER(G221),"Confirmado","Pendiente"))</f>
        <v/>
      </c>
      <c r="K221" s="18" t="str">
        <f aca="false">IF(AND(ISNUMBER(A221),OR(A221&lt;Plan!$A$20,A221&gt;=Plan!$B$45,AND(ISNUMBER(B221),OR(B221&lt;Plan!$A$20,B221&gt;=Plan!$B$45)))),"REVISAR periodo",IF(COUNTA(A221:I221)=0,"",IF(OR(NOT(ISNUMBER(A221)),E221="",AND(C221&lt;&gt;"Ingreso",C221&lt;&gt;"Gasto",C221&lt;&gt;"Apartado",C221&lt;&gt;"Retirada"),AND(F221&lt;&gt;"",NOT(ISNUMBER(F221))),AND(G221&lt;&gt;"",NOT(ISNUMBER(G221))),AND(ISNUMBER(G221),NOT(ISNUMBER(B221))),AND(G221="",B221&lt;&gt;""),AND(C221="Gasto",COUNTIFS(Categorias!$A$8:$A$15,D221)&lt;&gt;1)),"REVISAR datos","Correcto")))</f>
        <v/>
      </c>
      <c r="L221" s="9" t="n">
        <f aca="false">IF(ISNUMBER(G221),IF(OR(C221="Gasto",C221="Apartado"),-G221,G221),0)</f>
        <v>0</v>
      </c>
      <c r="M221" s="9" t="str">
        <f aca="false">IF(J221="","",IF(OR(C221="Gasto",C221="Apartado"),-N(F221),N(F221)))</f>
        <v/>
      </c>
      <c r="N221" s="9" t="n">
        <f aca="false">IF(J221="Pendiente",M221,0)</f>
        <v>0</v>
      </c>
      <c r="O221" s="9" t="n">
        <f aca="false">IF(AND(J221="Pendiente",OR(C221="Gasto",C221="Apartado")),MAX(0,N(F221)),0)</f>
        <v>0</v>
      </c>
    </row>
    <row r="222" customFormat="false" ht="34" hidden="false" customHeight="true" outlineLevel="0" collapsed="false">
      <c r="A222" s="30"/>
      <c r="B222" s="30"/>
      <c r="C222" s="28"/>
      <c r="D222" s="28"/>
      <c r="E222" s="28"/>
      <c r="F222" s="29"/>
      <c r="G222" s="29"/>
      <c r="H222" s="31"/>
      <c r="I222" s="32"/>
      <c r="J222" s="18" t="str">
        <f aca="false">IF(COUNTA(A222:I222)=0,"",IF(ISNUMBER(G222),"Confirmado","Pendiente"))</f>
        <v/>
      </c>
      <c r="K222" s="18" t="str">
        <f aca="false">IF(AND(ISNUMBER(A222),OR(A222&lt;Plan!$A$20,A222&gt;=Plan!$B$45,AND(ISNUMBER(B222),OR(B222&lt;Plan!$A$20,B222&gt;=Plan!$B$45)))),"REVISAR periodo",IF(COUNTA(A222:I222)=0,"",IF(OR(NOT(ISNUMBER(A222)),E222="",AND(C222&lt;&gt;"Ingreso",C222&lt;&gt;"Gasto",C222&lt;&gt;"Apartado",C222&lt;&gt;"Retirada"),AND(F222&lt;&gt;"",NOT(ISNUMBER(F222))),AND(G222&lt;&gt;"",NOT(ISNUMBER(G222))),AND(ISNUMBER(G222),NOT(ISNUMBER(B222))),AND(G222="",B222&lt;&gt;""),AND(C222="Gasto",COUNTIFS(Categorias!$A$8:$A$15,D222)&lt;&gt;1)),"REVISAR datos","Correcto")))</f>
        <v/>
      </c>
      <c r="L222" s="9" t="n">
        <f aca="false">IF(ISNUMBER(G222),IF(OR(C222="Gasto",C222="Apartado"),-G222,G222),0)</f>
        <v>0</v>
      </c>
      <c r="M222" s="9" t="str">
        <f aca="false">IF(J222="","",IF(OR(C222="Gasto",C222="Apartado"),-N(F222),N(F222)))</f>
        <v/>
      </c>
      <c r="N222" s="9" t="n">
        <f aca="false">IF(J222="Pendiente",M222,0)</f>
        <v>0</v>
      </c>
      <c r="O222" s="9" t="n">
        <f aca="false">IF(AND(J222="Pendiente",OR(C222="Gasto",C222="Apartado")),MAX(0,N(F222)),0)</f>
        <v>0</v>
      </c>
    </row>
    <row r="223" customFormat="false" ht="34" hidden="false" customHeight="true" outlineLevel="0" collapsed="false">
      <c r="A223" s="30"/>
      <c r="B223" s="30"/>
      <c r="C223" s="28"/>
      <c r="D223" s="28"/>
      <c r="E223" s="28"/>
      <c r="F223" s="29"/>
      <c r="G223" s="29"/>
      <c r="H223" s="31"/>
      <c r="I223" s="32"/>
      <c r="J223" s="18" t="str">
        <f aca="false">IF(COUNTA(A223:I223)=0,"",IF(ISNUMBER(G223),"Confirmado","Pendiente"))</f>
        <v/>
      </c>
      <c r="K223" s="18" t="str">
        <f aca="false">IF(AND(ISNUMBER(A223),OR(A223&lt;Plan!$A$20,A223&gt;=Plan!$B$45,AND(ISNUMBER(B223),OR(B223&lt;Plan!$A$20,B223&gt;=Plan!$B$45)))),"REVISAR periodo",IF(COUNTA(A223:I223)=0,"",IF(OR(NOT(ISNUMBER(A223)),E223="",AND(C223&lt;&gt;"Ingreso",C223&lt;&gt;"Gasto",C223&lt;&gt;"Apartado",C223&lt;&gt;"Retirada"),AND(F223&lt;&gt;"",NOT(ISNUMBER(F223))),AND(G223&lt;&gt;"",NOT(ISNUMBER(G223))),AND(ISNUMBER(G223),NOT(ISNUMBER(B223))),AND(G223="",B223&lt;&gt;""),AND(C223="Gasto",COUNTIFS(Categorias!$A$8:$A$15,D223)&lt;&gt;1)),"REVISAR datos","Correcto")))</f>
        <v/>
      </c>
      <c r="L223" s="9" t="n">
        <f aca="false">IF(ISNUMBER(G223),IF(OR(C223="Gasto",C223="Apartado"),-G223,G223),0)</f>
        <v>0</v>
      </c>
      <c r="M223" s="9" t="str">
        <f aca="false">IF(J223="","",IF(OR(C223="Gasto",C223="Apartado"),-N(F223),N(F223)))</f>
        <v/>
      </c>
      <c r="N223" s="9" t="n">
        <f aca="false">IF(J223="Pendiente",M223,0)</f>
        <v>0</v>
      </c>
      <c r="O223" s="9" t="n">
        <f aca="false">IF(AND(J223="Pendiente",OR(C223="Gasto",C223="Apartado")),MAX(0,N(F223)),0)</f>
        <v>0</v>
      </c>
    </row>
    <row r="224" customFormat="false" ht="34" hidden="false" customHeight="true" outlineLevel="0" collapsed="false">
      <c r="A224" s="30"/>
      <c r="B224" s="30"/>
      <c r="C224" s="28"/>
      <c r="D224" s="28"/>
      <c r="E224" s="28"/>
      <c r="F224" s="29"/>
      <c r="G224" s="29"/>
      <c r="H224" s="31"/>
      <c r="I224" s="32"/>
      <c r="J224" s="18" t="str">
        <f aca="false">IF(COUNTA(A224:I224)=0,"",IF(ISNUMBER(G224),"Confirmado","Pendiente"))</f>
        <v/>
      </c>
      <c r="K224" s="18" t="str">
        <f aca="false">IF(AND(ISNUMBER(A224),OR(A224&lt;Plan!$A$20,A224&gt;=Plan!$B$45,AND(ISNUMBER(B224),OR(B224&lt;Plan!$A$20,B224&gt;=Plan!$B$45)))),"REVISAR periodo",IF(COUNTA(A224:I224)=0,"",IF(OR(NOT(ISNUMBER(A224)),E224="",AND(C224&lt;&gt;"Ingreso",C224&lt;&gt;"Gasto",C224&lt;&gt;"Apartado",C224&lt;&gt;"Retirada"),AND(F224&lt;&gt;"",NOT(ISNUMBER(F224))),AND(G224&lt;&gt;"",NOT(ISNUMBER(G224))),AND(ISNUMBER(G224),NOT(ISNUMBER(B224))),AND(G224="",B224&lt;&gt;""),AND(C224="Gasto",COUNTIFS(Categorias!$A$8:$A$15,D224)&lt;&gt;1)),"REVISAR datos","Correcto")))</f>
        <v/>
      </c>
      <c r="L224" s="9" t="n">
        <f aca="false">IF(ISNUMBER(G224),IF(OR(C224="Gasto",C224="Apartado"),-G224,G224),0)</f>
        <v>0</v>
      </c>
      <c r="M224" s="9" t="str">
        <f aca="false">IF(J224="","",IF(OR(C224="Gasto",C224="Apartado"),-N(F224),N(F224)))</f>
        <v/>
      </c>
      <c r="N224" s="9" t="n">
        <f aca="false">IF(J224="Pendiente",M224,0)</f>
        <v>0</v>
      </c>
      <c r="O224" s="9" t="n">
        <f aca="false">IF(AND(J224="Pendiente",OR(C224="Gasto",C224="Apartado")),MAX(0,N(F224)),0)</f>
        <v>0</v>
      </c>
    </row>
    <row r="225" customFormat="false" ht="34" hidden="false" customHeight="true" outlineLevel="0" collapsed="false">
      <c r="A225" s="30"/>
      <c r="B225" s="30"/>
      <c r="C225" s="28"/>
      <c r="D225" s="28"/>
      <c r="E225" s="28"/>
      <c r="F225" s="29"/>
      <c r="G225" s="29"/>
      <c r="H225" s="31"/>
      <c r="I225" s="32"/>
      <c r="J225" s="18" t="str">
        <f aca="false">IF(COUNTA(A225:I225)=0,"",IF(ISNUMBER(G225),"Confirmado","Pendiente"))</f>
        <v/>
      </c>
      <c r="K225" s="18" t="str">
        <f aca="false">IF(AND(ISNUMBER(A225),OR(A225&lt;Plan!$A$20,A225&gt;=Plan!$B$45,AND(ISNUMBER(B225),OR(B225&lt;Plan!$A$20,B225&gt;=Plan!$B$45)))),"REVISAR periodo",IF(COUNTA(A225:I225)=0,"",IF(OR(NOT(ISNUMBER(A225)),E225="",AND(C225&lt;&gt;"Ingreso",C225&lt;&gt;"Gasto",C225&lt;&gt;"Apartado",C225&lt;&gt;"Retirada"),AND(F225&lt;&gt;"",NOT(ISNUMBER(F225))),AND(G225&lt;&gt;"",NOT(ISNUMBER(G225))),AND(ISNUMBER(G225),NOT(ISNUMBER(B225))),AND(G225="",B225&lt;&gt;""),AND(C225="Gasto",COUNTIFS(Categorias!$A$8:$A$15,D225)&lt;&gt;1)),"REVISAR datos","Correcto")))</f>
        <v/>
      </c>
      <c r="L225" s="9" t="n">
        <f aca="false">IF(ISNUMBER(G225),IF(OR(C225="Gasto",C225="Apartado"),-G225,G225),0)</f>
        <v>0</v>
      </c>
      <c r="M225" s="9" t="str">
        <f aca="false">IF(J225="","",IF(OR(C225="Gasto",C225="Apartado"),-N(F225),N(F225)))</f>
        <v/>
      </c>
      <c r="N225" s="9" t="n">
        <f aca="false">IF(J225="Pendiente",M225,0)</f>
        <v>0</v>
      </c>
      <c r="O225" s="9" t="n">
        <f aca="false">IF(AND(J225="Pendiente",OR(C225="Gasto",C225="Apartado")),MAX(0,N(F225)),0)</f>
        <v>0</v>
      </c>
    </row>
    <row r="226" customFormat="false" ht="34" hidden="false" customHeight="true" outlineLevel="0" collapsed="false">
      <c r="A226" s="30"/>
      <c r="B226" s="30"/>
      <c r="C226" s="28"/>
      <c r="D226" s="28"/>
      <c r="E226" s="28"/>
      <c r="F226" s="29"/>
      <c r="G226" s="29"/>
      <c r="H226" s="31"/>
      <c r="I226" s="32"/>
      <c r="J226" s="18" t="str">
        <f aca="false">IF(COUNTA(A226:I226)=0,"",IF(ISNUMBER(G226),"Confirmado","Pendiente"))</f>
        <v/>
      </c>
      <c r="K226" s="18" t="str">
        <f aca="false">IF(AND(ISNUMBER(A226),OR(A226&lt;Plan!$A$20,A226&gt;=Plan!$B$45,AND(ISNUMBER(B226),OR(B226&lt;Plan!$A$20,B226&gt;=Plan!$B$45)))),"REVISAR periodo",IF(COUNTA(A226:I226)=0,"",IF(OR(NOT(ISNUMBER(A226)),E226="",AND(C226&lt;&gt;"Ingreso",C226&lt;&gt;"Gasto",C226&lt;&gt;"Apartado",C226&lt;&gt;"Retirada"),AND(F226&lt;&gt;"",NOT(ISNUMBER(F226))),AND(G226&lt;&gt;"",NOT(ISNUMBER(G226))),AND(ISNUMBER(G226),NOT(ISNUMBER(B226))),AND(G226="",B226&lt;&gt;""),AND(C226="Gasto",COUNTIFS(Categorias!$A$8:$A$15,D226)&lt;&gt;1)),"REVISAR datos","Correcto")))</f>
        <v/>
      </c>
      <c r="L226" s="9" t="n">
        <f aca="false">IF(ISNUMBER(G226),IF(OR(C226="Gasto",C226="Apartado"),-G226,G226),0)</f>
        <v>0</v>
      </c>
      <c r="M226" s="9" t="str">
        <f aca="false">IF(J226="","",IF(OR(C226="Gasto",C226="Apartado"),-N(F226),N(F226)))</f>
        <v/>
      </c>
      <c r="N226" s="9" t="n">
        <f aca="false">IF(J226="Pendiente",M226,0)</f>
        <v>0</v>
      </c>
      <c r="O226" s="9" t="n">
        <f aca="false">IF(AND(J226="Pendiente",OR(C226="Gasto",C226="Apartado")),MAX(0,N(F226)),0)</f>
        <v>0</v>
      </c>
    </row>
    <row r="227" customFormat="false" ht="34" hidden="false" customHeight="true" outlineLevel="0" collapsed="false">
      <c r="A227" s="30"/>
      <c r="B227" s="30"/>
      <c r="C227" s="28"/>
      <c r="D227" s="28"/>
      <c r="E227" s="28"/>
      <c r="F227" s="29"/>
      <c r="G227" s="29"/>
      <c r="H227" s="31"/>
      <c r="I227" s="32"/>
      <c r="J227" s="18" t="str">
        <f aca="false">IF(COUNTA(A227:I227)=0,"",IF(ISNUMBER(G227),"Confirmado","Pendiente"))</f>
        <v/>
      </c>
      <c r="K227" s="18" t="str">
        <f aca="false">IF(AND(ISNUMBER(A227),OR(A227&lt;Plan!$A$20,A227&gt;=Plan!$B$45,AND(ISNUMBER(B227),OR(B227&lt;Plan!$A$20,B227&gt;=Plan!$B$45)))),"REVISAR periodo",IF(COUNTA(A227:I227)=0,"",IF(OR(NOT(ISNUMBER(A227)),E227="",AND(C227&lt;&gt;"Ingreso",C227&lt;&gt;"Gasto",C227&lt;&gt;"Apartado",C227&lt;&gt;"Retirada"),AND(F227&lt;&gt;"",NOT(ISNUMBER(F227))),AND(G227&lt;&gt;"",NOT(ISNUMBER(G227))),AND(ISNUMBER(G227),NOT(ISNUMBER(B227))),AND(G227="",B227&lt;&gt;""),AND(C227="Gasto",COUNTIFS(Categorias!$A$8:$A$15,D227)&lt;&gt;1)),"REVISAR datos","Correcto")))</f>
        <v/>
      </c>
      <c r="L227" s="9" t="n">
        <f aca="false">IF(ISNUMBER(G227),IF(OR(C227="Gasto",C227="Apartado"),-G227,G227),0)</f>
        <v>0</v>
      </c>
      <c r="M227" s="9" t="str">
        <f aca="false">IF(J227="","",IF(OR(C227="Gasto",C227="Apartado"),-N(F227),N(F227)))</f>
        <v/>
      </c>
      <c r="N227" s="9" t="n">
        <f aca="false">IF(J227="Pendiente",M227,0)</f>
        <v>0</v>
      </c>
      <c r="O227" s="9" t="n">
        <f aca="false">IF(AND(J227="Pendiente",OR(C227="Gasto",C227="Apartado")),MAX(0,N(F227)),0)</f>
        <v>0</v>
      </c>
    </row>
    <row r="228" customFormat="false" ht="34" hidden="false" customHeight="true" outlineLevel="0" collapsed="false">
      <c r="A228" s="30"/>
      <c r="B228" s="30"/>
      <c r="C228" s="28"/>
      <c r="D228" s="28"/>
      <c r="E228" s="28"/>
      <c r="F228" s="29"/>
      <c r="G228" s="29"/>
      <c r="H228" s="31"/>
      <c r="I228" s="32"/>
      <c r="J228" s="18" t="str">
        <f aca="false">IF(COUNTA(A228:I228)=0,"",IF(ISNUMBER(G228),"Confirmado","Pendiente"))</f>
        <v/>
      </c>
      <c r="K228" s="18" t="str">
        <f aca="false">IF(AND(ISNUMBER(A228),OR(A228&lt;Plan!$A$20,A228&gt;=Plan!$B$45,AND(ISNUMBER(B228),OR(B228&lt;Plan!$A$20,B228&gt;=Plan!$B$45)))),"REVISAR periodo",IF(COUNTA(A228:I228)=0,"",IF(OR(NOT(ISNUMBER(A228)),E228="",AND(C228&lt;&gt;"Ingreso",C228&lt;&gt;"Gasto",C228&lt;&gt;"Apartado",C228&lt;&gt;"Retirada"),AND(F228&lt;&gt;"",NOT(ISNUMBER(F228))),AND(G228&lt;&gt;"",NOT(ISNUMBER(G228))),AND(ISNUMBER(G228),NOT(ISNUMBER(B228))),AND(G228="",B228&lt;&gt;""),AND(C228="Gasto",COUNTIFS(Categorias!$A$8:$A$15,D228)&lt;&gt;1)),"REVISAR datos","Correcto")))</f>
        <v/>
      </c>
      <c r="L228" s="9" t="n">
        <f aca="false">IF(ISNUMBER(G228),IF(OR(C228="Gasto",C228="Apartado"),-G228,G228),0)</f>
        <v>0</v>
      </c>
      <c r="M228" s="9" t="str">
        <f aca="false">IF(J228="","",IF(OR(C228="Gasto",C228="Apartado"),-N(F228),N(F228)))</f>
        <v/>
      </c>
      <c r="N228" s="9" t="n">
        <f aca="false">IF(J228="Pendiente",M228,0)</f>
        <v>0</v>
      </c>
      <c r="O228" s="9" t="n">
        <f aca="false">IF(AND(J228="Pendiente",OR(C228="Gasto",C228="Apartado")),MAX(0,N(F228)),0)</f>
        <v>0</v>
      </c>
    </row>
    <row r="229" customFormat="false" ht="34" hidden="false" customHeight="true" outlineLevel="0" collapsed="false">
      <c r="A229" s="30"/>
      <c r="B229" s="30"/>
      <c r="C229" s="28"/>
      <c r="D229" s="28"/>
      <c r="E229" s="28"/>
      <c r="F229" s="29"/>
      <c r="G229" s="29"/>
      <c r="H229" s="31"/>
      <c r="I229" s="32"/>
      <c r="J229" s="18" t="str">
        <f aca="false">IF(COUNTA(A229:I229)=0,"",IF(ISNUMBER(G229),"Confirmado","Pendiente"))</f>
        <v/>
      </c>
      <c r="K229" s="18" t="str">
        <f aca="false">IF(AND(ISNUMBER(A229),OR(A229&lt;Plan!$A$20,A229&gt;=Plan!$B$45,AND(ISNUMBER(B229),OR(B229&lt;Plan!$A$20,B229&gt;=Plan!$B$45)))),"REVISAR periodo",IF(COUNTA(A229:I229)=0,"",IF(OR(NOT(ISNUMBER(A229)),E229="",AND(C229&lt;&gt;"Ingreso",C229&lt;&gt;"Gasto",C229&lt;&gt;"Apartado",C229&lt;&gt;"Retirada"),AND(F229&lt;&gt;"",NOT(ISNUMBER(F229))),AND(G229&lt;&gt;"",NOT(ISNUMBER(G229))),AND(ISNUMBER(G229),NOT(ISNUMBER(B229))),AND(G229="",B229&lt;&gt;""),AND(C229="Gasto",COUNTIFS(Categorias!$A$8:$A$15,D229)&lt;&gt;1)),"REVISAR datos","Correcto")))</f>
        <v/>
      </c>
      <c r="L229" s="9" t="n">
        <f aca="false">IF(ISNUMBER(G229),IF(OR(C229="Gasto",C229="Apartado"),-G229,G229),0)</f>
        <v>0</v>
      </c>
      <c r="M229" s="9" t="str">
        <f aca="false">IF(J229="","",IF(OR(C229="Gasto",C229="Apartado"),-N(F229),N(F229)))</f>
        <v/>
      </c>
      <c r="N229" s="9" t="n">
        <f aca="false">IF(J229="Pendiente",M229,0)</f>
        <v>0</v>
      </c>
      <c r="O229" s="9" t="n">
        <f aca="false">IF(AND(J229="Pendiente",OR(C229="Gasto",C229="Apartado")),MAX(0,N(F229)),0)</f>
        <v>0</v>
      </c>
    </row>
    <row r="230" customFormat="false" ht="34" hidden="false" customHeight="true" outlineLevel="0" collapsed="false">
      <c r="A230" s="30"/>
      <c r="B230" s="30"/>
      <c r="C230" s="28"/>
      <c r="D230" s="28"/>
      <c r="E230" s="28"/>
      <c r="F230" s="29"/>
      <c r="G230" s="29"/>
      <c r="H230" s="31"/>
      <c r="I230" s="32"/>
      <c r="J230" s="18" t="str">
        <f aca="false">IF(COUNTA(A230:I230)=0,"",IF(ISNUMBER(G230),"Confirmado","Pendiente"))</f>
        <v/>
      </c>
      <c r="K230" s="18" t="str">
        <f aca="false">IF(AND(ISNUMBER(A230),OR(A230&lt;Plan!$A$20,A230&gt;=Plan!$B$45,AND(ISNUMBER(B230),OR(B230&lt;Plan!$A$20,B230&gt;=Plan!$B$45)))),"REVISAR periodo",IF(COUNTA(A230:I230)=0,"",IF(OR(NOT(ISNUMBER(A230)),E230="",AND(C230&lt;&gt;"Ingreso",C230&lt;&gt;"Gasto",C230&lt;&gt;"Apartado",C230&lt;&gt;"Retirada"),AND(F230&lt;&gt;"",NOT(ISNUMBER(F230))),AND(G230&lt;&gt;"",NOT(ISNUMBER(G230))),AND(ISNUMBER(G230),NOT(ISNUMBER(B230))),AND(G230="",B230&lt;&gt;""),AND(C230="Gasto",COUNTIFS(Categorias!$A$8:$A$15,D230)&lt;&gt;1)),"REVISAR datos","Correcto")))</f>
        <v/>
      </c>
      <c r="L230" s="9" t="n">
        <f aca="false">IF(ISNUMBER(G230),IF(OR(C230="Gasto",C230="Apartado"),-G230,G230),0)</f>
        <v>0</v>
      </c>
      <c r="M230" s="9" t="str">
        <f aca="false">IF(J230="","",IF(OR(C230="Gasto",C230="Apartado"),-N(F230),N(F230)))</f>
        <v/>
      </c>
      <c r="N230" s="9" t="n">
        <f aca="false">IF(J230="Pendiente",M230,0)</f>
        <v>0</v>
      </c>
      <c r="O230" s="9" t="n">
        <f aca="false">IF(AND(J230="Pendiente",OR(C230="Gasto",C230="Apartado")),MAX(0,N(F230)),0)</f>
        <v>0</v>
      </c>
    </row>
    <row r="231" customFormat="false" ht="34" hidden="false" customHeight="true" outlineLevel="0" collapsed="false">
      <c r="A231" s="30"/>
      <c r="B231" s="30"/>
      <c r="C231" s="28"/>
      <c r="D231" s="28"/>
      <c r="E231" s="28"/>
      <c r="F231" s="29"/>
      <c r="G231" s="29"/>
      <c r="H231" s="31"/>
      <c r="I231" s="32"/>
      <c r="J231" s="18" t="str">
        <f aca="false">IF(COUNTA(A231:I231)=0,"",IF(ISNUMBER(G231),"Confirmado","Pendiente"))</f>
        <v/>
      </c>
      <c r="K231" s="18" t="str">
        <f aca="false">IF(AND(ISNUMBER(A231),OR(A231&lt;Plan!$A$20,A231&gt;=Plan!$B$45,AND(ISNUMBER(B231),OR(B231&lt;Plan!$A$20,B231&gt;=Plan!$B$45)))),"REVISAR periodo",IF(COUNTA(A231:I231)=0,"",IF(OR(NOT(ISNUMBER(A231)),E231="",AND(C231&lt;&gt;"Ingreso",C231&lt;&gt;"Gasto",C231&lt;&gt;"Apartado",C231&lt;&gt;"Retirada"),AND(F231&lt;&gt;"",NOT(ISNUMBER(F231))),AND(G231&lt;&gt;"",NOT(ISNUMBER(G231))),AND(ISNUMBER(G231),NOT(ISNUMBER(B231))),AND(G231="",B231&lt;&gt;""),AND(C231="Gasto",COUNTIFS(Categorias!$A$8:$A$15,D231)&lt;&gt;1)),"REVISAR datos","Correcto")))</f>
        <v/>
      </c>
      <c r="L231" s="9" t="n">
        <f aca="false">IF(ISNUMBER(G231),IF(OR(C231="Gasto",C231="Apartado"),-G231,G231),0)</f>
        <v>0</v>
      </c>
      <c r="M231" s="9" t="str">
        <f aca="false">IF(J231="","",IF(OR(C231="Gasto",C231="Apartado"),-N(F231),N(F231)))</f>
        <v/>
      </c>
      <c r="N231" s="9" t="n">
        <f aca="false">IF(J231="Pendiente",M231,0)</f>
        <v>0</v>
      </c>
      <c r="O231" s="9" t="n">
        <f aca="false">IF(AND(J231="Pendiente",OR(C231="Gasto",C231="Apartado")),MAX(0,N(F231)),0)</f>
        <v>0</v>
      </c>
    </row>
    <row r="232" customFormat="false" ht="34" hidden="false" customHeight="true" outlineLevel="0" collapsed="false">
      <c r="A232" s="30"/>
      <c r="B232" s="30"/>
      <c r="C232" s="28"/>
      <c r="D232" s="28"/>
      <c r="E232" s="28"/>
      <c r="F232" s="29"/>
      <c r="G232" s="29"/>
      <c r="H232" s="31"/>
      <c r="I232" s="32"/>
      <c r="J232" s="18" t="str">
        <f aca="false">IF(COUNTA(A232:I232)=0,"",IF(ISNUMBER(G232),"Confirmado","Pendiente"))</f>
        <v/>
      </c>
      <c r="K232" s="18" t="str">
        <f aca="false">IF(AND(ISNUMBER(A232),OR(A232&lt;Plan!$A$20,A232&gt;=Plan!$B$45,AND(ISNUMBER(B232),OR(B232&lt;Plan!$A$20,B232&gt;=Plan!$B$45)))),"REVISAR periodo",IF(COUNTA(A232:I232)=0,"",IF(OR(NOT(ISNUMBER(A232)),E232="",AND(C232&lt;&gt;"Ingreso",C232&lt;&gt;"Gasto",C232&lt;&gt;"Apartado",C232&lt;&gt;"Retirada"),AND(F232&lt;&gt;"",NOT(ISNUMBER(F232))),AND(G232&lt;&gt;"",NOT(ISNUMBER(G232))),AND(ISNUMBER(G232),NOT(ISNUMBER(B232))),AND(G232="",B232&lt;&gt;""),AND(C232="Gasto",COUNTIFS(Categorias!$A$8:$A$15,D232)&lt;&gt;1)),"REVISAR datos","Correcto")))</f>
        <v/>
      </c>
      <c r="L232" s="9" t="n">
        <f aca="false">IF(ISNUMBER(G232),IF(OR(C232="Gasto",C232="Apartado"),-G232,G232),0)</f>
        <v>0</v>
      </c>
      <c r="M232" s="9" t="str">
        <f aca="false">IF(J232="","",IF(OR(C232="Gasto",C232="Apartado"),-N(F232),N(F232)))</f>
        <v/>
      </c>
      <c r="N232" s="9" t="n">
        <f aca="false">IF(J232="Pendiente",M232,0)</f>
        <v>0</v>
      </c>
      <c r="O232" s="9" t="n">
        <f aca="false">IF(AND(J232="Pendiente",OR(C232="Gasto",C232="Apartado")),MAX(0,N(F232)),0)</f>
        <v>0</v>
      </c>
    </row>
    <row r="233" customFormat="false" ht="34" hidden="false" customHeight="true" outlineLevel="0" collapsed="false">
      <c r="A233" s="30"/>
      <c r="B233" s="30"/>
      <c r="C233" s="28"/>
      <c r="D233" s="28"/>
      <c r="E233" s="28"/>
      <c r="F233" s="29"/>
      <c r="G233" s="29"/>
      <c r="H233" s="31"/>
      <c r="I233" s="32"/>
      <c r="J233" s="18" t="str">
        <f aca="false">IF(COUNTA(A233:I233)=0,"",IF(ISNUMBER(G233),"Confirmado","Pendiente"))</f>
        <v/>
      </c>
      <c r="K233" s="18" t="str">
        <f aca="false">IF(AND(ISNUMBER(A233),OR(A233&lt;Plan!$A$20,A233&gt;=Plan!$B$45,AND(ISNUMBER(B233),OR(B233&lt;Plan!$A$20,B233&gt;=Plan!$B$45)))),"REVISAR periodo",IF(COUNTA(A233:I233)=0,"",IF(OR(NOT(ISNUMBER(A233)),E233="",AND(C233&lt;&gt;"Ingreso",C233&lt;&gt;"Gasto",C233&lt;&gt;"Apartado",C233&lt;&gt;"Retirada"),AND(F233&lt;&gt;"",NOT(ISNUMBER(F233))),AND(G233&lt;&gt;"",NOT(ISNUMBER(G233))),AND(ISNUMBER(G233),NOT(ISNUMBER(B233))),AND(G233="",B233&lt;&gt;""),AND(C233="Gasto",COUNTIFS(Categorias!$A$8:$A$15,D233)&lt;&gt;1)),"REVISAR datos","Correcto")))</f>
        <v/>
      </c>
      <c r="L233" s="9" t="n">
        <f aca="false">IF(ISNUMBER(G233),IF(OR(C233="Gasto",C233="Apartado"),-G233,G233),0)</f>
        <v>0</v>
      </c>
      <c r="M233" s="9" t="str">
        <f aca="false">IF(J233="","",IF(OR(C233="Gasto",C233="Apartado"),-N(F233),N(F233)))</f>
        <v/>
      </c>
      <c r="N233" s="9" t="n">
        <f aca="false">IF(J233="Pendiente",M233,0)</f>
        <v>0</v>
      </c>
      <c r="O233" s="9" t="n">
        <f aca="false">IF(AND(J233="Pendiente",OR(C233="Gasto",C233="Apartado")),MAX(0,N(F233)),0)</f>
        <v>0</v>
      </c>
    </row>
    <row r="234" customFormat="false" ht="34" hidden="false" customHeight="true" outlineLevel="0" collapsed="false">
      <c r="A234" s="30"/>
      <c r="B234" s="30"/>
      <c r="C234" s="28"/>
      <c r="D234" s="28"/>
      <c r="E234" s="28"/>
      <c r="F234" s="29"/>
      <c r="G234" s="29"/>
      <c r="H234" s="31"/>
      <c r="I234" s="32"/>
      <c r="J234" s="18" t="str">
        <f aca="false">IF(COUNTA(A234:I234)=0,"",IF(ISNUMBER(G234),"Confirmado","Pendiente"))</f>
        <v/>
      </c>
      <c r="K234" s="18" t="str">
        <f aca="false">IF(AND(ISNUMBER(A234),OR(A234&lt;Plan!$A$20,A234&gt;=Plan!$B$45,AND(ISNUMBER(B234),OR(B234&lt;Plan!$A$20,B234&gt;=Plan!$B$45)))),"REVISAR periodo",IF(COUNTA(A234:I234)=0,"",IF(OR(NOT(ISNUMBER(A234)),E234="",AND(C234&lt;&gt;"Ingreso",C234&lt;&gt;"Gasto",C234&lt;&gt;"Apartado",C234&lt;&gt;"Retirada"),AND(F234&lt;&gt;"",NOT(ISNUMBER(F234))),AND(G234&lt;&gt;"",NOT(ISNUMBER(G234))),AND(ISNUMBER(G234),NOT(ISNUMBER(B234))),AND(G234="",B234&lt;&gt;""),AND(C234="Gasto",COUNTIFS(Categorias!$A$8:$A$15,D234)&lt;&gt;1)),"REVISAR datos","Correcto")))</f>
        <v/>
      </c>
      <c r="L234" s="9" t="n">
        <f aca="false">IF(ISNUMBER(G234),IF(OR(C234="Gasto",C234="Apartado"),-G234,G234),0)</f>
        <v>0</v>
      </c>
      <c r="M234" s="9" t="str">
        <f aca="false">IF(J234="","",IF(OR(C234="Gasto",C234="Apartado"),-N(F234),N(F234)))</f>
        <v/>
      </c>
      <c r="N234" s="9" t="n">
        <f aca="false">IF(J234="Pendiente",M234,0)</f>
        <v>0</v>
      </c>
      <c r="O234" s="9" t="n">
        <f aca="false">IF(AND(J234="Pendiente",OR(C234="Gasto",C234="Apartado")),MAX(0,N(F234)),0)</f>
        <v>0</v>
      </c>
    </row>
    <row r="235" customFormat="false" ht="34" hidden="false" customHeight="true" outlineLevel="0" collapsed="false">
      <c r="A235" s="30"/>
      <c r="B235" s="30"/>
      <c r="C235" s="28"/>
      <c r="D235" s="28"/>
      <c r="E235" s="28"/>
      <c r="F235" s="29"/>
      <c r="G235" s="29"/>
      <c r="H235" s="31"/>
      <c r="I235" s="32"/>
      <c r="J235" s="18" t="str">
        <f aca="false">IF(COUNTA(A235:I235)=0,"",IF(ISNUMBER(G235),"Confirmado","Pendiente"))</f>
        <v/>
      </c>
      <c r="K235" s="18" t="str">
        <f aca="false">IF(AND(ISNUMBER(A235),OR(A235&lt;Plan!$A$20,A235&gt;=Plan!$B$45,AND(ISNUMBER(B235),OR(B235&lt;Plan!$A$20,B235&gt;=Plan!$B$45)))),"REVISAR periodo",IF(COUNTA(A235:I235)=0,"",IF(OR(NOT(ISNUMBER(A235)),E235="",AND(C235&lt;&gt;"Ingreso",C235&lt;&gt;"Gasto",C235&lt;&gt;"Apartado",C235&lt;&gt;"Retirada"),AND(F235&lt;&gt;"",NOT(ISNUMBER(F235))),AND(G235&lt;&gt;"",NOT(ISNUMBER(G235))),AND(ISNUMBER(G235),NOT(ISNUMBER(B235))),AND(G235="",B235&lt;&gt;""),AND(C235="Gasto",COUNTIFS(Categorias!$A$8:$A$15,D235)&lt;&gt;1)),"REVISAR datos","Correcto")))</f>
        <v/>
      </c>
      <c r="L235" s="9" t="n">
        <f aca="false">IF(ISNUMBER(G235),IF(OR(C235="Gasto",C235="Apartado"),-G235,G235),0)</f>
        <v>0</v>
      </c>
      <c r="M235" s="9" t="str">
        <f aca="false">IF(J235="","",IF(OR(C235="Gasto",C235="Apartado"),-N(F235),N(F235)))</f>
        <v/>
      </c>
      <c r="N235" s="9" t="n">
        <f aca="false">IF(J235="Pendiente",M235,0)</f>
        <v>0</v>
      </c>
      <c r="O235" s="9" t="n">
        <f aca="false">IF(AND(J235="Pendiente",OR(C235="Gasto",C235="Apartado")),MAX(0,N(F235)),0)</f>
        <v>0</v>
      </c>
    </row>
    <row r="236" customFormat="false" ht="34" hidden="false" customHeight="true" outlineLevel="0" collapsed="false">
      <c r="A236" s="30"/>
      <c r="B236" s="30"/>
      <c r="C236" s="28"/>
      <c r="D236" s="28"/>
      <c r="E236" s="28"/>
      <c r="F236" s="29"/>
      <c r="G236" s="29"/>
      <c r="H236" s="31"/>
      <c r="I236" s="32"/>
      <c r="J236" s="18" t="str">
        <f aca="false">IF(COUNTA(A236:I236)=0,"",IF(ISNUMBER(G236),"Confirmado","Pendiente"))</f>
        <v/>
      </c>
      <c r="K236" s="18" t="str">
        <f aca="false">IF(AND(ISNUMBER(A236),OR(A236&lt;Plan!$A$20,A236&gt;=Plan!$B$45,AND(ISNUMBER(B236),OR(B236&lt;Plan!$A$20,B236&gt;=Plan!$B$45)))),"REVISAR periodo",IF(COUNTA(A236:I236)=0,"",IF(OR(NOT(ISNUMBER(A236)),E236="",AND(C236&lt;&gt;"Ingreso",C236&lt;&gt;"Gasto",C236&lt;&gt;"Apartado",C236&lt;&gt;"Retirada"),AND(F236&lt;&gt;"",NOT(ISNUMBER(F236))),AND(G236&lt;&gt;"",NOT(ISNUMBER(G236))),AND(ISNUMBER(G236),NOT(ISNUMBER(B236))),AND(G236="",B236&lt;&gt;""),AND(C236="Gasto",COUNTIFS(Categorias!$A$8:$A$15,D236)&lt;&gt;1)),"REVISAR datos","Correcto")))</f>
        <v/>
      </c>
      <c r="L236" s="9" t="n">
        <f aca="false">IF(ISNUMBER(G236),IF(OR(C236="Gasto",C236="Apartado"),-G236,G236),0)</f>
        <v>0</v>
      </c>
      <c r="M236" s="9" t="str">
        <f aca="false">IF(J236="","",IF(OR(C236="Gasto",C236="Apartado"),-N(F236),N(F236)))</f>
        <v/>
      </c>
      <c r="N236" s="9" t="n">
        <f aca="false">IF(J236="Pendiente",M236,0)</f>
        <v>0</v>
      </c>
      <c r="O236" s="9" t="n">
        <f aca="false">IF(AND(J236="Pendiente",OR(C236="Gasto",C236="Apartado")),MAX(0,N(F236)),0)</f>
        <v>0</v>
      </c>
    </row>
    <row r="237" customFormat="false" ht="34" hidden="false" customHeight="true" outlineLevel="0" collapsed="false">
      <c r="A237" s="30"/>
      <c r="B237" s="30"/>
      <c r="C237" s="28"/>
      <c r="D237" s="28"/>
      <c r="E237" s="28"/>
      <c r="F237" s="29"/>
      <c r="G237" s="29"/>
      <c r="H237" s="31"/>
      <c r="I237" s="32"/>
      <c r="J237" s="18" t="str">
        <f aca="false">IF(COUNTA(A237:I237)=0,"",IF(ISNUMBER(G237),"Confirmado","Pendiente"))</f>
        <v/>
      </c>
      <c r="K237" s="18" t="str">
        <f aca="false">IF(AND(ISNUMBER(A237),OR(A237&lt;Plan!$A$20,A237&gt;=Plan!$B$45,AND(ISNUMBER(B237),OR(B237&lt;Plan!$A$20,B237&gt;=Plan!$B$45)))),"REVISAR periodo",IF(COUNTA(A237:I237)=0,"",IF(OR(NOT(ISNUMBER(A237)),E237="",AND(C237&lt;&gt;"Ingreso",C237&lt;&gt;"Gasto",C237&lt;&gt;"Apartado",C237&lt;&gt;"Retirada"),AND(F237&lt;&gt;"",NOT(ISNUMBER(F237))),AND(G237&lt;&gt;"",NOT(ISNUMBER(G237))),AND(ISNUMBER(G237),NOT(ISNUMBER(B237))),AND(G237="",B237&lt;&gt;""),AND(C237="Gasto",COUNTIFS(Categorias!$A$8:$A$15,D237)&lt;&gt;1)),"REVISAR datos","Correcto")))</f>
        <v/>
      </c>
      <c r="L237" s="9" t="n">
        <f aca="false">IF(ISNUMBER(G237),IF(OR(C237="Gasto",C237="Apartado"),-G237,G237),0)</f>
        <v>0</v>
      </c>
      <c r="M237" s="9" t="str">
        <f aca="false">IF(J237="","",IF(OR(C237="Gasto",C237="Apartado"),-N(F237),N(F237)))</f>
        <v/>
      </c>
      <c r="N237" s="9" t="n">
        <f aca="false">IF(J237="Pendiente",M237,0)</f>
        <v>0</v>
      </c>
      <c r="O237" s="9" t="n">
        <f aca="false">IF(AND(J237="Pendiente",OR(C237="Gasto",C237="Apartado")),MAX(0,N(F237)),0)</f>
        <v>0</v>
      </c>
    </row>
    <row r="238" customFormat="false" ht="34" hidden="false" customHeight="true" outlineLevel="0" collapsed="false">
      <c r="A238" s="30"/>
      <c r="B238" s="30"/>
      <c r="C238" s="28"/>
      <c r="D238" s="28"/>
      <c r="E238" s="28"/>
      <c r="F238" s="29"/>
      <c r="G238" s="29"/>
      <c r="H238" s="31"/>
      <c r="I238" s="32"/>
      <c r="J238" s="18" t="str">
        <f aca="false">IF(COUNTA(A238:I238)=0,"",IF(ISNUMBER(G238),"Confirmado","Pendiente"))</f>
        <v/>
      </c>
      <c r="K238" s="18" t="str">
        <f aca="false">IF(AND(ISNUMBER(A238),OR(A238&lt;Plan!$A$20,A238&gt;=Plan!$B$45,AND(ISNUMBER(B238),OR(B238&lt;Plan!$A$20,B238&gt;=Plan!$B$45)))),"REVISAR periodo",IF(COUNTA(A238:I238)=0,"",IF(OR(NOT(ISNUMBER(A238)),E238="",AND(C238&lt;&gt;"Ingreso",C238&lt;&gt;"Gasto",C238&lt;&gt;"Apartado",C238&lt;&gt;"Retirada"),AND(F238&lt;&gt;"",NOT(ISNUMBER(F238))),AND(G238&lt;&gt;"",NOT(ISNUMBER(G238))),AND(ISNUMBER(G238),NOT(ISNUMBER(B238))),AND(G238="",B238&lt;&gt;""),AND(C238="Gasto",COUNTIFS(Categorias!$A$8:$A$15,D238)&lt;&gt;1)),"REVISAR datos","Correcto")))</f>
        <v/>
      </c>
      <c r="L238" s="9" t="n">
        <f aca="false">IF(ISNUMBER(G238),IF(OR(C238="Gasto",C238="Apartado"),-G238,G238),0)</f>
        <v>0</v>
      </c>
      <c r="M238" s="9" t="str">
        <f aca="false">IF(J238="","",IF(OR(C238="Gasto",C238="Apartado"),-N(F238),N(F238)))</f>
        <v/>
      </c>
      <c r="N238" s="9" t="n">
        <f aca="false">IF(J238="Pendiente",M238,0)</f>
        <v>0</v>
      </c>
      <c r="O238" s="9" t="n">
        <f aca="false">IF(AND(J238="Pendiente",OR(C238="Gasto",C238="Apartado")),MAX(0,N(F238)),0)</f>
        <v>0</v>
      </c>
    </row>
    <row r="239" customFormat="false" ht="34" hidden="false" customHeight="true" outlineLevel="0" collapsed="false">
      <c r="A239" s="30"/>
      <c r="B239" s="30"/>
      <c r="C239" s="28"/>
      <c r="D239" s="28"/>
      <c r="E239" s="28"/>
      <c r="F239" s="29"/>
      <c r="G239" s="29"/>
      <c r="H239" s="31"/>
      <c r="I239" s="32"/>
      <c r="J239" s="18" t="str">
        <f aca="false">IF(COUNTA(A239:I239)=0,"",IF(ISNUMBER(G239),"Confirmado","Pendiente"))</f>
        <v/>
      </c>
      <c r="K239" s="18" t="str">
        <f aca="false">IF(AND(ISNUMBER(A239),OR(A239&lt;Plan!$A$20,A239&gt;=Plan!$B$45,AND(ISNUMBER(B239),OR(B239&lt;Plan!$A$20,B239&gt;=Plan!$B$45)))),"REVISAR periodo",IF(COUNTA(A239:I239)=0,"",IF(OR(NOT(ISNUMBER(A239)),E239="",AND(C239&lt;&gt;"Ingreso",C239&lt;&gt;"Gasto",C239&lt;&gt;"Apartado",C239&lt;&gt;"Retirada"),AND(F239&lt;&gt;"",NOT(ISNUMBER(F239))),AND(G239&lt;&gt;"",NOT(ISNUMBER(G239))),AND(ISNUMBER(G239),NOT(ISNUMBER(B239))),AND(G239="",B239&lt;&gt;""),AND(C239="Gasto",COUNTIFS(Categorias!$A$8:$A$15,D239)&lt;&gt;1)),"REVISAR datos","Correcto")))</f>
        <v/>
      </c>
      <c r="L239" s="9" t="n">
        <f aca="false">IF(ISNUMBER(G239),IF(OR(C239="Gasto",C239="Apartado"),-G239,G239),0)</f>
        <v>0</v>
      </c>
      <c r="M239" s="9" t="str">
        <f aca="false">IF(J239="","",IF(OR(C239="Gasto",C239="Apartado"),-N(F239),N(F239)))</f>
        <v/>
      </c>
      <c r="N239" s="9" t="n">
        <f aca="false">IF(J239="Pendiente",M239,0)</f>
        <v>0</v>
      </c>
      <c r="O239" s="9" t="n">
        <f aca="false">IF(AND(J239="Pendiente",OR(C239="Gasto",C239="Apartado")),MAX(0,N(F239)),0)</f>
        <v>0</v>
      </c>
    </row>
    <row r="240" customFormat="false" ht="34" hidden="false" customHeight="true" outlineLevel="0" collapsed="false">
      <c r="A240" s="30"/>
      <c r="B240" s="30"/>
      <c r="C240" s="28"/>
      <c r="D240" s="28"/>
      <c r="E240" s="28"/>
      <c r="F240" s="29"/>
      <c r="G240" s="29"/>
      <c r="H240" s="31"/>
      <c r="I240" s="32"/>
      <c r="J240" s="18" t="str">
        <f aca="false">IF(COUNTA(A240:I240)=0,"",IF(ISNUMBER(G240),"Confirmado","Pendiente"))</f>
        <v/>
      </c>
      <c r="K240" s="18" t="str">
        <f aca="false">IF(AND(ISNUMBER(A240),OR(A240&lt;Plan!$A$20,A240&gt;=Plan!$B$45,AND(ISNUMBER(B240),OR(B240&lt;Plan!$A$20,B240&gt;=Plan!$B$45)))),"REVISAR periodo",IF(COUNTA(A240:I240)=0,"",IF(OR(NOT(ISNUMBER(A240)),E240="",AND(C240&lt;&gt;"Ingreso",C240&lt;&gt;"Gasto",C240&lt;&gt;"Apartado",C240&lt;&gt;"Retirada"),AND(F240&lt;&gt;"",NOT(ISNUMBER(F240))),AND(G240&lt;&gt;"",NOT(ISNUMBER(G240))),AND(ISNUMBER(G240),NOT(ISNUMBER(B240))),AND(G240="",B240&lt;&gt;""),AND(C240="Gasto",COUNTIFS(Categorias!$A$8:$A$15,D240)&lt;&gt;1)),"REVISAR datos","Correcto")))</f>
        <v/>
      </c>
      <c r="L240" s="9" t="n">
        <f aca="false">IF(ISNUMBER(G240),IF(OR(C240="Gasto",C240="Apartado"),-G240,G240),0)</f>
        <v>0</v>
      </c>
      <c r="M240" s="9" t="str">
        <f aca="false">IF(J240="","",IF(OR(C240="Gasto",C240="Apartado"),-N(F240),N(F240)))</f>
        <v/>
      </c>
      <c r="N240" s="9" t="n">
        <f aca="false">IF(J240="Pendiente",M240,0)</f>
        <v>0</v>
      </c>
      <c r="O240" s="9" t="n">
        <f aca="false">IF(AND(J240="Pendiente",OR(C240="Gasto",C240="Apartado")),MAX(0,N(F240)),0)</f>
        <v>0</v>
      </c>
    </row>
    <row r="241" customFormat="false" ht="34" hidden="false" customHeight="true" outlineLevel="0" collapsed="false">
      <c r="A241" s="30"/>
      <c r="B241" s="30"/>
      <c r="C241" s="28"/>
      <c r="D241" s="28"/>
      <c r="E241" s="28"/>
      <c r="F241" s="29"/>
      <c r="G241" s="29"/>
      <c r="H241" s="31"/>
      <c r="I241" s="32"/>
      <c r="J241" s="18" t="str">
        <f aca="false">IF(COUNTA(A241:I241)=0,"",IF(ISNUMBER(G241),"Confirmado","Pendiente"))</f>
        <v/>
      </c>
      <c r="K241" s="18" t="str">
        <f aca="false">IF(AND(ISNUMBER(A241),OR(A241&lt;Plan!$A$20,A241&gt;=Plan!$B$45,AND(ISNUMBER(B241),OR(B241&lt;Plan!$A$20,B241&gt;=Plan!$B$45)))),"REVISAR periodo",IF(COUNTA(A241:I241)=0,"",IF(OR(NOT(ISNUMBER(A241)),E241="",AND(C241&lt;&gt;"Ingreso",C241&lt;&gt;"Gasto",C241&lt;&gt;"Apartado",C241&lt;&gt;"Retirada"),AND(F241&lt;&gt;"",NOT(ISNUMBER(F241))),AND(G241&lt;&gt;"",NOT(ISNUMBER(G241))),AND(ISNUMBER(G241),NOT(ISNUMBER(B241))),AND(G241="",B241&lt;&gt;""),AND(C241="Gasto",COUNTIFS(Categorias!$A$8:$A$15,D241)&lt;&gt;1)),"REVISAR datos","Correcto")))</f>
        <v/>
      </c>
      <c r="L241" s="9" t="n">
        <f aca="false">IF(ISNUMBER(G241),IF(OR(C241="Gasto",C241="Apartado"),-G241,G241),0)</f>
        <v>0</v>
      </c>
      <c r="M241" s="9" t="str">
        <f aca="false">IF(J241="","",IF(OR(C241="Gasto",C241="Apartado"),-N(F241),N(F241)))</f>
        <v/>
      </c>
      <c r="N241" s="9" t="n">
        <f aca="false">IF(J241="Pendiente",M241,0)</f>
        <v>0</v>
      </c>
      <c r="O241" s="9" t="n">
        <f aca="false">IF(AND(J241="Pendiente",OR(C241="Gasto",C241="Apartado")),MAX(0,N(F241)),0)</f>
        <v>0</v>
      </c>
    </row>
    <row r="242" customFormat="false" ht="34" hidden="false" customHeight="true" outlineLevel="0" collapsed="false">
      <c r="A242" s="30"/>
      <c r="B242" s="30"/>
      <c r="C242" s="28"/>
      <c r="D242" s="28"/>
      <c r="E242" s="28"/>
      <c r="F242" s="29"/>
      <c r="G242" s="29"/>
      <c r="H242" s="31"/>
      <c r="I242" s="32"/>
      <c r="J242" s="18" t="str">
        <f aca="false">IF(COUNTA(A242:I242)=0,"",IF(ISNUMBER(G242),"Confirmado","Pendiente"))</f>
        <v/>
      </c>
      <c r="K242" s="18" t="str">
        <f aca="false">IF(AND(ISNUMBER(A242),OR(A242&lt;Plan!$A$20,A242&gt;=Plan!$B$45,AND(ISNUMBER(B242),OR(B242&lt;Plan!$A$20,B242&gt;=Plan!$B$45)))),"REVISAR periodo",IF(COUNTA(A242:I242)=0,"",IF(OR(NOT(ISNUMBER(A242)),E242="",AND(C242&lt;&gt;"Ingreso",C242&lt;&gt;"Gasto",C242&lt;&gt;"Apartado",C242&lt;&gt;"Retirada"),AND(F242&lt;&gt;"",NOT(ISNUMBER(F242))),AND(G242&lt;&gt;"",NOT(ISNUMBER(G242))),AND(ISNUMBER(G242),NOT(ISNUMBER(B242))),AND(G242="",B242&lt;&gt;""),AND(C242="Gasto",COUNTIFS(Categorias!$A$8:$A$15,D242)&lt;&gt;1)),"REVISAR datos","Correcto")))</f>
        <v/>
      </c>
      <c r="L242" s="9" t="n">
        <f aca="false">IF(ISNUMBER(G242),IF(OR(C242="Gasto",C242="Apartado"),-G242,G242),0)</f>
        <v>0</v>
      </c>
      <c r="M242" s="9" t="str">
        <f aca="false">IF(J242="","",IF(OR(C242="Gasto",C242="Apartado"),-N(F242),N(F242)))</f>
        <v/>
      </c>
      <c r="N242" s="9" t="n">
        <f aca="false">IF(J242="Pendiente",M242,0)</f>
        <v>0</v>
      </c>
      <c r="O242" s="9" t="n">
        <f aca="false">IF(AND(J242="Pendiente",OR(C242="Gasto",C242="Apartado")),MAX(0,N(F242)),0)</f>
        <v>0</v>
      </c>
    </row>
    <row r="243" customFormat="false" ht="34" hidden="false" customHeight="true" outlineLevel="0" collapsed="false">
      <c r="A243" s="30"/>
      <c r="B243" s="30"/>
      <c r="C243" s="28"/>
      <c r="D243" s="28"/>
      <c r="E243" s="28"/>
      <c r="F243" s="29"/>
      <c r="G243" s="29"/>
      <c r="H243" s="31"/>
      <c r="I243" s="32"/>
      <c r="J243" s="18" t="str">
        <f aca="false">IF(COUNTA(A243:I243)=0,"",IF(ISNUMBER(G243),"Confirmado","Pendiente"))</f>
        <v/>
      </c>
      <c r="K243" s="18" t="str">
        <f aca="false">IF(AND(ISNUMBER(A243),OR(A243&lt;Plan!$A$20,A243&gt;=Plan!$B$45,AND(ISNUMBER(B243),OR(B243&lt;Plan!$A$20,B243&gt;=Plan!$B$45)))),"REVISAR periodo",IF(COUNTA(A243:I243)=0,"",IF(OR(NOT(ISNUMBER(A243)),E243="",AND(C243&lt;&gt;"Ingreso",C243&lt;&gt;"Gasto",C243&lt;&gt;"Apartado",C243&lt;&gt;"Retirada"),AND(F243&lt;&gt;"",NOT(ISNUMBER(F243))),AND(G243&lt;&gt;"",NOT(ISNUMBER(G243))),AND(ISNUMBER(G243),NOT(ISNUMBER(B243))),AND(G243="",B243&lt;&gt;""),AND(C243="Gasto",COUNTIFS(Categorias!$A$8:$A$15,D243)&lt;&gt;1)),"REVISAR datos","Correcto")))</f>
        <v/>
      </c>
      <c r="L243" s="9" t="n">
        <f aca="false">IF(ISNUMBER(G243),IF(OR(C243="Gasto",C243="Apartado"),-G243,G243),0)</f>
        <v>0</v>
      </c>
      <c r="M243" s="9" t="str">
        <f aca="false">IF(J243="","",IF(OR(C243="Gasto",C243="Apartado"),-N(F243),N(F243)))</f>
        <v/>
      </c>
      <c r="N243" s="9" t="n">
        <f aca="false">IF(J243="Pendiente",M243,0)</f>
        <v>0</v>
      </c>
      <c r="O243" s="9" t="n">
        <f aca="false">IF(AND(J243="Pendiente",OR(C243="Gasto",C243="Apartado")),MAX(0,N(F243)),0)</f>
        <v>0</v>
      </c>
    </row>
    <row r="244" customFormat="false" ht="34" hidden="false" customHeight="true" outlineLevel="0" collapsed="false">
      <c r="A244" s="30"/>
      <c r="B244" s="30"/>
      <c r="C244" s="28"/>
      <c r="D244" s="28"/>
      <c r="E244" s="28"/>
      <c r="F244" s="29"/>
      <c r="G244" s="29"/>
      <c r="H244" s="31"/>
      <c r="I244" s="32"/>
      <c r="J244" s="18" t="str">
        <f aca="false">IF(COUNTA(A244:I244)=0,"",IF(ISNUMBER(G244),"Confirmado","Pendiente"))</f>
        <v/>
      </c>
      <c r="K244" s="18" t="str">
        <f aca="false">IF(AND(ISNUMBER(A244),OR(A244&lt;Plan!$A$20,A244&gt;=Plan!$B$45,AND(ISNUMBER(B244),OR(B244&lt;Plan!$A$20,B244&gt;=Plan!$B$45)))),"REVISAR periodo",IF(COUNTA(A244:I244)=0,"",IF(OR(NOT(ISNUMBER(A244)),E244="",AND(C244&lt;&gt;"Ingreso",C244&lt;&gt;"Gasto",C244&lt;&gt;"Apartado",C244&lt;&gt;"Retirada"),AND(F244&lt;&gt;"",NOT(ISNUMBER(F244))),AND(G244&lt;&gt;"",NOT(ISNUMBER(G244))),AND(ISNUMBER(G244),NOT(ISNUMBER(B244))),AND(G244="",B244&lt;&gt;""),AND(C244="Gasto",COUNTIFS(Categorias!$A$8:$A$15,D244)&lt;&gt;1)),"REVISAR datos","Correcto")))</f>
        <v/>
      </c>
      <c r="L244" s="9" t="n">
        <f aca="false">IF(ISNUMBER(G244),IF(OR(C244="Gasto",C244="Apartado"),-G244,G244),0)</f>
        <v>0</v>
      </c>
      <c r="M244" s="9" t="str">
        <f aca="false">IF(J244="","",IF(OR(C244="Gasto",C244="Apartado"),-N(F244),N(F244)))</f>
        <v/>
      </c>
      <c r="N244" s="9" t="n">
        <f aca="false">IF(J244="Pendiente",M244,0)</f>
        <v>0</v>
      </c>
      <c r="O244" s="9" t="n">
        <f aca="false">IF(AND(J244="Pendiente",OR(C244="Gasto",C244="Apartado")),MAX(0,N(F244)),0)</f>
        <v>0</v>
      </c>
    </row>
    <row r="245" customFormat="false" ht="34" hidden="false" customHeight="true" outlineLevel="0" collapsed="false">
      <c r="A245" s="30"/>
      <c r="B245" s="30"/>
      <c r="C245" s="28"/>
      <c r="D245" s="28"/>
      <c r="E245" s="28"/>
      <c r="F245" s="29"/>
      <c r="G245" s="29"/>
      <c r="H245" s="31"/>
      <c r="I245" s="32"/>
      <c r="J245" s="18" t="str">
        <f aca="false">IF(COUNTA(A245:I245)=0,"",IF(ISNUMBER(G245),"Confirmado","Pendiente"))</f>
        <v/>
      </c>
      <c r="K245" s="18" t="str">
        <f aca="false">IF(AND(ISNUMBER(A245),OR(A245&lt;Plan!$A$20,A245&gt;=Plan!$B$45,AND(ISNUMBER(B245),OR(B245&lt;Plan!$A$20,B245&gt;=Plan!$B$45)))),"REVISAR periodo",IF(COUNTA(A245:I245)=0,"",IF(OR(NOT(ISNUMBER(A245)),E245="",AND(C245&lt;&gt;"Ingreso",C245&lt;&gt;"Gasto",C245&lt;&gt;"Apartado",C245&lt;&gt;"Retirada"),AND(F245&lt;&gt;"",NOT(ISNUMBER(F245))),AND(G245&lt;&gt;"",NOT(ISNUMBER(G245))),AND(ISNUMBER(G245),NOT(ISNUMBER(B245))),AND(G245="",B245&lt;&gt;""),AND(C245="Gasto",COUNTIFS(Categorias!$A$8:$A$15,D245)&lt;&gt;1)),"REVISAR datos","Correcto")))</f>
        <v/>
      </c>
      <c r="L245" s="9" t="n">
        <f aca="false">IF(ISNUMBER(G245),IF(OR(C245="Gasto",C245="Apartado"),-G245,G245),0)</f>
        <v>0</v>
      </c>
      <c r="M245" s="9" t="str">
        <f aca="false">IF(J245="","",IF(OR(C245="Gasto",C245="Apartado"),-N(F245),N(F245)))</f>
        <v/>
      </c>
      <c r="N245" s="9" t="n">
        <f aca="false">IF(J245="Pendiente",M245,0)</f>
        <v>0</v>
      </c>
      <c r="O245" s="9" t="n">
        <f aca="false">IF(AND(J245="Pendiente",OR(C245="Gasto",C245="Apartado")),MAX(0,N(F245)),0)</f>
        <v>0</v>
      </c>
    </row>
    <row r="246" customFormat="false" ht="34" hidden="false" customHeight="true" outlineLevel="0" collapsed="false">
      <c r="A246" s="30"/>
      <c r="B246" s="30"/>
      <c r="C246" s="28"/>
      <c r="D246" s="28"/>
      <c r="E246" s="28"/>
      <c r="F246" s="29"/>
      <c r="G246" s="29"/>
      <c r="H246" s="31"/>
      <c r="I246" s="32"/>
      <c r="J246" s="18" t="str">
        <f aca="false">IF(COUNTA(A246:I246)=0,"",IF(ISNUMBER(G246),"Confirmado","Pendiente"))</f>
        <v/>
      </c>
      <c r="K246" s="18" t="str">
        <f aca="false">IF(AND(ISNUMBER(A246),OR(A246&lt;Plan!$A$20,A246&gt;=Plan!$B$45,AND(ISNUMBER(B246),OR(B246&lt;Plan!$A$20,B246&gt;=Plan!$B$45)))),"REVISAR periodo",IF(COUNTA(A246:I246)=0,"",IF(OR(NOT(ISNUMBER(A246)),E246="",AND(C246&lt;&gt;"Ingreso",C246&lt;&gt;"Gasto",C246&lt;&gt;"Apartado",C246&lt;&gt;"Retirada"),AND(F246&lt;&gt;"",NOT(ISNUMBER(F246))),AND(G246&lt;&gt;"",NOT(ISNUMBER(G246))),AND(ISNUMBER(G246),NOT(ISNUMBER(B246))),AND(G246="",B246&lt;&gt;""),AND(C246="Gasto",COUNTIFS(Categorias!$A$8:$A$15,D246)&lt;&gt;1)),"REVISAR datos","Correcto")))</f>
        <v/>
      </c>
      <c r="L246" s="9" t="n">
        <f aca="false">IF(ISNUMBER(G246),IF(OR(C246="Gasto",C246="Apartado"),-G246,G246),0)</f>
        <v>0</v>
      </c>
      <c r="M246" s="9" t="str">
        <f aca="false">IF(J246="","",IF(OR(C246="Gasto",C246="Apartado"),-N(F246),N(F246)))</f>
        <v/>
      </c>
      <c r="N246" s="9" t="n">
        <f aca="false">IF(J246="Pendiente",M246,0)</f>
        <v>0</v>
      </c>
      <c r="O246" s="9" t="n">
        <f aca="false">IF(AND(J246="Pendiente",OR(C246="Gasto",C246="Apartado")),MAX(0,N(F246)),0)</f>
        <v>0</v>
      </c>
    </row>
    <row r="247" customFormat="false" ht="34" hidden="false" customHeight="true" outlineLevel="0" collapsed="false">
      <c r="A247" s="30"/>
      <c r="B247" s="30"/>
      <c r="C247" s="28"/>
      <c r="D247" s="28"/>
      <c r="E247" s="28"/>
      <c r="F247" s="29"/>
      <c r="G247" s="29"/>
      <c r="H247" s="31"/>
      <c r="I247" s="32"/>
      <c r="J247" s="18" t="str">
        <f aca="false">IF(COUNTA(A247:I247)=0,"",IF(ISNUMBER(G247),"Confirmado","Pendiente"))</f>
        <v/>
      </c>
      <c r="K247" s="18" t="str">
        <f aca="false">IF(AND(ISNUMBER(A247),OR(A247&lt;Plan!$A$20,A247&gt;=Plan!$B$45,AND(ISNUMBER(B247),OR(B247&lt;Plan!$A$20,B247&gt;=Plan!$B$45)))),"REVISAR periodo",IF(COUNTA(A247:I247)=0,"",IF(OR(NOT(ISNUMBER(A247)),E247="",AND(C247&lt;&gt;"Ingreso",C247&lt;&gt;"Gasto",C247&lt;&gt;"Apartado",C247&lt;&gt;"Retirada"),AND(F247&lt;&gt;"",NOT(ISNUMBER(F247))),AND(G247&lt;&gt;"",NOT(ISNUMBER(G247))),AND(ISNUMBER(G247),NOT(ISNUMBER(B247))),AND(G247="",B247&lt;&gt;""),AND(C247="Gasto",COUNTIFS(Categorias!$A$8:$A$15,D247)&lt;&gt;1)),"REVISAR datos","Correcto")))</f>
        <v/>
      </c>
      <c r="L247" s="9" t="n">
        <f aca="false">IF(ISNUMBER(G247),IF(OR(C247="Gasto",C247="Apartado"),-G247,G247),0)</f>
        <v>0</v>
      </c>
      <c r="M247" s="9" t="str">
        <f aca="false">IF(J247="","",IF(OR(C247="Gasto",C247="Apartado"),-N(F247),N(F247)))</f>
        <v/>
      </c>
      <c r="N247" s="9" t="n">
        <f aca="false">IF(J247="Pendiente",M247,0)</f>
        <v>0</v>
      </c>
      <c r="O247" s="9" t="n">
        <f aca="false">IF(AND(J247="Pendiente",OR(C247="Gasto",C247="Apartado")),MAX(0,N(F247)),0)</f>
        <v>0</v>
      </c>
    </row>
    <row r="248" customFormat="false" ht="34" hidden="false" customHeight="true" outlineLevel="0" collapsed="false">
      <c r="A248" s="30"/>
      <c r="B248" s="30"/>
      <c r="C248" s="28"/>
      <c r="D248" s="28"/>
      <c r="E248" s="28"/>
      <c r="F248" s="29"/>
      <c r="G248" s="29"/>
      <c r="H248" s="31"/>
      <c r="I248" s="32"/>
      <c r="J248" s="18" t="str">
        <f aca="false">IF(COUNTA(A248:I248)=0,"",IF(ISNUMBER(G248),"Confirmado","Pendiente"))</f>
        <v/>
      </c>
      <c r="K248" s="18" t="str">
        <f aca="false">IF(AND(ISNUMBER(A248),OR(A248&lt;Plan!$A$20,A248&gt;=Plan!$B$45,AND(ISNUMBER(B248),OR(B248&lt;Plan!$A$20,B248&gt;=Plan!$B$45)))),"REVISAR periodo",IF(COUNTA(A248:I248)=0,"",IF(OR(NOT(ISNUMBER(A248)),E248="",AND(C248&lt;&gt;"Ingreso",C248&lt;&gt;"Gasto",C248&lt;&gt;"Apartado",C248&lt;&gt;"Retirada"),AND(F248&lt;&gt;"",NOT(ISNUMBER(F248))),AND(G248&lt;&gt;"",NOT(ISNUMBER(G248))),AND(ISNUMBER(G248),NOT(ISNUMBER(B248))),AND(G248="",B248&lt;&gt;""),AND(C248="Gasto",COUNTIFS(Categorias!$A$8:$A$15,D248)&lt;&gt;1)),"REVISAR datos","Correcto")))</f>
        <v/>
      </c>
      <c r="L248" s="9" t="n">
        <f aca="false">IF(ISNUMBER(G248),IF(OR(C248="Gasto",C248="Apartado"),-G248,G248),0)</f>
        <v>0</v>
      </c>
      <c r="M248" s="9" t="str">
        <f aca="false">IF(J248="","",IF(OR(C248="Gasto",C248="Apartado"),-N(F248),N(F248)))</f>
        <v/>
      </c>
      <c r="N248" s="9" t="n">
        <f aca="false">IF(J248="Pendiente",M248,0)</f>
        <v>0</v>
      </c>
      <c r="O248" s="9" t="n">
        <f aca="false">IF(AND(J248="Pendiente",OR(C248="Gasto",C248="Apartado")),MAX(0,N(F248)),0)</f>
        <v>0</v>
      </c>
    </row>
    <row r="249" customFormat="false" ht="34" hidden="false" customHeight="true" outlineLevel="0" collapsed="false">
      <c r="A249" s="30"/>
      <c r="B249" s="30"/>
      <c r="C249" s="28"/>
      <c r="D249" s="28"/>
      <c r="E249" s="28"/>
      <c r="F249" s="29"/>
      <c r="G249" s="29"/>
      <c r="H249" s="31"/>
      <c r="I249" s="32"/>
      <c r="J249" s="18" t="str">
        <f aca="false">IF(COUNTA(A249:I249)=0,"",IF(ISNUMBER(G249),"Confirmado","Pendiente"))</f>
        <v/>
      </c>
      <c r="K249" s="18" t="str">
        <f aca="false">IF(AND(ISNUMBER(A249),OR(A249&lt;Plan!$A$20,A249&gt;=Plan!$B$45,AND(ISNUMBER(B249),OR(B249&lt;Plan!$A$20,B249&gt;=Plan!$B$45)))),"REVISAR periodo",IF(COUNTA(A249:I249)=0,"",IF(OR(NOT(ISNUMBER(A249)),E249="",AND(C249&lt;&gt;"Ingreso",C249&lt;&gt;"Gasto",C249&lt;&gt;"Apartado",C249&lt;&gt;"Retirada"),AND(F249&lt;&gt;"",NOT(ISNUMBER(F249))),AND(G249&lt;&gt;"",NOT(ISNUMBER(G249))),AND(ISNUMBER(G249),NOT(ISNUMBER(B249))),AND(G249="",B249&lt;&gt;""),AND(C249="Gasto",COUNTIFS(Categorias!$A$8:$A$15,D249)&lt;&gt;1)),"REVISAR datos","Correcto")))</f>
        <v/>
      </c>
      <c r="L249" s="9" t="n">
        <f aca="false">IF(ISNUMBER(G249),IF(OR(C249="Gasto",C249="Apartado"),-G249,G249),0)</f>
        <v>0</v>
      </c>
      <c r="M249" s="9" t="str">
        <f aca="false">IF(J249="","",IF(OR(C249="Gasto",C249="Apartado"),-N(F249),N(F249)))</f>
        <v/>
      </c>
      <c r="N249" s="9" t="n">
        <f aca="false">IF(J249="Pendiente",M249,0)</f>
        <v>0</v>
      </c>
      <c r="O249" s="9" t="n">
        <f aca="false">IF(AND(J249="Pendiente",OR(C249="Gasto",C249="Apartado")),MAX(0,N(F249)),0)</f>
        <v>0</v>
      </c>
    </row>
    <row r="250" customFormat="false" ht="34" hidden="false" customHeight="true" outlineLevel="0" collapsed="false">
      <c r="A250" s="30"/>
      <c r="B250" s="30"/>
      <c r="C250" s="28"/>
      <c r="D250" s="28"/>
      <c r="E250" s="28"/>
      <c r="F250" s="29"/>
      <c r="G250" s="29"/>
      <c r="H250" s="31"/>
      <c r="I250" s="32"/>
      <c r="J250" s="18" t="str">
        <f aca="false">IF(COUNTA(A250:I250)=0,"",IF(ISNUMBER(G250),"Confirmado","Pendiente"))</f>
        <v/>
      </c>
      <c r="K250" s="18" t="str">
        <f aca="false">IF(AND(ISNUMBER(A250),OR(A250&lt;Plan!$A$20,A250&gt;=Plan!$B$45,AND(ISNUMBER(B250),OR(B250&lt;Plan!$A$20,B250&gt;=Plan!$B$45)))),"REVISAR periodo",IF(COUNTA(A250:I250)=0,"",IF(OR(NOT(ISNUMBER(A250)),E250="",AND(C250&lt;&gt;"Ingreso",C250&lt;&gt;"Gasto",C250&lt;&gt;"Apartado",C250&lt;&gt;"Retirada"),AND(F250&lt;&gt;"",NOT(ISNUMBER(F250))),AND(G250&lt;&gt;"",NOT(ISNUMBER(G250))),AND(ISNUMBER(G250),NOT(ISNUMBER(B250))),AND(G250="",B250&lt;&gt;""),AND(C250="Gasto",COUNTIFS(Categorias!$A$8:$A$15,D250)&lt;&gt;1)),"REVISAR datos","Correcto")))</f>
        <v/>
      </c>
      <c r="L250" s="9" t="n">
        <f aca="false">IF(ISNUMBER(G250),IF(OR(C250="Gasto",C250="Apartado"),-G250,G250),0)</f>
        <v>0</v>
      </c>
      <c r="M250" s="9" t="str">
        <f aca="false">IF(J250="","",IF(OR(C250="Gasto",C250="Apartado"),-N(F250),N(F250)))</f>
        <v/>
      </c>
      <c r="N250" s="9" t="n">
        <f aca="false">IF(J250="Pendiente",M250,0)</f>
        <v>0</v>
      </c>
      <c r="O250" s="9" t="n">
        <f aca="false">IF(AND(J250="Pendiente",OR(C250="Gasto",C250="Apartado")),MAX(0,N(F250)),0)</f>
        <v>0</v>
      </c>
    </row>
    <row r="251" customFormat="false" ht="34" hidden="false" customHeight="true" outlineLevel="0" collapsed="false">
      <c r="A251" s="30"/>
      <c r="B251" s="30"/>
      <c r="C251" s="28"/>
      <c r="D251" s="28"/>
      <c r="E251" s="28"/>
      <c r="F251" s="29"/>
      <c r="G251" s="29"/>
      <c r="H251" s="31"/>
      <c r="I251" s="32"/>
      <c r="J251" s="18" t="str">
        <f aca="false">IF(COUNTA(A251:I251)=0,"",IF(ISNUMBER(G251),"Confirmado","Pendiente"))</f>
        <v/>
      </c>
      <c r="K251" s="18" t="str">
        <f aca="false">IF(AND(ISNUMBER(A251),OR(A251&lt;Plan!$A$20,A251&gt;=Plan!$B$45,AND(ISNUMBER(B251),OR(B251&lt;Plan!$A$20,B251&gt;=Plan!$B$45)))),"REVISAR periodo",IF(COUNTA(A251:I251)=0,"",IF(OR(NOT(ISNUMBER(A251)),E251="",AND(C251&lt;&gt;"Ingreso",C251&lt;&gt;"Gasto",C251&lt;&gt;"Apartado",C251&lt;&gt;"Retirada"),AND(F251&lt;&gt;"",NOT(ISNUMBER(F251))),AND(G251&lt;&gt;"",NOT(ISNUMBER(G251))),AND(ISNUMBER(G251),NOT(ISNUMBER(B251))),AND(G251="",B251&lt;&gt;""),AND(C251="Gasto",COUNTIFS(Categorias!$A$8:$A$15,D251)&lt;&gt;1)),"REVISAR datos","Correcto")))</f>
        <v/>
      </c>
      <c r="L251" s="9" t="n">
        <f aca="false">IF(ISNUMBER(G251),IF(OR(C251="Gasto",C251="Apartado"),-G251,G251),0)</f>
        <v>0</v>
      </c>
      <c r="M251" s="9" t="str">
        <f aca="false">IF(J251="","",IF(OR(C251="Gasto",C251="Apartado"),-N(F251),N(F251)))</f>
        <v/>
      </c>
      <c r="N251" s="9" t="n">
        <f aca="false">IF(J251="Pendiente",M251,0)</f>
        <v>0</v>
      </c>
      <c r="O251" s="9" t="n">
        <f aca="false">IF(AND(J251="Pendiente",OR(C251="Gasto",C251="Apartado")),MAX(0,N(F251)),0)</f>
        <v>0</v>
      </c>
    </row>
    <row r="252" customFormat="false" ht="34" hidden="false" customHeight="true" outlineLevel="0" collapsed="false">
      <c r="A252" s="30"/>
      <c r="B252" s="30"/>
      <c r="C252" s="28"/>
      <c r="D252" s="28"/>
      <c r="E252" s="28"/>
      <c r="F252" s="29"/>
      <c r="G252" s="29"/>
      <c r="H252" s="31"/>
      <c r="I252" s="32"/>
      <c r="J252" s="18" t="str">
        <f aca="false">IF(COUNTA(A252:I252)=0,"",IF(ISNUMBER(G252),"Confirmado","Pendiente"))</f>
        <v/>
      </c>
      <c r="K252" s="18" t="str">
        <f aca="false">IF(AND(ISNUMBER(A252),OR(A252&lt;Plan!$A$20,A252&gt;=Plan!$B$45,AND(ISNUMBER(B252),OR(B252&lt;Plan!$A$20,B252&gt;=Plan!$B$45)))),"REVISAR periodo",IF(COUNTA(A252:I252)=0,"",IF(OR(NOT(ISNUMBER(A252)),E252="",AND(C252&lt;&gt;"Ingreso",C252&lt;&gt;"Gasto",C252&lt;&gt;"Apartado",C252&lt;&gt;"Retirada"),AND(F252&lt;&gt;"",NOT(ISNUMBER(F252))),AND(G252&lt;&gt;"",NOT(ISNUMBER(G252))),AND(ISNUMBER(G252),NOT(ISNUMBER(B252))),AND(G252="",B252&lt;&gt;""),AND(C252="Gasto",COUNTIFS(Categorias!$A$8:$A$15,D252)&lt;&gt;1)),"REVISAR datos","Correcto")))</f>
        <v/>
      </c>
      <c r="L252" s="9" t="n">
        <f aca="false">IF(ISNUMBER(G252),IF(OR(C252="Gasto",C252="Apartado"),-G252,G252),0)</f>
        <v>0</v>
      </c>
      <c r="M252" s="9" t="str">
        <f aca="false">IF(J252="","",IF(OR(C252="Gasto",C252="Apartado"),-N(F252),N(F252)))</f>
        <v/>
      </c>
      <c r="N252" s="9" t="n">
        <f aca="false">IF(J252="Pendiente",M252,0)</f>
        <v>0</v>
      </c>
      <c r="O252" s="9" t="n">
        <f aca="false">IF(AND(J252="Pendiente",OR(C252="Gasto",C252="Apartado")),MAX(0,N(F252)),0)</f>
        <v>0</v>
      </c>
    </row>
    <row r="253" customFormat="false" ht="34" hidden="false" customHeight="true" outlineLevel="0" collapsed="false">
      <c r="A253" s="30"/>
      <c r="B253" s="30"/>
      <c r="C253" s="28"/>
      <c r="D253" s="28"/>
      <c r="E253" s="28"/>
      <c r="F253" s="29"/>
      <c r="G253" s="29"/>
      <c r="H253" s="31"/>
      <c r="I253" s="32"/>
      <c r="J253" s="18" t="str">
        <f aca="false">IF(COUNTA(A253:I253)=0,"",IF(ISNUMBER(G253),"Confirmado","Pendiente"))</f>
        <v/>
      </c>
      <c r="K253" s="18" t="str">
        <f aca="false">IF(AND(ISNUMBER(A253),OR(A253&lt;Plan!$A$20,A253&gt;=Plan!$B$45,AND(ISNUMBER(B253),OR(B253&lt;Plan!$A$20,B253&gt;=Plan!$B$45)))),"REVISAR periodo",IF(COUNTA(A253:I253)=0,"",IF(OR(NOT(ISNUMBER(A253)),E253="",AND(C253&lt;&gt;"Ingreso",C253&lt;&gt;"Gasto",C253&lt;&gt;"Apartado",C253&lt;&gt;"Retirada"),AND(F253&lt;&gt;"",NOT(ISNUMBER(F253))),AND(G253&lt;&gt;"",NOT(ISNUMBER(G253))),AND(ISNUMBER(G253),NOT(ISNUMBER(B253))),AND(G253="",B253&lt;&gt;""),AND(C253="Gasto",COUNTIFS(Categorias!$A$8:$A$15,D253)&lt;&gt;1)),"REVISAR datos","Correcto")))</f>
        <v/>
      </c>
      <c r="L253" s="9" t="n">
        <f aca="false">IF(ISNUMBER(G253),IF(OR(C253="Gasto",C253="Apartado"),-G253,G253),0)</f>
        <v>0</v>
      </c>
      <c r="M253" s="9" t="str">
        <f aca="false">IF(J253="","",IF(OR(C253="Gasto",C253="Apartado"),-N(F253),N(F253)))</f>
        <v/>
      </c>
      <c r="N253" s="9" t="n">
        <f aca="false">IF(J253="Pendiente",M253,0)</f>
        <v>0</v>
      </c>
      <c r="O253" s="9" t="n">
        <f aca="false">IF(AND(J253="Pendiente",OR(C253="Gasto",C253="Apartado")),MAX(0,N(F253)),0)</f>
        <v>0</v>
      </c>
    </row>
    <row r="254" customFormat="false" ht="34" hidden="false" customHeight="true" outlineLevel="0" collapsed="false">
      <c r="A254" s="30"/>
      <c r="B254" s="30"/>
      <c r="C254" s="28"/>
      <c r="D254" s="28"/>
      <c r="E254" s="28"/>
      <c r="F254" s="29"/>
      <c r="G254" s="29"/>
      <c r="H254" s="31"/>
      <c r="I254" s="32"/>
      <c r="J254" s="18" t="str">
        <f aca="false">IF(COUNTA(A254:I254)=0,"",IF(ISNUMBER(G254),"Confirmado","Pendiente"))</f>
        <v/>
      </c>
      <c r="K254" s="18" t="str">
        <f aca="false">IF(AND(ISNUMBER(A254),OR(A254&lt;Plan!$A$20,A254&gt;=Plan!$B$45,AND(ISNUMBER(B254),OR(B254&lt;Plan!$A$20,B254&gt;=Plan!$B$45)))),"REVISAR periodo",IF(COUNTA(A254:I254)=0,"",IF(OR(NOT(ISNUMBER(A254)),E254="",AND(C254&lt;&gt;"Ingreso",C254&lt;&gt;"Gasto",C254&lt;&gt;"Apartado",C254&lt;&gt;"Retirada"),AND(F254&lt;&gt;"",NOT(ISNUMBER(F254))),AND(G254&lt;&gt;"",NOT(ISNUMBER(G254))),AND(ISNUMBER(G254),NOT(ISNUMBER(B254))),AND(G254="",B254&lt;&gt;""),AND(C254="Gasto",COUNTIFS(Categorias!$A$8:$A$15,D254)&lt;&gt;1)),"REVISAR datos","Correcto")))</f>
        <v/>
      </c>
      <c r="L254" s="9" t="n">
        <f aca="false">IF(ISNUMBER(G254),IF(OR(C254="Gasto",C254="Apartado"),-G254,G254),0)</f>
        <v>0</v>
      </c>
      <c r="M254" s="9" t="str">
        <f aca="false">IF(J254="","",IF(OR(C254="Gasto",C254="Apartado"),-N(F254),N(F254)))</f>
        <v/>
      </c>
      <c r="N254" s="9" t="n">
        <f aca="false">IF(J254="Pendiente",M254,0)</f>
        <v>0</v>
      </c>
      <c r="O254" s="9" t="n">
        <f aca="false">IF(AND(J254="Pendiente",OR(C254="Gasto",C254="Apartado")),MAX(0,N(F254)),0)</f>
        <v>0</v>
      </c>
    </row>
    <row r="255" customFormat="false" ht="34" hidden="false" customHeight="true" outlineLevel="0" collapsed="false">
      <c r="A255" s="30"/>
      <c r="B255" s="30"/>
      <c r="C255" s="28"/>
      <c r="D255" s="28"/>
      <c r="E255" s="28"/>
      <c r="F255" s="29"/>
      <c r="G255" s="29"/>
      <c r="H255" s="31"/>
      <c r="I255" s="32"/>
      <c r="J255" s="18" t="str">
        <f aca="false">IF(COUNTA(A255:I255)=0,"",IF(ISNUMBER(G255),"Confirmado","Pendiente"))</f>
        <v/>
      </c>
      <c r="K255" s="18" t="str">
        <f aca="false">IF(AND(ISNUMBER(A255),OR(A255&lt;Plan!$A$20,A255&gt;=Plan!$B$45,AND(ISNUMBER(B255),OR(B255&lt;Plan!$A$20,B255&gt;=Plan!$B$45)))),"REVISAR periodo",IF(COUNTA(A255:I255)=0,"",IF(OR(NOT(ISNUMBER(A255)),E255="",AND(C255&lt;&gt;"Ingreso",C255&lt;&gt;"Gasto",C255&lt;&gt;"Apartado",C255&lt;&gt;"Retirada"),AND(F255&lt;&gt;"",NOT(ISNUMBER(F255))),AND(G255&lt;&gt;"",NOT(ISNUMBER(G255))),AND(ISNUMBER(G255),NOT(ISNUMBER(B255))),AND(G255="",B255&lt;&gt;""),AND(C255="Gasto",COUNTIFS(Categorias!$A$8:$A$15,D255)&lt;&gt;1)),"REVISAR datos","Correcto")))</f>
        <v/>
      </c>
      <c r="L255" s="9" t="n">
        <f aca="false">IF(ISNUMBER(G255),IF(OR(C255="Gasto",C255="Apartado"),-G255,G255),0)</f>
        <v>0</v>
      </c>
      <c r="M255" s="9" t="str">
        <f aca="false">IF(J255="","",IF(OR(C255="Gasto",C255="Apartado"),-N(F255),N(F255)))</f>
        <v/>
      </c>
      <c r="N255" s="9" t="n">
        <f aca="false">IF(J255="Pendiente",M255,0)</f>
        <v>0</v>
      </c>
      <c r="O255" s="9" t="n">
        <f aca="false">IF(AND(J255="Pendiente",OR(C255="Gasto",C255="Apartado")),MAX(0,N(F255)),0)</f>
        <v>0</v>
      </c>
    </row>
    <row r="256" customFormat="false" ht="34" hidden="false" customHeight="true" outlineLevel="0" collapsed="false">
      <c r="A256" s="30"/>
      <c r="B256" s="30"/>
      <c r="C256" s="28"/>
      <c r="D256" s="28"/>
      <c r="E256" s="28"/>
      <c r="F256" s="29"/>
      <c r="G256" s="29"/>
      <c r="H256" s="31"/>
      <c r="I256" s="32"/>
      <c r="J256" s="18" t="str">
        <f aca="false">IF(COUNTA(A256:I256)=0,"",IF(ISNUMBER(G256),"Confirmado","Pendiente"))</f>
        <v/>
      </c>
      <c r="K256" s="18" t="str">
        <f aca="false">IF(AND(ISNUMBER(A256),OR(A256&lt;Plan!$A$20,A256&gt;=Plan!$B$45,AND(ISNUMBER(B256),OR(B256&lt;Plan!$A$20,B256&gt;=Plan!$B$45)))),"REVISAR periodo",IF(COUNTA(A256:I256)=0,"",IF(OR(NOT(ISNUMBER(A256)),E256="",AND(C256&lt;&gt;"Ingreso",C256&lt;&gt;"Gasto",C256&lt;&gt;"Apartado",C256&lt;&gt;"Retirada"),AND(F256&lt;&gt;"",NOT(ISNUMBER(F256))),AND(G256&lt;&gt;"",NOT(ISNUMBER(G256))),AND(ISNUMBER(G256),NOT(ISNUMBER(B256))),AND(G256="",B256&lt;&gt;""),AND(C256="Gasto",COUNTIFS(Categorias!$A$8:$A$15,D256)&lt;&gt;1)),"REVISAR datos","Correcto")))</f>
        <v/>
      </c>
      <c r="L256" s="9" t="n">
        <f aca="false">IF(ISNUMBER(G256),IF(OR(C256="Gasto",C256="Apartado"),-G256,G256),0)</f>
        <v>0</v>
      </c>
      <c r="M256" s="9" t="str">
        <f aca="false">IF(J256="","",IF(OR(C256="Gasto",C256="Apartado"),-N(F256),N(F256)))</f>
        <v/>
      </c>
      <c r="N256" s="9" t="n">
        <f aca="false">IF(J256="Pendiente",M256,0)</f>
        <v>0</v>
      </c>
      <c r="O256" s="9" t="n">
        <f aca="false">IF(AND(J256="Pendiente",OR(C256="Gasto",C256="Apartado")),MAX(0,N(F256)),0)</f>
        <v>0</v>
      </c>
    </row>
    <row r="257" customFormat="false" ht="34" hidden="false" customHeight="true" outlineLevel="0" collapsed="false">
      <c r="A257" s="30"/>
      <c r="B257" s="30"/>
      <c r="C257" s="28"/>
      <c r="D257" s="28"/>
      <c r="E257" s="28"/>
      <c r="F257" s="29"/>
      <c r="G257" s="29"/>
      <c r="H257" s="31"/>
      <c r="I257" s="32"/>
      <c r="J257" s="18" t="str">
        <f aca="false">IF(COUNTA(A257:I257)=0,"",IF(ISNUMBER(G257),"Confirmado","Pendiente"))</f>
        <v/>
      </c>
      <c r="K257" s="18" t="str">
        <f aca="false">IF(AND(ISNUMBER(A257),OR(A257&lt;Plan!$A$20,A257&gt;=Plan!$B$45,AND(ISNUMBER(B257),OR(B257&lt;Plan!$A$20,B257&gt;=Plan!$B$45)))),"REVISAR periodo",IF(COUNTA(A257:I257)=0,"",IF(OR(NOT(ISNUMBER(A257)),E257="",AND(C257&lt;&gt;"Ingreso",C257&lt;&gt;"Gasto",C257&lt;&gt;"Apartado",C257&lt;&gt;"Retirada"),AND(F257&lt;&gt;"",NOT(ISNUMBER(F257))),AND(G257&lt;&gt;"",NOT(ISNUMBER(G257))),AND(ISNUMBER(G257),NOT(ISNUMBER(B257))),AND(G257="",B257&lt;&gt;""),AND(C257="Gasto",COUNTIFS(Categorias!$A$8:$A$15,D257)&lt;&gt;1)),"REVISAR datos","Correcto")))</f>
        <v/>
      </c>
      <c r="L257" s="9" t="n">
        <f aca="false">IF(ISNUMBER(G257),IF(OR(C257="Gasto",C257="Apartado"),-G257,G257),0)</f>
        <v>0</v>
      </c>
      <c r="M257" s="9" t="str">
        <f aca="false">IF(J257="","",IF(OR(C257="Gasto",C257="Apartado"),-N(F257),N(F257)))</f>
        <v/>
      </c>
      <c r="N257" s="9" t="n">
        <f aca="false">IF(J257="Pendiente",M257,0)</f>
        <v>0</v>
      </c>
      <c r="O257" s="9" t="n">
        <f aca="false">IF(AND(J257="Pendiente",OR(C257="Gasto",C257="Apartado")),MAX(0,N(F257)),0)</f>
        <v>0</v>
      </c>
    </row>
    <row r="258" customFormat="false" ht="34" hidden="false" customHeight="true" outlineLevel="0" collapsed="false">
      <c r="A258" s="30"/>
      <c r="B258" s="30"/>
      <c r="C258" s="28"/>
      <c r="D258" s="28"/>
      <c r="E258" s="28"/>
      <c r="F258" s="29"/>
      <c r="G258" s="29"/>
      <c r="H258" s="31"/>
      <c r="I258" s="32"/>
      <c r="J258" s="18" t="str">
        <f aca="false">IF(COUNTA(A258:I258)=0,"",IF(ISNUMBER(G258),"Confirmado","Pendiente"))</f>
        <v/>
      </c>
      <c r="K258" s="18" t="str">
        <f aca="false">IF(AND(ISNUMBER(A258),OR(A258&lt;Plan!$A$20,A258&gt;=Plan!$B$45,AND(ISNUMBER(B258),OR(B258&lt;Plan!$A$20,B258&gt;=Plan!$B$45)))),"REVISAR periodo",IF(COUNTA(A258:I258)=0,"",IF(OR(NOT(ISNUMBER(A258)),E258="",AND(C258&lt;&gt;"Ingreso",C258&lt;&gt;"Gasto",C258&lt;&gt;"Apartado",C258&lt;&gt;"Retirada"),AND(F258&lt;&gt;"",NOT(ISNUMBER(F258))),AND(G258&lt;&gt;"",NOT(ISNUMBER(G258))),AND(ISNUMBER(G258),NOT(ISNUMBER(B258))),AND(G258="",B258&lt;&gt;""),AND(C258="Gasto",COUNTIFS(Categorias!$A$8:$A$15,D258)&lt;&gt;1)),"REVISAR datos","Correcto")))</f>
        <v/>
      </c>
      <c r="L258" s="9" t="n">
        <f aca="false">IF(ISNUMBER(G258),IF(OR(C258="Gasto",C258="Apartado"),-G258,G258),0)</f>
        <v>0</v>
      </c>
      <c r="M258" s="9" t="str">
        <f aca="false">IF(J258="","",IF(OR(C258="Gasto",C258="Apartado"),-N(F258),N(F258)))</f>
        <v/>
      </c>
      <c r="N258" s="9" t="n">
        <f aca="false">IF(J258="Pendiente",M258,0)</f>
        <v>0</v>
      </c>
      <c r="O258" s="9" t="n">
        <f aca="false">IF(AND(J258="Pendiente",OR(C258="Gasto",C258="Apartado")),MAX(0,N(F258)),0)</f>
        <v>0</v>
      </c>
    </row>
    <row r="259" customFormat="false" ht="34" hidden="false" customHeight="true" outlineLevel="0" collapsed="false">
      <c r="A259" s="30"/>
      <c r="B259" s="30"/>
      <c r="C259" s="28"/>
      <c r="D259" s="28"/>
      <c r="E259" s="28"/>
      <c r="F259" s="29"/>
      <c r="G259" s="29"/>
      <c r="H259" s="31"/>
      <c r="I259" s="32"/>
      <c r="J259" s="18" t="str">
        <f aca="false">IF(COUNTA(A259:I259)=0,"",IF(ISNUMBER(G259),"Confirmado","Pendiente"))</f>
        <v/>
      </c>
      <c r="K259" s="18" t="str">
        <f aca="false">IF(AND(ISNUMBER(A259),OR(A259&lt;Plan!$A$20,A259&gt;=Plan!$B$45,AND(ISNUMBER(B259),OR(B259&lt;Plan!$A$20,B259&gt;=Plan!$B$45)))),"REVISAR periodo",IF(COUNTA(A259:I259)=0,"",IF(OR(NOT(ISNUMBER(A259)),E259="",AND(C259&lt;&gt;"Ingreso",C259&lt;&gt;"Gasto",C259&lt;&gt;"Apartado",C259&lt;&gt;"Retirada"),AND(F259&lt;&gt;"",NOT(ISNUMBER(F259))),AND(G259&lt;&gt;"",NOT(ISNUMBER(G259))),AND(ISNUMBER(G259),NOT(ISNUMBER(B259))),AND(G259="",B259&lt;&gt;""),AND(C259="Gasto",COUNTIFS(Categorias!$A$8:$A$15,D259)&lt;&gt;1)),"REVISAR datos","Correcto")))</f>
        <v/>
      </c>
      <c r="L259" s="9" t="n">
        <f aca="false">IF(ISNUMBER(G259),IF(OR(C259="Gasto",C259="Apartado"),-G259,G259),0)</f>
        <v>0</v>
      </c>
      <c r="M259" s="9" t="str">
        <f aca="false">IF(J259="","",IF(OR(C259="Gasto",C259="Apartado"),-N(F259),N(F259)))</f>
        <v/>
      </c>
      <c r="N259" s="9" t="n">
        <f aca="false">IF(J259="Pendiente",M259,0)</f>
        <v>0</v>
      </c>
      <c r="O259" s="9" t="n">
        <f aca="false">IF(AND(J259="Pendiente",OR(C259="Gasto",C259="Apartado")),MAX(0,N(F259)),0)</f>
        <v>0</v>
      </c>
    </row>
    <row r="260" customFormat="false" ht="34" hidden="false" customHeight="true" outlineLevel="0" collapsed="false">
      <c r="A260" s="30"/>
      <c r="B260" s="30"/>
      <c r="C260" s="28"/>
      <c r="D260" s="28"/>
      <c r="E260" s="28"/>
      <c r="F260" s="29"/>
      <c r="G260" s="29"/>
      <c r="H260" s="31"/>
      <c r="I260" s="32"/>
      <c r="J260" s="18" t="str">
        <f aca="false">IF(COUNTA(A260:I260)=0,"",IF(ISNUMBER(G260),"Confirmado","Pendiente"))</f>
        <v/>
      </c>
      <c r="K260" s="18" t="str">
        <f aca="false">IF(AND(ISNUMBER(A260),OR(A260&lt;Plan!$A$20,A260&gt;=Plan!$B$45,AND(ISNUMBER(B260),OR(B260&lt;Plan!$A$20,B260&gt;=Plan!$B$45)))),"REVISAR periodo",IF(COUNTA(A260:I260)=0,"",IF(OR(NOT(ISNUMBER(A260)),E260="",AND(C260&lt;&gt;"Ingreso",C260&lt;&gt;"Gasto",C260&lt;&gt;"Apartado",C260&lt;&gt;"Retirada"),AND(F260&lt;&gt;"",NOT(ISNUMBER(F260))),AND(G260&lt;&gt;"",NOT(ISNUMBER(G260))),AND(ISNUMBER(G260),NOT(ISNUMBER(B260))),AND(G260="",B260&lt;&gt;""),AND(C260="Gasto",COUNTIFS(Categorias!$A$8:$A$15,D260)&lt;&gt;1)),"REVISAR datos","Correcto")))</f>
        <v/>
      </c>
      <c r="L260" s="9" t="n">
        <f aca="false">IF(ISNUMBER(G260),IF(OR(C260="Gasto",C260="Apartado"),-G260,G260),0)</f>
        <v>0</v>
      </c>
      <c r="M260" s="9" t="str">
        <f aca="false">IF(J260="","",IF(OR(C260="Gasto",C260="Apartado"),-N(F260),N(F260)))</f>
        <v/>
      </c>
      <c r="N260" s="9" t="n">
        <f aca="false">IF(J260="Pendiente",M260,0)</f>
        <v>0</v>
      </c>
      <c r="O260" s="9" t="n">
        <f aca="false">IF(AND(J260="Pendiente",OR(C260="Gasto",C260="Apartado")),MAX(0,N(F260)),0)</f>
        <v>0</v>
      </c>
    </row>
    <row r="261" customFormat="false" ht="34" hidden="false" customHeight="true" outlineLevel="0" collapsed="false">
      <c r="A261" s="30"/>
      <c r="B261" s="30"/>
      <c r="C261" s="28"/>
      <c r="D261" s="28"/>
      <c r="E261" s="28"/>
      <c r="F261" s="29"/>
      <c r="G261" s="29"/>
      <c r="H261" s="31"/>
      <c r="I261" s="32"/>
      <c r="J261" s="18" t="str">
        <f aca="false">IF(COUNTA(A261:I261)=0,"",IF(ISNUMBER(G261),"Confirmado","Pendiente"))</f>
        <v/>
      </c>
      <c r="K261" s="18" t="str">
        <f aca="false">IF(AND(ISNUMBER(A261),OR(A261&lt;Plan!$A$20,A261&gt;=Plan!$B$45,AND(ISNUMBER(B261),OR(B261&lt;Plan!$A$20,B261&gt;=Plan!$B$45)))),"REVISAR periodo",IF(COUNTA(A261:I261)=0,"",IF(OR(NOT(ISNUMBER(A261)),E261="",AND(C261&lt;&gt;"Ingreso",C261&lt;&gt;"Gasto",C261&lt;&gt;"Apartado",C261&lt;&gt;"Retirada"),AND(F261&lt;&gt;"",NOT(ISNUMBER(F261))),AND(G261&lt;&gt;"",NOT(ISNUMBER(G261))),AND(ISNUMBER(G261),NOT(ISNUMBER(B261))),AND(G261="",B261&lt;&gt;""),AND(C261="Gasto",COUNTIFS(Categorias!$A$8:$A$15,D261)&lt;&gt;1)),"REVISAR datos","Correcto")))</f>
        <v/>
      </c>
      <c r="L261" s="9" t="n">
        <f aca="false">IF(ISNUMBER(G261),IF(OR(C261="Gasto",C261="Apartado"),-G261,G261),0)</f>
        <v>0</v>
      </c>
      <c r="M261" s="9" t="str">
        <f aca="false">IF(J261="","",IF(OR(C261="Gasto",C261="Apartado"),-N(F261),N(F261)))</f>
        <v/>
      </c>
      <c r="N261" s="9" t="n">
        <f aca="false">IF(J261="Pendiente",M261,0)</f>
        <v>0</v>
      </c>
      <c r="O261" s="9" t="n">
        <f aca="false">IF(AND(J261="Pendiente",OR(C261="Gasto",C261="Apartado")),MAX(0,N(F261)),0)</f>
        <v>0</v>
      </c>
    </row>
    <row r="262" customFormat="false" ht="34" hidden="false" customHeight="true" outlineLevel="0" collapsed="false">
      <c r="A262" s="30"/>
      <c r="B262" s="30"/>
      <c r="C262" s="28"/>
      <c r="D262" s="28"/>
      <c r="E262" s="28"/>
      <c r="F262" s="29"/>
      <c r="G262" s="29"/>
      <c r="H262" s="31"/>
      <c r="I262" s="32"/>
      <c r="J262" s="18" t="str">
        <f aca="false">IF(COUNTA(A262:I262)=0,"",IF(ISNUMBER(G262),"Confirmado","Pendiente"))</f>
        <v/>
      </c>
      <c r="K262" s="18" t="str">
        <f aca="false">IF(AND(ISNUMBER(A262),OR(A262&lt;Plan!$A$20,A262&gt;=Plan!$B$45,AND(ISNUMBER(B262),OR(B262&lt;Plan!$A$20,B262&gt;=Plan!$B$45)))),"REVISAR periodo",IF(COUNTA(A262:I262)=0,"",IF(OR(NOT(ISNUMBER(A262)),E262="",AND(C262&lt;&gt;"Ingreso",C262&lt;&gt;"Gasto",C262&lt;&gt;"Apartado",C262&lt;&gt;"Retirada"),AND(F262&lt;&gt;"",NOT(ISNUMBER(F262))),AND(G262&lt;&gt;"",NOT(ISNUMBER(G262))),AND(ISNUMBER(G262),NOT(ISNUMBER(B262))),AND(G262="",B262&lt;&gt;""),AND(C262="Gasto",COUNTIFS(Categorias!$A$8:$A$15,D262)&lt;&gt;1)),"REVISAR datos","Correcto")))</f>
        <v/>
      </c>
      <c r="L262" s="9" t="n">
        <f aca="false">IF(ISNUMBER(G262),IF(OR(C262="Gasto",C262="Apartado"),-G262,G262),0)</f>
        <v>0</v>
      </c>
      <c r="M262" s="9" t="str">
        <f aca="false">IF(J262="","",IF(OR(C262="Gasto",C262="Apartado"),-N(F262),N(F262)))</f>
        <v/>
      </c>
      <c r="N262" s="9" t="n">
        <f aca="false">IF(J262="Pendiente",M262,0)</f>
        <v>0</v>
      </c>
      <c r="O262" s="9" t="n">
        <f aca="false">IF(AND(J262="Pendiente",OR(C262="Gasto",C262="Apartado")),MAX(0,N(F262)),0)</f>
        <v>0</v>
      </c>
    </row>
    <row r="263" customFormat="false" ht="34" hidden="false" customHeight="true" outlineLevel="0" collapsed="false">
      <c r="A263" s="30"/>
      <c r="B263" s="30"/>
      <c r="C263" s="28"/>
      <c r="D263" s="28"/>
      <c r="E263" s="28"/>
      <c r="F263" s="29"/>
      <c r="G263" s="29"/>
      <c r="H263" s="31"/>
      <c r="I263" s="32"/>
      <c r="J263" s="18" t="str">
        <f aca="false">IF(COUNTA(A263:I263)=0,"",IF(ISNUMBER(G263),"Confirmado","Pendiente"))</f>
        <v/>
      </c>
      <c r="K263" s="18" t="str">
        <f aca="false">IF(AND(ISNUMBER(A263),OR(A263&lt;Plan!$A$20,A263&gt;=Plan!$B$45,AND(ISNUMBER(B263),OR(B263&lt;Plan!$A$20,B263&gt;=Plan!$B$45)))),"REVISAR periodo",IF(COUNTA(A263:I263)=0,"",IF(OR(NOT(ISNUMBER(A263)),E263="",AND(C263&lt;&gt;"Ingreso",C263&lt;&gt;"Gasto",C263&lt;&gt;"Apartado",C263&lt;&gt;"Retirada"),AND(F263&lt;&gt;"",NOT(ISNUMBER(F263))),AND(G263&lt;&gt;"",NOT(ISNUMBER(G263))),AND(ISNUMBER(G263),NOT(ISNUMBER(B263))),AND(G263="",B263&lt;&gt;""),AND(C263="Gasto",COUNTIFS(Categorias!$A$8:$A$15,D263)&lt;&gt;1)),"REVISAR datos","Correcto")))</f>
        <v/>
      </c>
      <c r="L263" s="9" t="n">
        <f aca="false">IF(ISNUMBER(G263),IF(OR(C263="Gasto",C263="Apartado"),-G263,G263),0)</f>
        <v>0</v>
      </c>
      <c r="M263" s="9" t="str">
        <f aca="false">IF(J263="","",IF(OR(C263="Gasto",C263="Apartado"),-N(F263),N(F263)))</f>
        <v/>
      </c>
      <c r="N263" s="9" t="n">
        <f aca="false">IF(J263="Pendiente",M263,0)</f>
        <v>0</v>
      </c>
      <c r="O263" s="9" t="n">
        <f aca="false">IF(AND(J263="Pendiente",OR(C263="Gasto",C263="Apartado")),MAX(0,N(F263)),0)</f>
        <v>0</v>
      </c>
    </row>
    <row r="264" customFormat="false" ht="34" hidden="false" customHeight="true" outlineLevel="0" collapsed="false">
      <c r="A264" s="30"/>
      <c r="B264" s="30"/>
      <c r="C264" s="28"/>
      <c r="D264" s="28"/>
      <c r="E264" s="28"/>
      <c r="F264" s="29"/>
      <c r="G264" s="29"/>
      <c r="H264" s="31"/>
      <c r="I264" s="32"/>
      <c r="J264" s="18" t="str">
        <f aca="false">IF(COUNTA(A264:I264)=0,"",IF(ISNUMBER(G264),"Confirmado","Pendiente"))</f>
        <v/>
      </c>
      <c r="K264" s="18" t="str">
        <f aca="false">IF(AND(ISNUMBER(A264),OR(A264&lt;Plan!$A$20,A264&gt;=Plan!$B$45,AND(ISNUMBER(B264),OR(B264&lt;Plan!$A$20,B264&gt;=Plan!$B$45)))),"REVISAR periodo",IF(COUNTA(A264:I264)=0,"",IF(OR(NOT(ISNUMBER(A264)),E264="",AND(C264&lt;&gt;"Ingreso",C264&lt;&gt;"Gasto",C264&lt;&gt;"Apartado",C264&lt;&gt;"Retirada"),AND(F264&lt;&gt;"",NOT(ISNUMBER(F264))),AND(G264&lt;&gt;"",NOT(ISNUMBER(G264))),AND(ISNUMBER(G264),NOT(ISNUMBER(B264))),AND(G264="",B264&lt;&gt;""),AND(C264="Gasto",COUNTIFS(Categorias!$A$8:$A$15,D264)&lt;&gt;1)),"REVISAR datos","Correcto")))</f>
        <v/>
      </c>
      <c r="L264" s="9" t="n">
        <f aca="false">IF(ISNUMBER(G264),IF(OR(C264="Gasto",C264="Apartado"),-G264,G264),0)</f>
        <v>0</v>
      </c>
      <c r="M264" s="9" t="str">
        <f aca="false">IF(J264="","",IF(OR(C264="Gasto",C264="Apartado"),-N(F264),N(F264)))</f>
        <v/>
      </c>
      <c r="N264" s="9" t="n">
        <f aca="false">IF(J264="Pendiente",M264,0)</f>
        <v>0</v>
      </c>
      <c r="O264" s="9" t="n">
        <f aca="false">IF(AND(J264="Pendiente",OR(C264="Gasto",C264="Apartado")),MAX(0,N(F264)),0)</f>
        <v>0</v>
      </c>
    </row>
    <row r="265" customFormat="false" ht="34" hidden="false" customHeight="true" outlineLevel="0" collapsed="false">
      <c r="A265" s="30"/>
      <c r="B265" s="30"/>
      <c r="C265" s="28"/>
      <c r="D265" s="28"/>
      <c r="E265" s="28"/>
      <c r="F265" s="29"/>
      <c r="G265" s="29"/>
      <c r="H265" s="31"/>
      <c r="I265" s="32"/>
      <c r="J265" s="18" t="str">
        <f aca="false">IF(COUNTA(A265:I265)=0,"",IF(ISNUMBER(G265),"Confirmado","Pendiente"))</f>
        <v/>
      </c>
      <c r="K265" s="18" t="str">
        <f aca="false">IF(AND(ISNUMBER(A265),OR(A265&lt;Plan!$A$20,A265&gt;=Plan!$B$45,AND(ISNUMBER(B265),OR(B265&lt;Plan!$A$20,B265&gt;=Plan!$B$45)))),"REVISAR periodo",IF(COUNTA(A265:I265)=0,"",IF(OR(NOT(ISNUMBER(A265)),E265="",AND(C265&lt;&gt;"Ingreso",C265&lt;&gt;"Gasto",C265&lt;&gt;"Apartado",C265&lt;&gt;"Retirada"),AND(F265&lt;&gt;"",NOT(ISNUMBER(F265))),AND(G265&lt;&gt;"",NOT(ISNUMBER(G265))),AND(ISNUMBER(G265),NOT(ISNUMBER(B265))),AND(G265="",B265&lt;&gt;""),AND(C265="Gasto",COUNTIFS(Categorias!$A$8:$A$15,D265)&lt;&gt;1)),"REVISAR datos","Correcto")))</f>
        <v/>
      </c>
      <c r="L265" s="9" t="n">
        <f aca="false">IF(ISNUMBER(G265),IF(OR(C265="Gasto",C265="Apartado"),-G265,G265),0)</f>
        <v>0</v>
      </c>
      <c r="M265" s="9" t="str">
        <f aca="false">IF(J265="","",IF(OR(C265="Gasto",C265="Apartado"),-N(F265),N(F265)))</f>
        <v/>
      </c>
      <c r="N265" s="9" t="n">
        <f aca="false">IF(J265="Pendiente",M265,0)</f>
        <v>0</v>
      </c>
      <c r="O265" s="9" t="n">
        <f aca="false">IF(AND(J265="Pendiente",OR(C265="Gasto",C265="Apartado")),MAX(0,N(F265)),0)</f>
        <v>0</v>
      </c>
    </row>
    <row r="266" customFormat="false" ht="34" hidden="false" customHeight="true" outlineLevel="0" collapsed="false">
      <c r="A266" s="30"/>
      <c r="B266" s="30"/>
      <c r="C266" s="28"/>
      <c r="D266" s="28"/>
      <c r="E266" s="28"/>
      <c r="F266" s="29"/>
      <c r="G266" s="29"/>
      <c r="H266" s="31"/>
      <c r="I266" s="32"/>
      <c r="J266" s="18" t="str">
        <f aca="false">IF(COUNTA(A266:I266)=0,"",IF(ISNUMBER(G266),"Confirmado","Pendiente"))</f>
        <v/>
      </c>
      <c r="K266" s="18" t="str">
        <f aca="false">IF(AND(ISNUMBER(A266),OR(A266&lt;Plan!$A$20,A266&gt;=Plan!$B$45,AND(ISNUMBER(B266),OR(B266&lt;Plan!$A$20,B266&gt;=Plan!$B$45)))),"REVISAR periodo",IF(COUNTA(A266:I266)=0,"",IF(OR(NOT(ISNUMBER(A266)),E266="",AND(C266&lt;&gt;"Ingreso",C266&lt;&gt;"Gasto",C266&lt;&gt;"Apartado",C266&lt;&gt;"Retirada"),AND(F266&lt;&gt;"",NOT(ISNUMBER(F266))),AND(G266&lt;&gt;"",NOT(ISNUMBER(G266))),AND(ISNUMBER(G266),NOT(ISNUMBER(B266))),AND(G266="",B266&lt;&gt;""),AND(C266="Gasto",COUNTIFS(Categorias!$A$8:$A$15,D266)&lt;&gt;1)),"REVISAR datos","Correcto")))</f>
        <v/>
      </c>
      <c r="L266" s="9" t="n">
        <f aca="false">IF(ISNUMBER(G266),IF(OR(C266="Gasto",C266="Apartado"),-G266,G266),0)</f>
        <v>0</v>
      </c>
      <c r="M266" s="9" t="str">
        <f aca="false">IF(J266="","",IF(OR(C266="Gasto",C266="Apartado"),-N(F266),N(F266)))</f>
        <v/>
      </c>
      <c r="N266" s="9" t="n">
        <f aca="false">IF(J266="Pendiente",M266,0)</f>
        <v>0</v>
      </c>
      <c r="O266" s="9" t="n">
        <f aca="false">IF(AND(J266="Pendiente",OR(C266="Gasto",C266="Apartado")),MAX(0,N(F266)),0)</f>
        <v>0</v>
      </c>
    </row>
    <row r="267" customFormat="false" ht="34" hidden="false" customHeight="true" outlineLevel="0" collapsed="false">
      <c r="A267" s="30"/>
      <c r="B267" s="30"/>
      <c r="C267" s="28"/>
      <c r="D267" s="28"/>
      <c r="E267" s="28"/>
      <c r="F267" s="29"/>
      <c r="G267" s="29"/>
      <c r="H267" s="31"/>
      <c r="I267" s="32"/>
      <c r="J267" s="18" t="str">
        <f aca="false">IF(COUNTA(A267:I267)=0,"",IF(ISNUMBER(G267),"Confirmado","Pendiente"))</f>
        <v/>
      </c>
      <c r="K267" s="18" t="str">
        <f aca="false">IF(AND(ISNUMBER(A267),OR(A267&lt;Plan!$A$20,A267&gt;=Plan!$B$45,AND(ISNUMBER(B267),OR(B267&lt;Plan!$A$20,B267&gt;=Plan!$B$45)))),"REVISAR periodo",IF(COUNTA(A267:I267)=0,"",IF(OR(NOT(ISNUMBER(A267)),E267="",AND(C267&lt;&gt;"Ingreso",C267&lt;&gt;"Gasto",C267&lt;&gt;"Apartado",C267&lt;&gt;"Retirada"),AND(F267&lt;&gt;"",NOT(ISNUMBER(F267))),AND(G267&lt;&gt;"",NOT(ISNUMBER(G267))),AND(ISNUMBER(G267),NOT(ISNUMBER(B267))),AND(G267="",B267&lt;&gt;""),AND(C267="Gasto",COUNTIFS(Categorias!$A$8:$A$15,D267)&lt;&gt;1)),"REVISAR datos","Correcto")))</f>
        <v/>
      </c>
      <c r="L267" s="9" t="n">
        <f aca="false">IF(ISNUMBER(G267),IF(OR(C267="Gasto",C267="Apartado"),-G267,G267),0)</f>
        <v>0</v>
      </c>
      <c r="M267" s="9" t="str">
        <f aca="false">IF(J267="","",IF(OR(C267="Gasto",C267="Apartado"),-N(F267),N(F267)))</f>
        <v/>
      </c>
      <c r="N267" s="9" t="n">
        <f aca="false">IF(J267="Pendiente",M267,0)</f>
        <v>0</v>
      </c>
      <c r="O267" s="9" t="n">
        <f aca="false">IF(AND(J267="Pendiente",OR(C267="Gasto",C267="Apartado")),MAX(0,N(F267)),0)</f>
        <v>0</v>
      </c>
    </row>
    <row r="268" customFormat="false" ht="34" hidden="false" customHeight="true" outlineLevel="0" collapsed="false">
      <c r="A268" s="30"/>
      <c r="B268" s="30"/>
      <c r="C268" s="28"/>
      <c r="D268" s="28"/>
      <c r="E268" s="28"/>
      <c r="F268" s="29"/>
      <c r="G268" s="29"/>
      <c r="H268" s="31"/>
      <c r="I268" s="32"/>
      <c r="J268" s="18" t="str">
        <f aca="false">IF(COUNTA(A268:I268)=0,"",IF(ISNUMBER(G268),"Confirmado","Pendiente"))</f>
        <v/>
      </c>
      <c r="K268" s="18" t="str">
        <f aca="false">IF(AND(ISNUMBER(A268),OR(A268&lt;Plan!$A$20,A268&gt;=Plan!$B$45,AND(ISNUMBER(B268),OR(B268&lt;Plan!$A$20,B268&gt;=Plan!$B$45)))),"REVISAR periodo",IF(COUNTA(A268:I268)=0,"",IF(OR(NOT(ISNUMBER(A268)),E268="",AND(C268&lt;&gt;"Ingreso",C268&lt;&gt;"Gasto",C268&lt;&gt;"Apartado",C268&lt;&gt;"Retirada"),AND(F268&lt;&gt;"",NOT(ISNUMBER(F268))),AND(G268&lt;&gt;"",NOT(ISNUMBER(G268))),AND(ISNUMBER(G268),NOT(ISNUMBER(B268))),AND(G268="",B268&lt;&gt;""),AND(C268="Gasto",COUNTIFS(Categorias!$A$8:$A$15,D268)&lt;&gt;1)),"REVISAR datos","Correcto")))</f>
        <v/>
      </c>
      <c r="L268" s="9" t="n">
        <f aca="false">IF(ISNUMBER(G268),IF(OR(C268="Gasto",C268="Apartado"),-G268,G268),0)</f>
        <v>0</v>
      </c>
      <c r="M268" s="9" t="str">
        <f aca="false">IF(J268="","",IF(OR(C268="Gasto",C268="Apartado"),-N(F268),N(F268)))</f>
        <v/>
      </c>
      <c r="N268" s="9" t="n">
        <f aca="false">IF(J268="Pendiente",M268,0)</f>
        <v>0</v>
      </c>
      <c r="O268" s="9" t="n">
        <f aca="false">IF(AND(J268="Pendiente",OR(C268="Gasto",C268="Apartado")),MAX(0,N(F268)),0)</f>
        <v>0</v>
      </c>
    </row>
    <row r="269" customFormat="false" ht="34" hidden="false" customHeight="true" outlineLevel="0" collapsed="false">
      <c r="A269" s="30"/>
      <c r="B269" s="30"/>
      <c r="C269" s="28"/>
      <c r="D269" s="28"/>
      <c r="E269" s="28"/>
      <c r="F269" s="29"/>
      <c r="G269" s="29"/>
      <c r="H269" s="31"/>
      <c r="I269" s="32"/>
      <c r="J269" s="18" t="str">
        <f aca="false">IF(COUNTA(A269:I269)=0,"",IF(ISNUMBER(G269),"Confirmado","Pendiente"))</f>
        <v/>
      </c>
      <c r="K269" s="18" t="str">
        <f aca="false">IF(AND(ISNUMBER(A269),OR(A269&lt;Plan!$A$20,A269&gt;=Plan!$B$45,AND(ISNUMBER(B269),OR(B269&lt;Plan!$A$20,B269&gt;=Plan!$B$45)))),"REVISAR periodo",IF(COUNTA(A269:I269)=0,"",IF(OR(NOT(ISNUMBER(A269)),E269="",AND(C269&lt;&gt;"Ingreso",C269&lt;&gt;"Gasto",C269&lt;&gt;"Apartado",C269&lt;&gt;"Retirada"),AND(F269&lt;&gt;"",NOT(ISNUMBER(F269))),AND(G269&lt;&gt;"",NOT(ISNUMBER(G269))),AND(ISNUMBER(G269),NOT(ISNUMBER(B269))),AND(G269="",B269&lt;&gt;""),AND(C269="Gasto",COUNTIFS(Categorias!$A$8:$A$15,D269)&lt;&gt;1)),"REVISAR datos","Correcto")))</f>
        <v/>
      </c>
      <c r="L269" s="9" t="n">
        <f aca="false">IF(ISNUMBER(G269),IF(OR(C269="Gasto",C269="Apartado"),-G269,G269),0)</f>
        <v>0</v>
      </c>
      <c r="M269" s="9" t="str">
        <f aca="false">IF(J269="","",IF(OR(C269="Gasto",C269="Apartado"),-N(F269),N(F269)))</f>
        <v/>
      </c>
      <c r="N269" s="9" t="n">
        <f aca="false">IF(J269="Pendiente",M269,0)</f>
        <v>0</v>
      </c>
      <c r="O269" s="9" t="n">
        <f aca="false">IF(AND(J269="Pendiente",OR(C269="Gasto",C269="Apartado")),MAX(0,N(F269)),0)</f>
        <v>0</v>
      </c>
    </row>
    <row r="270" customFormat="false" ht="34" hidden="false" customHeight="true" outlineLevel="0" collapsed="false">
      <c r="A270" s="30"/>
      <c r="B270" s="30"/>
      <c r="C270" s="28"/>
      <c r="D270" s="28"/>
      <c r="E270" s="28"/>
      <c r="F270" s="29"/>
      <c r="G270" s="29"/>
      <c r="H270" s="31"/>
      <c r="I270" s="32"/>
      <c r="J270" s="18" t="str">
        <f aca="false">IF(COUNTA(A270:I270)=0,"",IF(ISNUMBER(G270),"Confirmado","Pendiente"))</f>
        <v/>
      </c>
      <c r="K270" s="18" t="str">
        <f aca="false">IF(AND(ISNUMBER(A270),OR(A270&lt;Plan!$A$20,A270&gt;=Plan!$B$45,AND(ISNUMBER(B270),OR(B270&lt;Plan!$A$20,B270&gt;=Plan!$B$45)))),"REVISAR periodo",IF(COUNTA(A270:I270)=0,"",IF(OR(NOT(ISNUMBER(A270)),E270="",AND(C270&lt;&gt;"Ingreso",C270&lt;&gt;"Gasto",C270&lt;&gt;"Apartado",C270&lt;&gt;"Retirada"),AND(F270&lt;&gt;"",NOT(ISNUMBER(F270))),AND(G270&lt;&gt;"",NOT(ISNUMBER(G270))),AND(ISNUMBER(G270),NOT(ISNUMBER(B270))),AND(G270="",B270&lt;&gt;""),AND(C270="Gasto",COUNTIFS(Categorias!$A$8:$A$15,D270)&lt;&gt;1)),"REVISAR datos","Correcto")))</f>
        <v/>
      </c>
      <c r="L270" s="9" t="n">
        <f aca="false">IF(ISNUMBER(G270),IF(OR(C270="Gasto",C270="Apartado"),-G270,G270),0)</f>
        <v>0</v>
      </c>
      <c r="M270" s="9" t="str">
        <f aca="false">IF(J270="","",IF(OR(C270="Gasto",C270="Apartado"),-N(F270),N(F270)))</f>
        <v/>
      </c>
      <c r="N270" s="9" t="n">
        <f aca="false">IF(J270="Pendiente",M270,0)</f>
        <v>0</v>
      </c>
      <c r="O270" s="9" t="n">
        <f aca="false">IF(AND(J270="Pendiente",OR(C270="Gasto",C270="Apartado")),MAX(0,N(F270)),0)</f>
        <v>0</v>
      </c>
    </row>
    <row r="271" customFormat="false" ht="34" hidden="false" customHeight="true" outlineLevel="0" collapsed="false">
      <c r="A271" s="30"/>
      <c r="B271" s="30"/>
      <c r="C271" s="28"/>
      <c r="D271" s="28"/>
      <c r="E271" s="28"/>
      <c r="F271" s="29"/>
      <c r="G271" s="29"/>
      <c r="H271" s="31"/>
      <c r="I271" s="32"/>
      <c r="J271" s="18" t="str">
        <f aca="false">IF(COUNTA(A271:I271)=0,"",IF(ISNUMBER(G271),"Confirmado","Pendiente"))</f>
        <v/>
      </c>
      <c r="K271" s="18" t="str">
        <f aca="false">IF(AND(ISNUMBER(A271),OR(A271&lt;Plan!$A$20,A271&gt;=Plan!$B$45,AND(ISNUMBER(B271),OR(B271&lt;Plan!$A$20,B271&gt;=Plan!$B$45)))),"REVISAR periodo",IF(COUNTA(A271:I271)=0,"",IF(OR(NOT(ISNUMBER(A271)),E271="",AND(C271&lt;&gt;"Ingreso",C271&lt;&gt;"Gasto",C271&lt;&gt;"Apartado",C271&lt;&gt;"Retirada"),AND(F271&lt;&gt;"",NOT(ISNUMBER(F271))),AND(G271&lt;&gt;"",NOT(ISNUMBER(G271))),AND(ISNUMBER(G271),NOT(ISNUMBER(B271))),AND(G271="",B271&lt;&gt;""),AND(C271="Gasto",COUNTIFS(Categorias!$A$8:$A$15,D271)&lt;&gt;1)),"REVISAR datos","Correcto")))</f>
        <v/>
      </c>
      <c r="L271" s="9" t="n">
        <f aca="false">IF(ISNUMBER(G271),IF(OR(C271="Gasto",C271="Apartado"),-G271,G271),0)</f>
        <v>0</v>
      </c>
      <c r="M271" s="9" t="str">
        <f aca="false">IF(J271="","",IF(OR(C271="Gasto",C271="Apartado"),-N(F271),N(F271)))</f>
        <v/>
      </c>
      <c r="N271" s="9" t="n">
        <f aca="false">IF(J271="Pendiente",M271,0)</f>
        <v>0</v>
      </c>
      <c r="O271" s="9" t="n">
        <f aca="false">IF(AND(J271="Pendiente",OR(C271="Gasto",C271="Apartado")),MAX(0,N(F271)),0)</f>
        <v>0</v>
      </c>
    </row>
    <row r="272" customFormat="false" ht="34" hidden="false" customHeight="true" outlineLevel="0" collapsed="false">
      <c r="A272" s="30"/>
      <c r="B272" s="30"/>
      <c r="C272" s="28"/>
      <c r="D272" s="28"/>
      <c r="E272" s="28"/>
      <c r="F272" s="29"/>
      <c r="G272" s="29"/>
      <c r="H272" s="31"/>
      <c r="I272" s="32"/>
      <c r="J272" s="18" t="str">
        <f aca="false">IF(COUNTA(A272:I272)=0,"",IF(ISNUMBER(G272),"Confirmado","Pendiente"))</f>
        <v/>
      </c>
      <c r="K272" s="18" t="str">
        <f aca="false">IF(AND(ISNUMBER(A272),OR(A272&lt;Plan!$A$20,A272&gt;=Plan!$B$45,AND(ISNUMBER(B272),OR(B272&lt;Plan!$A$20,B272&gt;=Plan!$B$45)))),"REVISAR periodo",IF(COUNTA(A272:I272)=0,"",IF(OR(NOT(ISNUMBER(A272)),E272="",AND(C272&lt;&gt;"Ingreso",C272&lt;&gt;"Gasto",C272&lt;&gt;"Apartado",C272&lt;&gt;"Retirada"),AND(F272&lt;&gt;"",NOT(ISNUMBER(F272))),AND(G272&lt;&gt;"",NOT(ISNUMBER(G272))),AND(ISNUMBER(G272),NOT(ISNUMBER(B272))),AND(G272="",B272&lt;&gt;""),AND(C272="Gasto",COUNTIFS(Categorias!$A$8:$A$15,D272)&lt;&gt;1)),"REVISAR datos","Correcto")))</f>
        <v/>
      </c>
      <c r="L272" s="9" t="n">
        <f aca="false">IF(ISNUMBER(G272),IF(OR(C272="Gasto",C272="Apartado"),-G272,G272),0)</f>
        <v>0</v>
      </c>
      <c r="M272" s="9" t="str">
        <f aca="false">IF(J272="","",IF(OR(C272="Gasto",C272="Apartado"),-N(F272),N(F272)))</f>
        <v/>
      </c>
      <c r="N272" s="9" t="n">
        <f aca="false">IF(J272="Pendiente",M272,0)</f>
        <v>0</v>
      </c>
      <c r="O272" s="9" t="n">
        <f aca="false">IF(AND(J272="Pendiente",OR(C272="Gasto",C272="Apartado")),MAX(0,N(F272)),0)</f>
        <v>0</v>
      </c>
    </row>
    <row r="273" customFormat="false" ht="34" hidden="false" customHeight="true" outlineLevel="0" collapsed="false">
      <c r="A273" s="30"/>
      <c r="B273" s="30"/>
      <c r="C273" s="28"/>
      <c r="D273" s="28"/>
      <c r="E273" s="28"/>
      <c r="F273" s="29"/>
      <c r="G273" s="29"/>
      <c r="H273" s="31"/>
      <c r="I273" s="32"/>
      <c r="J273" s="18" t="str">
        <f aca="false">IF(COUNTA(A273:I273)=0,"",IF(ISNUMBER(G273),"Confirmado","Pendiente"))</f>
        <v/>
      </c>
      <c r="K273" s="18" t="str">
        <f aca="false">IF(AND(ISNUMBER(A273),OR(A273&lt;Plan!$A$20,A273&gt;=Plan!$B$45,AND(ISNUMBER(B273),OR(B273&lt;Plan!$A$20,B273&gt;=Plan!$B$45)))),"REVISAR periodo",IF(COUNTA(A273:I273)=0,"",IF(OR(NOT(ISNUMBER(A273)),E273="",AND(C273&lt;&gt;"Ingreso",C273&lt;&gt;"Gasto",C273&lt;&gt;"Apartado",C273&lt;&gt;"Retirada"),AND(F273&lt;&gt;"",NOT(ISNUMBER(F273))),AND(G273&lt;&gt;"",NOT(ISNUMBER(G273))),AND(ISNUMBER(G273),NOT(ISNUMBER(B273))),AND(G273="",B273&lt;&gt;""),AND(C273="Gasto",COUNTIFS(Categorias!$A$8:$A$15,D273)&lt;&gt;1)),"REVISAR datos","Correcto")))</f>
        <v/>
      </c>
      <c r="L273" s="9" t="n">
        <f aca="false">IF(ISNUMBER(G273),IF(OR(C273="Gasto",C273="Apartado"),-G273,G273),0)</f>
        <v>0</v>
      </c>
      <c r="M273" s="9" t="str">
        <f aca="false">IF(J273="","",IF(OR(C273="Gasto",C273="Apartado"),-N(F273),N(F273)))</f>
        <v/>
      </c>
      <c r="N273" s="9" t="n">
        <f aca="false">IF(J273="Pendiente",M273,0)</f>
        <v>0</v>
      </c>
      <c r="O273" s="9" t="n">
        <f aca="false">IF(AND(J273="Pendiente",OR(C273="Gasto",C273="Apartado")),MAX(0,N(F273)),0)</f>
        <v>0</v>
      </c>
    </row>
    <row r="274" customFormat="false" ht="34" hidden="false" customHeight="true" outlineLevel="0" collapsed="false">
      <c r="A274" s="30"/>
      <c r="B274" s="30"/>
      <c r="C274" s="28"/>
      <c r="D274" s="28"/>
      <c r="E274" s="28"/>
      <c r="F274" s="29"/>
      <c r="G274" s="29"/>
      <c r="H274" s="31"/>
      <c r="I274" s="32"/>
      <c r="J274" s="18" t="str">
        <f aca="false">IF(COUNTA(A274:I274)=0,"",IF(ISNUMBER(G274),"Confirmado","Pendiente"))</f>
        <v/>
      </c>
      <c r="K274" s="18" t="str">
        <f aca="false">IF(AND(ISNUMBER(A274),OR(A274&lt;Plan!$A$20,A274&gt;=Plan!$B$45,AND(ISNUMBER(B274),OR(B274&lt;Plan!$A$20,B274&gt;=Plan!$B$45)))),"REVISAR periodo",IF(COUNTA(A274:I274)=0,"",IF(OR(NOT(ISNUMBER(A274)),E274="",AND(C274&lt;&gt;"Ingreso",C274&lt;&gt;"Gasto",C274&lt;&gt;"Apartado",C274&lt;&gt;"Retirada"),AND(F274&lt;&gt;"",NOT(ISNUMBER(F274))),AND(G274&lt;&gt;"",NOT(ISNUMBER(G274))),AND(ISNUMBER(G274),NOT(ISNUMBER(B274))),AND(G274="",B274&lt;&gt;""),AND(C274="Gasto",COUNTIFS(Categorias!$A$8:$A$15,D274)&lt;&gt;1)),"REVISAR datos","Correcto")))</f>
        <v/>
      </c>
      <c r="L274" s="9" t="n">
        <f aca="false">IF(ISNUMBER(G274),IF(OR(C274="Gasto",C274="Apartado"),-G274,G274),0)</f>
        <v>0</v>
      </c>
      <c r="M274" s="9" t="str">
        <f aca="false">IF(J274="","",IF(OR(C274="Gasto",C274="Apartado"),-N(F274),N(F274)))</f>
        <v/>
      </c>
      <c r="N274" s="9" t="n">
        <f aca="false">IF(J274="Pendiente",M274,0)</f>
        <v>0</v>
      </c>
      <c r="O274" s="9" t="n">
        <f aca="false">IF(AND(J274="Pendiente",OR(C274="Gasto",C274="Apartado")),MAX(0,N(F274)),0)</f>
        <v>0</v>
      </c>
    </row>
    <row r="275" customFormat="false" ht="34" hidden="false" customHeight="true" outlineLevel="0" collapsed="false">
      <c r="A275" s="30"/>
      <c r="B275" s="30"/>
      <c r="C275" s="28"/>
      <c r="D275" s="28"/>
      <c r="E275" s="28"/>
      <c r="F275" s="29"/>
      <c r="G275" s="29"/>
      <c r="H275" s="31"/>
      <c r="I275" s="32"/>
      <c r="J275" s="18" t="str">
        <f aca="false">IF(COUNTA(A275:I275)=0,"",IF(ISNUMBER(G275),"Confirmado","Pendiente"))</f>
        <v/>
      </c>
      <c r="K275" s="18" t="str">
        <f aca="false">IF(AND(ISNUMBER(A275),OR(A275&lt;Plan!$A$20,A275&gt;=Plan!$B$45,AND(ISNUMBER(B275),OR(B275&lt;Plan!$A$20,B275&gt;=Plan!$B$45)))),"REVISAR periodo",IF(COUNTA(A275:I275)=0,"",IF(OR(NOT(ISNUMBER(A275)),E275="",AND(C275&lt;&gt;"Ingreso",C275&lt;&gt;"Gasto",C275&lt;&gt;"Apartado",C275&lt;&gt;"Retirada"),AND(F275&lt;&gt;"",NOT(ISNUMBER(F275))),AND(G275&lt;&gt;"",NOT(ISNUMBER(G275))),AND(ISNUMBER(G275),NOT(ISNUMBER(B275))),AND(G275="",B275&lt;&gt;""),AND(C275="Gasto",COUNTIFS(Categorias!$A$8:$A$15,D275)&lt;&gt;1)),"REVISAR datos","Correcto")))</f>
        <v/>
      </c>
      <c r="L275" s="9" t="n">
        <f aca="false">IF(ISNUMBER(G275),IF(OR(C275="Gasto",C275="Apartado"),-G275,G275),0)</f>
        <v>0</v>
      </c>
      <c r="M275" s="9" t="str">
        <f aca="false">IF(J275="","",IF(OR(C275="Gasto",C275="Apartado"),-N(F275),N(F275)))</f>
        <v/>
      </c>
      <c r="N275" s="9" t="n">
        <f aca="false">IF(J275="Pendiente",M275,0)</f>
        <v>0</v>
      </c>
      <c r="O275" s="9" t="n">
        <f aca="false">IF(AND(J275="Pendiente",OR(C275="Gasto",C275="Apartado")),MAX(0,N(F275)),0)</f>
        <v>0</v>
      </c>
    </row>
    <row r="276" customFormat="false" ht="34" hidden="false" customHeight="true" outlineLevel="0" collapsed="false">
      <c r="A276" s="30"/>
      <c r="B276" s="30"/>
      <c r="C276" s="28"/>
      <c r="D276" s="28"/>
      <c r="E276" s="28"/>
      <c r="F276" s="29"/>
      <c r="G276" s="29"/>
      <c r="H276" s="31"/>
      <c r="I276" s="32"/>
      <c r="J276" s="18" t="str">
        <f aca="false">IF(COUNTA(A276:I276)=0,"",IF(ISNUMBER(G276),"Confirmado","Pendiente"))</f>
        <v/>
      </c>
      <c r="K276" s="18" t="str">
        <f aca="false">IF(AND(ISNUMBER(A276),OR(A276&lt;Plan!$A$20,A276&gt;=Plan!$B$45,AND(ISNUMBER(B276),OR(B276&lt;Plan!$A$20,B276&gt;=Plan!$B$45)))),"REVISAR periodo",IF(COUNTA(A276:I276)=0,"",IF(OR(NOT(ISNUMBER(A276)),E276="",AND(C276&lt;&gt;"Ingreso",C276&lt;&gt;"Gasto",C276&lt;&gt;"Apartado",C276&lt;&gt;"Retirada"),AND(F276&lt;&gt;"",NOT(ISNUMBER(F276))),AND(G276&lt;&gt;"",NOT(ISNUMBER(G276))),AND(ISNUMBER(G276),NOT(ISNUMBER(B276))),AND(G276="",B276&lt;&gt;""),AND(C276="Gasto",COUNTIFS(Categorias!$A$8:$A$15,D276)&lt;&gt;1)),"REVISAR datos","Correcto")))</f>
        <v/>
      </c>
      <c r="L276" s="9" t="n">
        <f aca="false">IF(ISNUMBER(G276),IF(OR(C276="Gasto",C276="Apartado"),-G276,G276),0)</f>
        <v>0</v>
      </c>
      <c r="M276" s="9" t="str">
        <f aca="false">IF(J276="","",IF(OR(C276="Gasto",C276="Apartado"),-N(F276),N(F276)))</f>
        <v/>
      </c>
      <c r="N276" s="9" t="n">
        <f aca="false">IF(J276="Pendiente",M276,0)</f>
        <v>0</v>
      </c>
      <c r="O276" s="9" t="n">
        <f aca="false">IF(AND(J276="Pendiente",OR(C276="Gasto",C276="Apartado")),MAX(0,N(F276)),0)</f>
        <v>0</v>
      </c>
    </row>
    <row r="277" customFormat="false" ht="34" hidden="false" customHeight="true" outlineLevel="0" collapsed="false">
      <c r="A277" s="30"/>
      <c r="B277" s="30"/>
      <c r="C277" s="28"/>
      <c r="D277" s="28"/>
      <c r="E277" s="28"/>
      <c r="F277" s="29"/>
      <c r="G277" s="29"/>
      <c r="H277" s="31"/>
      <c r="I277" s="32"/>
      <c r="J277" s="18" t="str">
        <f aca="false">IF(COUNTA(A277:I277)=0,"",IF(ISNUMBER(G277),"Confirmado","Pendiente"))</f>
        <v/>
      </c>
      <c r="K277" s="18" t="str">
        <f aca="false">IF(AND(ISNUMBER(A277),OR(A277&lt;Plan!$A$20,A277&gt;=Plan!$B$45,AND(ISNUMBER(B277),OR(B277&lt;Plan!$A$20,B277&gt;=Plan!$B$45)))),"REVISAR periodo",IF(COUNTA(A277:I277)=0,"",IF(OR(NOT(ISNUMBER(A277)),E277="",AND(C277&lt;&gt;"Ingreso",C277&lt;&gt;"Gasto",C277&lt;&gt;"Apartado",C277&lt;&gt;"Retirada"),AND(F277&lt;&gt;"",NOT(ISNUMBER(F277))),AND(G277&lt;&gt;"",NOT(ISNUMBER(G277))),AND(ISNUMBER(G277),NOT(ISNUMBER(B277))),AND(G277="",B277&lt;&gt;""),AND(C277="Gasto",COUNTIFS(Categorias!$A$8:$A$15,D277)&lt;&gt;1)),"REVISAR datos","Correcto")))</f>
        <v/>
      </c>
      <c r="L277" s="9" t="n">
        <f aca="false">IF(ISNUMBER(G277),IF(OR(C277="Gasto",C277="Apartado"),-G277,G277),0)</f>
        <v>0</v>
      </c>
      <c r="M277" s="9" t="str">
        <f aca="false">IF(J277="","",IF(OR(C277="Gasto",C277="Apartado"),-N(F277),N(F277)))</f>
        <v/>
      </c>
      <c r="N277" s="9" t="n">
        <f aca="false">IF(J277="Pendiente",M277,0)</f>
        <v>0</v>
      </c>
      <c r="O277" s="9" t="n">
        <f aca="false">IF(AND(J277="Pendiente",OR(C277="Gasto",C277="Apartado")),MAX(0,N(F277)),0)</f>
        <v>0</v>
      </c>
    </row>
    <row r="278" customFormat="false" ht="34" hidden="false" customHeight="true" outlineLevel="0" collapsed="false">
      <c r="A278" s="30"/>
      <c r="B278" s="30"/>
      <c r="C278" s="28"/>
      <c r="D278" s="28"/>
      <c r="E278" s="28"/>
      <c r="F278" s="29"/>
      <c r="G278" s="29"/>
      <c r="H278" s="31"/>
      <c r="I278" s="32"/>
      <c r="J278" s="18" t="str">
        <f aca="false">IF(COUNTA(A278:I278)=0,"",IF(ISNUMBER(G278),"Confirmado","Pendiente"))</f>
        <v/>
      </c>
      <c r="K278" s="18" t="str">
        <f aca="false">IF(AND(ISNUMBER(A278),OR(A278&lt;Plan!$A$20,A278&gt;=Plan!$B$45,AND(ISNUMBER(B278),OR(B278&lt;Plan!$A$20,B278&gt;=Plan!$B$45)))),"REVISAR periodo",IF(COUNTA(A278:I278)=0,"",IF(OR(NOT(ISNUMBER(A278)),E278="",AND(C278&lt;&gt;"Ingreso",C278&lt;&gt;"Gasto",C278&lt;&gt;"Apartado",C278&lt;&gt;"Retirada"),AND(F278&lt;&gt;"",NOT(ISNUMBER(F278))),AND(G278&lt;&gt;"",NOT(ISNUMBER(G278))),AND(ISNUMBER(G278),NOT(ISNUMBER(B278))),AND(G278="",B278&lt;&gt;""),AND(C278="Gasto",COUNTIFS(Categorias!$A$8:$A$15,D278)&lt;&gt;1)),"REVISAR datos","Correcto")))</f>
        <v/>
      </c>
      <c r="L278" s="9" t="n">
        <f aca="false">IF(ISNUMBER(G278),IF(OR(C278="Gasto",C278="Apartado"),-G278,G278),0)</f>
        <v>0</v>
      </c>
      <c r="M278" s="9" t="str">
        <f aca="false">IF(J278="","",IF(OR(C278="Gasto",C278="Apartado"),-N(F278),N(F278)))</f>
        <v/>
      </c>
      <c r="N278" s="9" t="n">
        <f aca="false">IF(J278="Pendiente",M278,0)</f>
        <v>0</v>
      </c>
      <c r="O278" s="9" t="n">
        <f aca="false">IF(AND(J278="Pendiente",OR(C278="Gasto",C278="Apartado")),MAX(0,N(F278)),0)</f>
        <v>0</v>
      </c>
    </row>
    <row r="279" customFormat="false" ht="34" hidden="false" customHeight="true" outlineLevel="0" collapsed="false">
      <c r="A279" s="30"/>
      <c r="B279" s="30"/>
      <c r="C279" s="28"/>
      <c r="D279" s="28"/>
      <c r="E279" s="28"/>
      <c r="F279" s="29"/>
      <c r="G279" s="29"/>
      <c r="H279" s="31"/>
      <c r="I279" s="32"/>
      <c r="J279" s="18" t="str">
        <f aca="false">IF(COUNTA(A279:I279)=0,"",IF(ISNUMBER(G279),"Confirmado","Pendiente"))</f>
        <v/>
      </c>
      <c r="K279" s="18" t="str">
        <f aca="false">IF(AND(ISNUMBER(A279),OR(A279&lt;Plan!$A$20,A279&gt;=Plan!$B$45,AND(ISNUMBER(B279),OR(B279&lt;Plan!$A$20,B279&gt;=Plan!$B$45)))),"REVISAR periodo",IF(COUNTA(A279:I279)=0,"",IF(OR(NOT(ISNUMBER(A279)),E279="",AND(C279&lt;&gt;"Ingreso",C279&lt;&gt;"Gasto",C279&lt;&gt;"Apartado",C279&lt;&gt;"Retirada"),AND(F279&lt;&gt;"",NOT(ISNUMBER(F279))),AND(G279&lt;&gt;"",NOT(ISNUMBER(G279))),AND(ISNUMBER(G279),NOT(ISNUMBER(B279))),AND(G279="",B279&lt;&gt;""),AND(C279="Gasto",COUNTIFS(Categorias!$A$8:$A$15,D279)&lt;&gt;1)),"REVISAR datos","Correcto")))</f>
        <v/>
      </c>
      <c r="L279" s="9" t="n">
        <f aca="false">IF(ISNUMBER(G279),IF(OR(C279="Gasto",C279="Apartado"),-G279,G279),0)</f>
        <v>0</v>
      </c>
      <c r="M279" s="9" t="str">
        <f aca="false">IF(J279="","",IF(OR(C279="Gasto",C279="Apartado"),-N(F279),N(F279)))</f>
        <v/>
      </c>
      <c r="N279" s="9" t="n">
        <f aca="false">IF(J279="Pendiente",M279,0)</f>
        <v>0</v>
      </c>
      <c r="O279" s="9" t="n">
        <f aca="false">IF(AND(J279="Pendiente",OR(C279="Gasto",C279="Apartado")),MAX(0,N(F279)),0)</f>
        <v>0</v>
      </c>
    </row>
    <row r="280" customFormat="false" ht="34" hidden="false" customHeight="true" outlineLevel="0" collapsed="false">
      <c r="A280" s="30"/>
      <c r="B280" s="30"/>
      <c r="C280" s="28"/>
      <c r="D280" s="28"/>
      <c r="E280" s="28"/>
      <c r="F280" s="29"/>
      <c r="G280" s="29"/>
      <c r="H280" s="31"/>
      <c r="I280" s="32"/>
      <c r="J280" s="18" t="str">
        <f aca="false">IF(COUNTA(A280:I280)=0,"",IF(ISNUMBER(G280),"Confirmado","Pendiente"))</f>
        <v/>
      </c>
      <c r="K280" s="18" t="str">
        <f aca="false">IF(AND(ISNUMBER(A280),OR(A280&lt;Plan!$A$20,A280&gt;=Plan!$B$45,AND(ISNUMBER(B280),OR(B280&lt;Plan!$A$20,B280&gt;=Plan!$B$45)))),"REVISAR periodo",IF(COUNTA(A280:I280)=0,"",IF(OR(NOT(ISNUMBER(A280)),E280="",AND(C280&lt;&gt;"Ingreso",C280&lt;&gt;"Gasto",C280&lt;&gt;"Apartado",C280&lt;&gt;"Retirada"),AND(F280&lt;&gt;"",NOT(ISNUMBER(F280))),AND(G280&lt;&gt;"",NOT(ISNUMBER(G280))),AND(ISNUMBER(G280),NOT(ISNUMBER(B280))),AND(G280="",B280&lt;&gt;""),AND(C280="Gasto",COUNTIFS(Categorias!$A$8:$A$15,D280)&lt;&gt;1)),"REVISAR datos","Correcto")))</f>
        <v/>
      </c>
      <c r="L280" s="9" t="n">
        <f aca="false">IF(ISNUMBER(G280),IF(OR(C280="Gasto",C280="Apartado"),-G280,G280),0)</f>
        <v>0</v>
      </c>
      <c r="M280" s="9" t="str">
        <f aca="false">IF(J280="","",IF(OR(C280="Gasto",C280="Apartado"),-N(F280),N(F280)))</f>
        <v/>
      </c>
      <c r="N280" s="9" t="n">
        <f aca="false">IF(J280="Pendiente",M280,0)</f>
        <v>0</v>
      </c>
      <c r="O280" s="9" t="n">
        <f aca="false">IF(AND(J280="Pendiente",OR(C280="Gasto",C280="Apartado")),MAX(0,N(F280)),0)</f>
        <v>0</v>
      </c>
    </row>
    <row r="281" customFormat="false" ht="34" hidden="false" customHeight="true" outlineLevel="0" collapsed="false">
      <c r="A281" s="30"/>
      <c r="B281" s="30"/>
      <c r="C281" s="28"/>
      <c r="D281" s="28"/>
      <c r="E281" s="28"/>
      <c r="F281" s="29"/>
      <c r="G281" s="29"/>
      <c r="H281" s="31"/>
      <c r="I281" s="32"/>
      <c r="J281" s="18" t="str">
        <f aca="false">IF(COUNTA(A281:I281)=0,"",IF(ISNUMBER(G281),"Confirmado","Pendiente"))</f>
        <v/>
      </c>
      <c r="K281" s="18" t="str">
        <f aca="false">IF(AND(ISNUMBER(A281),OR(A281&lt;Plan!$A$20,A281&gt;=Plan!$B$45,AND(ISNUMBER(B281),OR(B281&lt;Plan!$A$20,B281&gt;=Plan!$B$45)))),"REVISAR periodo",IF(COUNTA(A281:I281)=0,"",IF(OR(NOT(ISNUMBER(A281)),E281="",AND(C281&lt;&gt;"Ingreso",C281&lt;&gt;"Gasto",C281&lt;&gt;"Apartado",C281&lt;&gt;"Retirada"),AND(F281&lt;&gt;"",NOT(ISNUMBER(F281))),AND(G281&lt;&gt;"",NOT(ISNUMBER(G281))),AND(ISNUMBER(G281),NOT(ISNUMBER(B281))),AND(G281="",B281&lt;&gt;""),AND(C281="Gasto",COUNTIFS(Categorias!$A$8:$A$15,D281)&lt;&gt;1)),"REVISAR datos","Correcto")))</f>
        <v/>
      </c>
      <c r="L281" s="9" t="n">
        <f aca="false">IF(ISNUMBER(G281),IF(OR(C281="Gasto",C281="Apartado"),-G281,G281),0)</f>
        <v>0</v>
      </c>
      <c r="M281" s="9" t="str">
        <f aca="false">IF(J281="","",IF(OR(C281="Gasto",C281="Apartado"),-N(F281),N(F281)))</f>
        <v/>
      </c>
      <c r="N281" s="9" t="n">
        <f aca="false">IF(J281="Pendiente",M281,0)</f>
        <v>0</v>
      </c>
      <c r="O281" s="9" t="n">
        <f aca="false">IF(AND(J281="Pendiente",OR(C281="Gasto",C281="Apartado")),MAX(0,N(F281)),0)</f>
        <v>0</v>
      </c>
    </row>
    <row r="282" customFormat="false" ht="34" hidden="false" customHeight="true" outlineLevel="0" collapsed="false">
      <c r="A282" s="30"/>
      <c r="B282" s="30"/>
      <c r="C282" s="28"/>
      <c r="D282" s="28"/>
      <c r="E282" s="28"/>
      <c r="F282" s="29"/>
      <c r="G282" s="29"/>
      <c r="H282" s="31"/>
      <c r="I282" s="32"/>
      <c r="J282" s="18" t="str">
        <f aca="false">IF(COUNTA(A282:I282)=0,"",IF(ISNUMBER(G282),"Confirmado","Pendiente"))</f>
        <v/>
      </c>
      <c r="K282" s="18" t="str">
        <f aca="false">IF(AND(ISNUMBER(A282),OR(A282&lt;Plan!$A$20,A282&gt;=Plan!$B$45,AND(ISNUMBER(B282),OR(B282&lt;Plan!$A$20,B282&gt;=Plan!$B$45)))),"REVISAR periodo",IF(COUNTA(A282:I282)=0,"",IF(OR(NOT(ISNUMBER(A282)),E282="",AND(C282&lt;&gt;"Ingreso",C282&lt;&gt;"Gasto",C282&lt;&gt;"Apartado",C282&lt;&gt;"Retirada"),AND(F282&lt;&gt;"",NOT(ISNUMBER(F282))),AND(G282&lt;&gt;"",NOT(ISNUMBER(G282))),AND(ISNUMBER(G282),NOT(ISNUMBER(B282))),AND(G282="",B282&lt;&gt;""),AND(C282="Gasto",COUNTIFS(Categorias!$A$8:$A$15,D282)&lt;&gt;1)),"REVISAR datos","Correcto")))</f>
        <v/>
      </c>
      <c r="L282" s="9" t="n">
        <f aca="false">IF(ISNUMBER(G282),IF(OR(C282="Gasto",C282="Apartado"),-G282,G282),0)</f>
        <v>0</v>
      </c>
      <c r="M282" s="9" t="str">
        <f aca="false">IF(J282="","",IF(OR(C282="Gasto",C282="Apartado"),-N(F282),N(F282)))</f>
        <v/>
      </c>
      <c r="N282" s="9" t="n">
        <f aca="false">IF(J282="Pendiente",M282,0)</f>
        <v>0</v>
      </c>
      <c r="O282" s="9" t="n">
        <f aca="false">IF(AND(J282="Pendiente",OR(C282="Gasto",C282="Apartado")),MAX(0,N(F282)),0)</f>
        <v>0</v>
      </c>
    </row>
    <row r="283" customFormat="false" ht="34" hidden="false" customHeight="true" outlineLevel="0" collapsed="false">
      <c r="A283" s="30"/>
      <c r="B283" s="30"/>
      <c r="C283" s="28"/>
      <c r="D283" s="28"/>
      <c r="E283" s="28"/>
      <c r="F283" s="29"/>
      <c r="G283" s="29"/>
      <c r="H283" s="31"/>
      <c r="I283" s="32"/>
      <c r="J283" s="18" t="str">
        <f aca="false">IF(COUNTA(A283:I283)=0,"",IF(ISNUMBER(G283),"Confirmado","Pendiente"))</f>
        <v/>
      </c>
      <c r="K283" s="18" t="str">
        <f aca="false">IF(AND(ISNUMBER(A283),OR(A283&lt;Plan!$A$20,A283&gt;=Plan!$B$45,AND(ISNUMBER(B283),OR(B283&lt;Plan!$A$20,B283&gt;=Plan!$B$45)))),"REVISAR periodo",IF(COUNTA(A283:I283)=0,"",IF(OR(NOT(ISNUMBER(A283)),E283="",AND(C283&lt;&gt;"Ingreso",C283&lt;&gt;"Gasto",C283&lt;&gt;"Apartado",C283&lt;&gt;"Retirada"),AND(F283&lt;&gt;"",NOT(ISNUMBER(F283))),AND(G283&lt;&gt;"",NOT(ISNUMBER(G283))),AND(ISNUMBER(G283),NOT(ISNUMBER(B283))),AND(G283="",B283&lt;&gt;""),AND(C283="Gasto",COUNTIFS(Categorias!$A$8:$A$15,D283)&lt;&gt;1)),"REVISAR datos","Correcto")))</f>
        <v/>
      </c>
      <c r="L283" s="9" t="n">
        <f aca="false">IF(ISNUMBER(G283),IF(OR(C283="Gasto",C283="Apartado"),-G283,G283),0)</f>
        <v>0</v>
      </c>
      <c r="M283" s="9" t="str">
        <f aca="false">IF(J283="","",IF(OR(C283="Gasto",C283="Apartado"),-N(F283),N(F283)))</f>
        <v/>
      </c>
      <c r="N283" s="9" t="n">
        <f aca="false">IF(J283="Pendiente",M283,0)</f>
        <v>0</v>
      </c>
      <c r="O283" s="9" t="n">
        <f aca="false">IF(AND(J283="Pendiente",OR(C283="Gasto",C283="Apartado")),MAX(0,N(F283)),0)</f>
        <v>0</v>
      </c>
    </row>
    <row r="284" customFormat="false" ht="34" hidden="false" customHeight="true" outlineLevel="0" collapsed="false">
      <c r="A284" s="30"/>
      <c r="B284" s="30"/>
      <c r="C284" s="28"/>
      <c r="D284" s="28"/>
      <c r="E284" s="28"/>
      <c r="F284" s="29"/>
      <c r="G284" s="29"/>
      <c r="H284" s="31"/>
      <c r="I284" s="32"/>
      <c r="J284" s="18" t="str">
        <f aca="false">IF(COUNTA(A284:I284)=0,"",IF(ISNUMBER(G284),"Confirmado","Pendiente"))</f>
        <v/>
      </c>
      <c r="K284" s="18" t="str">
        <f aca="false">IF(AND(ISNUMBER(A284),OR(A284&lt;Plan!$A$20,A284&gt;=Plan!$B$45,AND(ISNUMBER(B284),OR(B284&lt;Plan!$A$20,B284&gt;=Plan!$B$45)))),"REVISAR periodo",IF(COUNTA(A284:I284)=0,"",IF(OR(NOT(ISNUMBER(A284)),E284="",AND(C284&lt;&gt;"Ingreso",C284&lt;&gt;"Gasto",C284&lt;&gt;"Apartado",C284&lt;&gt;"Retirada"),AND(F284&lt;&gt;"",NOT(ISNUMBER(F284))),AND(G284&lt;&gt;"",NOT(ISNUMBER(G284))),AND(ISNUMBER(G284),NOT(ISNUMBER(B284))),AND(G284="",B284&lt;&gt;""),AND(C284="Gasto",COUNTIFS(Categorias!$A$8:$A$15,D284)&lt;&gt;1)),"REVISAR datos","Correcto")))</f>
        <v/>
      </c>
      <c r="L284" s="9" t="n">
        <f aca="false">IF(ISNUMBER(G284),IF(OR(C284="Gasto",C284="Apartado"),-G284,G284),0)</f>
        <v>0</v>
      </c>
      <c r="M284" s="9" t="str">
        <f aca="false">IF(J284="","",IF(OR(C284="Gasto",C284="Apartado"),-N(F284),N(F284)))</f>
        <v/>
      </c>
      <c r="N284" s="9" t="n">
        <f aca="false">IF(J284="Pendiente",M284,0)</f>
        <v>0</v>
      </c>
      <c r="O284" s="9" t="n">
        <f aca="false">IF(AND(J284="Pendiente",OR(C284="Gasto",C284="Apartado")),MAX(0,N(F284)),0)</f>
        <v>0</v>
      </c>
    </row>
    <row r="285" customFormat="false" ht="34" hidden="false" customHeight="true" outlineLevel="0" collapsed="false">
      <c r="A285" s="30"/>
      <c r="B285" s="30"/>
      <c r="C285" s="28"/>
      <c r="D285" s="28"/>
      <c r="E285" s="28"/>
      <c r="F285" s="29"/>
      <c r="G285" s="29"/>
      <c r="H285" s="31"/>
      <c r="I285" s="32"/>
      <c r="J285" s="18" t="str">
        <f aca="false">IF(COUNTA(A285:I285)=0,"",IF(ISNUMBER(G285),"Confirmado","Pendiente"))</f>
        <v/>
      </c>
      <c r="K285" s="18" t="str">
        <f aca="false">IF(AND(ISNUMBER(A285),OR(A285&lt;Plan!$A$20,A285&gt;=Plan!$B$45,AND(ISNUMBER(B285),OR(B285&lt;Plan!$A$20,B285&gt;=Plan!$B$45)))),"REVISAR periodo",IF(COUNTA(A285:I285)=0,"",IF(OR(NOT(ISNUMBER(A285)),E285="",AND(C285&lt;&gt;"Ingreso",C285&lt;&gt;"Gasto",C285&lt;&gt;"Apartado",C285&lt;&gt;"Retirada"),AND(F285&lt;&gt;"",NOT(ISNUMBER(F285))),AND(G285&lt;&gt;"",NOT(ISNUMBER(G285))),AND(ISNUMBER(G285),NOT(ISNUMBER(B285))),AND(G285="",B285&lt;&gt;""),AND(C285="Gasto",COUNTIFS(Categorias!$A$8:$A$15,D285)&lt;&gt;1)),"REVISAR datos","Correcto")))</f>
        <v/>
      </c>
      <c r="L285" s="9" t="n">
        <f aca="false">IF(ISNUMBER(G285),IF(OR(C285="Gasto",C285="Apartado"),-G285,G285),0)</f>
        <v>0</v>
      </c>
      <c r="M285" s="9" t="str">
        <f aca="false">IF(J285="","",IF(OR(C285="Gasto",C285="Apartado"),-N(F285),N(F285)))</f>
        <v/>
      </c>
      <c r="N285" s="9" t="n">
        <f aca="false">IF(J285="Pendiente",M285,0)</f>
        <v>0</v>
      </c>
      <c r="O285" s="9" t="n">
        <f aca="false">IF(AND(J285="Pendiente",OR(C285="Gasto",C285="Apartado")),MAX(0,N(F285)),0)</f>
        <v>0</v>
      </c>
    </row>
    <row r="286" customFormat="false" ht="34" hidden="false" customHeight="true" outlineLevel="0" collapsed="false">
      <c r="A286" s="30"/>
      <c r="B286" s="30"/>
      <c r="C286" s="28"/>
      <c r="D286" s="28"/>
      <c r="E286" s="28"/>
      <c r="F286" s="29"/>
      <c r="G286" s="29"/>
      <c r="H286" s="31"/>
      <c r="I286" s="32"/>
      <c r="J286" s="18" t="str">
        <f aca="false">IF(COUNTA(A286:I286)=0,"",IF(ISNUMBER(G286),"Confirmado","Pendiente"))</f>
        <v/>
      </c>
      <c r="K286" s="18" t="str">
        <f aca="false">IF(AND(ISNUMBER(A286),OR(A286&lt;Plan!$A$20,A286&gt;=Plan!$B$45,AND(ISNUMBER(B286),OR(B286&lt;Plan!$A$20,B286&gt;=Plan!$B$45)))),"REVISAR periodo",IF(COUNTA(A286:I286)=0,"",IF(OR(NOT(ISNUMBER(A286)),E286="",AND(C286&lt;&gt;"Ingreso",C286&lt;&gt;"Gasto",C286&lt;&gt;"Apartado",C286&lt;&gt;"Retirada"),AND(F286&lt;&gt;"",NOT(ISNUMBER(F286))),AND(G286&lt;&gt;"",NOT(ISNUMBER(G286))),AND(ISNUMBER(G286),NOT(ISNUMBER(B286))),AND(G286="",B286&lt;&gt;""),AND(C286="Gasto",COUNTIFS(Categorias!$A$8:$A$15,D286)&lt;&gt;1)),"REVISAR datos","Correcto")))</f>
        <v/>
      </c>
      <c r="L286" s="9" t="n">
        <f aca="false">IF(ISNUMBER(G286),IF(OR(C286="Gasto",C286="Apartado"),-G286,G286),0)</f>
        <v>0</v>
      </c>
      <c r="M286" s="9" t="str">
        <f aca="false">IF(J286="","",IF(OR(C286="Gasto",C286="Apartado"),-N(F286),N(F286)))</f>
        <v/>
      </c>
      <c r="N286" s="9" t="n">
        <f aca="false">IF(J286="Pendiente",M286,0)</f>
        <v>0</v>
      </c>
      <c r="O286" s="9" t="n">
        <f aca="false">IF(AND(J286="Pendiente",OR(C286="Gasto",C286="Apartado")),MAX(0,N(F286)),0)</f>
        <v>0</v>
      </c>
    </row>
    <row r="287" customFormat="false" ht="34" hidden="false" customHeight="true" outlineLevel="0" collapsed="false">
      <c r="A287" s="30"/>
      <c r="B287" s="30"/>
      <c r="C287" s="28"/>
      <c r="D287" s="28"/>
      <c r="E287" s="28"/>
      <c r="F287" s="29"/>
      <c r="G287" s="29"/>
      <c r="H287" s="31"/>
      <c r="I287" s="32"/>
      <c r="J287" s="18" t="str">
        <f aca="false">IF(COUNTA(A287:I287)=0,"",IF(ISNUMBER(G287),"Confirmado","Pendiente"))</f>
        <v/>
      </c>
      <c r="K287" s="18" t="str">
        <f aca="false">IF(AND(ISNUMBER(A287),OR(A287&lt;Plan!$A$20,A287&gt;=Plan!$B$45,AND(ISNUMBER(B287),OR(B287&lt;Plan!$A$20,B287&gt;=Plan!$B$45)))),"REVISAR periodo",IF(COUNTA(A287:I287)=0,"",IF(OR(NOT(ISNUMBER(A287)),E287="",AND(C287&lt;&gt;"Ingreso",C287&lt;&gt;"Gasto",C287&lt;&gt;"Apartado",C287&lt;&gt;"Retirada"),AND(F287&lt;&gt;"",NOT(ISNUMBER(F287))),AND(G287&lt;&gt;"",NOT(ISNUMBER(G287))),AND(ISNUMBER(G287),NOT(ISNUMBER(B287))),AND(G287="",B287&lt;&gt;""),AND(C287="Gasto",COUNTIFS(Categorias!$A$8:$A$15,D287)&lt;&gt;1)),"REVISAR datos","Correcto")))</f>
        <v/>
      </c>
      <c r="L287" s="9" t="n">
        <f aca="false">IF(ISNUMBER(G287),IF(OR(C287="Gasto",C287="Apartado"),-G287,G287),0)</f>
        <v>0</v>
      </c>
      <c r="M287" s="9" t="str">
        <f aca="false">IF(J287="","",IF(OR(C287="Gasto",C287="Apartado"),-N(F287),N(F287)))</f>
        <v/>
      </c>
      <c r="N287" s="9" t="n">
        <f aca="false">IF(J287="Pendiente",M287,0)</f>
        <v>0</v>
      </c>
      <c r="O287" s="9" t="n">
        <f aca="false">IF(AND(J287="Pendiente",OR(C287="Gasto",C287="Apartado")),MAX(0,N(F287)),0)</f>
        <v>0</v>
      </c>
    </row>
    <row r="288" customFormat="false" ht="34" hidden="false" customHeight="true" outlineLevel="0" collapsed="false">
      <c r="A288" s="30"/>
      <c r="B288" s="30"/>
      <c r="C288" s="28"/>
      <c r="D288" s="28"/>
      <c r="E288" s="28"/>
      <c r="F288" s="29"/>
      <c r="G288" s="29"/>
      <c r="H288" s="31"/>
      <c r="I288" s="32"/>
      <c r="J288" s="18" t="str">
        <f aca="false">IF(COUNTA(A288:I288)=0,"",IF(ISNUMBER(G288),"Confirmado","Pendiente"))</f>
        <v/>
      </c>
      <c r="K288" s="18" t="str">
        <f aca="false">IF(AND(ISNUMBER(A288),OR(A288&lt;Plan!$A$20,A288&gt;=Plan!$B$45,AND(ISNUMBER(B288),OR(B288&lt;Plan!$A$20,B288&gt;=Plan!$B$45)))),"REVISAR periodo",IF(COUNTA(A288:I288)=0,"",IF(OR(NOT(ISNUMBER(A288)),E288="",AND(C288&lt;&gt;"Ingreso",C288&lt;&gt;"Gasto",C288&lt;&gt;"Apartado",C288&lt;&gt;"Retirada"),AND(F288&lt;&gt;"",NOT(ISNUMBER(F288))),AND(G288&lt;&gt;"",NOT(ISNUMBER(G288))),AND(ISNUMBER(G288),NOT(ISNUMBER(B288))),AND(G288="",B288&lt;&gt;""),AND(C288="Gasto",COUNTIFS(Categorias!$A$8:$A$15,D288)&lt;&gt;1)),"REVISAR datos","Correcto")))</f>
        <v/>
      </c>
      <c r="L288" s="9" t="n">
        <f aca="false">IF(ISNUMBER(G288),IF(OR(C288="Gasto",C288="Apartado"),-G288,G288),0)</f>
        <v>0</v>
      </c>
      <c r="M288" s="9" t="str">
        <f aca="false">IF(J288="","",IF(OR(C288="Gasto",C288="Apartado"),-N(F288),N(F288)))</f>
        <v/>
      </c>
      <c r="N288" s="9" t="n">
        <f aca="false">IF(J288="Pendiente",M288,0)</f>
        <v>0</v>
      </c>
      <c r="O288" s="9" t="n">
        <f aca="false">IF(AND(J288="Pendiente",OR(C288="Gasto",C288="Apartado")),MAX(0,N(F288)),0)</f>
        <v>0</v>
      </c>
    </row>
    <row r="289" customFormat="false" ht="34" hidden="false" customHeight="true" outlineLevel="0" collapsed="false">
      <c r="A289" s="30"/>
      <c r="B289" s="30"/>
      <c r="C289" s="28"/>
      <c r="D289" s="28"/>
      <c r="E289" s="28"/>
      <c r="F289" s="29"/>
      <c r="G289" s="29"/>
      <c r="H289" s="31"/>
      <c r="I289" s="32"/>
      <c r="J289" s="18" t="str">
        <f aca="false">IF(COUNTA(A289:I289)=0,"",IF(ISNUMBER(G289),"Confirmado","Pendiente"))</f>
        <v/>
      </c>
      <c r="K289" s="18" t="str">
        <f aca="false">IF(AND(ISNUMBER(A289),OR(A289&lt;Plan!$A$20,A289&gt;=Plan!$B$45,AND(ISNUMBER(B289),OR(B289&lt;Plan!$A$20,B289&gt;=Plan!$B$45)))),"REVISAR periodo",IF(COUNTA(A289:I289)=0,"",IF(OR(NOT(ISNUMBER(A289)),E289="",AND(C289&lt;&gt;"Ingreso",C289&lt;&gt;"Gasto",C289&lt;&gt;"Apartado",C289&lt;&gt;"Retirada"),AND(F289&lt;&gt;"",NOT(ISNUMBER(F289))),AND(G289&lt;&gt;"",NOT(ISNUMBER(G289))),AND(ISNUMBER(G289),NOT(ISNUMBER(B289))),AND(G289="",B289&lt;&gt;""),AND(C289="Gasto",COUNTIFS(Categorias!$A$8:$A$15,D289)&lt;&gt;1)),"REVISAR datos","Correcto")))</f>
        <v/>
      </c>
      <c r="L289" s="9" t="n">
        <f aca="false">IF(ISNUMBER(G289),IF(OR(C289="Gasto",C289="Apartado"),-G289,G289),0)</f>
        <v>0</v>
      </c>
      <c r="M289" s="9" t="str">
        <f aca="false">IF(J289="","",IF(OR(C289="Gasto",C289="Apartado"),-N(F289),N(F289)))</f>
        <v/>
      </c>
      <c r="N289" s="9" t="n">
        <f aca="false">IF(J289="Pendiente",M289,0)</f>
        <v>0</v>
      </c>
      <c r="O289" s="9" t="n">
        <f aca="false">IF(AND(J289="Pendiente",OR(C289="Gasto",C289="Apartado")),MAX(0,N(F289)),0)</f>
        <v>0</v>
      </c>
    </row>
    <row r="290" customFormat="false" ht="34" hidden="false" customHeight="true" outlineLevel="0" collapsed="false">
      <c r="A290" s="30"/>
      <c r="B290" s="30"/>
      <c r="C290" s="28"/>
      <c r="D290" s="28"/>
      <c r="E290" s="28"/>
      <c r="F290" s="29"/>
      <c r="G290" s="29"/>
      <c r="H290" s="31"/>
      <c r="I290" s="32"/>
      <c r="J290" s="18" t="str">
        <f aca="false">IF(COUNTA(A290:I290)=0,"",IF(ISNUMBER(G290),"Confirmado","Pendiente"))</f>
        <v/>
      </c>
      <c r="K290" s="18" t="str">
        <f aca="false">IF(AND(ISNUMBER(A290),OR(A290&lt;Plan!$A$20,A290&gt;=Plan!$B$45,AND(ISNUMBER(B290),OR(B290&lt;Plan!$A$20,B290&gt;=Plan!$B$45)))),"REVISAR periodo",IF(COUNTA(A290:I290)=0,"",IF(OR(NOT(ISNUMBER(A290)),E290="",AND(C290&lt;&gt;"Ingreso",C290&lt;&gt;"Gasto",C290&lt;&gt;"Apartado",C290&lt;&gt;"Retirada"),AND(F290&lt;&gt;"",NOT(ISNUMBER(F290))),AND(G290&lt;&gt;"",NOT(ISNUMBER(G290))),AND(ISNUMBER(G290),NOT(ISNUMBER(B290))),AND(G290="",B290&lt;&gt;""),AND(C290="Gasto",COUNTIFS(Categorias!$A$8:$A$15,D290)&lt;&gt;1)),"REVISAR datos","Correcto")))</f>
        <v/>
      </c>
      <c r="L290" s="9" t="n">
        <f aca="false">IF(ISNUMBER(G290),IF(OR(C290="Gasto",C290="Apartado"),-G290,G290),0)</f>
        <v>0</v>
      </c>
      <c r="M290" s="9" t="str">
        <f aca="false">IF(J290="","",IF(OR(C290="Gasto",C290="Apartado"),-N(F290),N(F290)))</f>
        <v/>
      </c>
      <c r="N290" s="9" t="n">
        <f aca="false">IF(J290="Pendiente",M290,0)</f>
        <v>0</v>
      </c>
      <c r="O290" s="9" t="n">
        <f aca="false">IF(AND(J290="Pendiente",OR(C290="Gasto",C290="Apartado")),MAX(0,N(F290)),0)</f>
        <v>0</v>
      </c>
    </row>
    <row r="291" customFormat="false" ht="34" hidden="false" customHeight="true" outlineLevel="0" collapsed="false">
      <c r="A291" s="30"/>
      <c r="B291" s="30"/>
      <c r="C291" s="28"/>
      <c r="D291" s="28"/>
      <c r="E291" s="28"/>
      <c r="F291" s="29"/>
      <c r="G291" s="29"/>
      <c r="H291" s="31"/>
      <c r="I291" s="32"/>
      <c r="J291" s="18" t="str">
        <f aca="false">IF(COUNTA(A291:I291)=0,"",IF(ISNUMBER(G291),"Confirmado","Pendiente"))</f>
        <v/>
      </c>
      <c r="K291" s="18" t="str">
        <f aca="false">IF(AND(ISNUMBER(A291),OR(A291&lt;Plan!$A$20,A291&gt;=Plan!$B$45,AND(ISNUMBER(B291),OR(B291&lt;Plan!$A$20,B291&gt;=Plan!$B$45)))),"REVISAR periodo",IF(COUNTA(A291:I291)=0,"",IF(OR(NOT(ISNUMBER(A291)),E291="",AND(C291&lt;&gt;"Ingreso",C291&lt;&gt;"Gasto",C291&lt;&gt;"Apartado",C291&lt;&gt;"Retirada"),AND(F291&lt;&gt;"",NOT(ISNUMBER(F291))),AND(G291&lt;&gt;"",NOT(ISNUMBER(G291))),AND(ISNUMBER(G291),NOT(ISNUMBER(B291))),AND(G291="",B291&lt;&gt;""),AND(C291="Gasto",COUNTIFS(Categorias!$A$8:$A$15,D291)&lt;&gt;1)),"REVISAR datos","Correcto")))</f>
        <v/>
      </c>
      <c r="L291" s="9" t="n">
        <f aca="false">IF(ISNUMBER(G291),IF(OR(C291="Gasto",C291="Apartado"),-G291,G291),0)</f>
        <v>0</v>
      </c>
      <c r="M291" s="9" t="str">
        <f aca="false">IF(J291="","",IF(OR(C291="Gasto",C291="Apartado"),-N(F291),N(F291)))</f>
        <v/>
      </c>
      <c r="N291" s="9" t="n">
        <f aca="false">IF(J291="Pendiente",M291,0)</f>
        <v>0</v>
      </c>
      <c r="O291" s="9" t="n">
        <f aca="false">IF(AND(J291="Pendiente",OR(C291="Gasto",C291="Apartado")),MAX(0,N(F291)),0)</f>
        <v>0</v>
      </c>
    </row>
    <row r="292" customFormat="false" ht="34" hidden="false" customHeight="true" outlineLevel="0" collapsed="false">
      <c r="A292" s="30"/>
      <c r="B292" s="30"/>
      <c r="C292" s="28"/>
      <c r="D292" s="28"/>
      <c r="E292" s="28"/>
      <c r="F292" s="29"/>
      <c r="G292" s="29"/>
      <c r="H292" s="31"/>
      <c r="I292" s="32"/>
      <c r="J292" s="18" t="str">
        <f aca="false">IF(COUNTA(A292:I292)=0,"",IF(ISNUMBER(G292),"Confirmado","Pendiente"))</f>
        <v/>
      </c>
      <c r="K292" s="18" t="str">
        <f aca="false">IF(AND(ISNUMBER(A292),OR(A292&lt;Plan!$A$20,A292&gt;=Plan!$B$45,AND(ISNUMBER(B292),OR(B292&lt;Plan!$A$20,B292&gt;=Plan!$B$45)))),"REVISAR periodo",IF(COUNTA(A292:I292)=0,"",IF(OR(NOT(ISNUMBER(A292)),E292="",AND(C292&lt;&gt;"Ingreso",C292&lt;&gt;"Gasto",C292&lt;&gt;"Apartado",C292&lt;&gt;"Retirada"),AND(F292&lt;&gt;"",NOT(ISNUMBER(F292))),AND(G292&lt;&gt;"",NOT(ISNUMBER(G292))),AND(ISNUMBER(G292),NOT(ISNUMBER(B292))),AND(G292="",B292&lt;&gt;""),AND(C292="Gasto",COUNTIFS(Categorias!$A$8:$A$15,D292)&lt;&gt;1)),"REVISAR datos","Correcto")))</f>
        <v/>
      </c>
      <c r="L292" s="9" t="n">
        <f aca="false">IF(ISNUMBER(G292),IF(OR(C292="Gasto",C292="Apartado"),-G292,G292),0)</f>
        <v>0</v>
      </c>
      <c r="M292" s="9" t="str">
        <f aca="false">IF(J292="","",IF(OR(C292="Gasto",C292="Apartado"),-N(F292),N(F292)))</f>
        <v/>
      </c>
      <c r="N292" s="9" t="n">
        <f aca="false">IF(J292="Pendiente",M292,0)</f>
        <v>0</v>
      </c>
      <c r="O292" s="9" t="n">
        <f aca="false">IF(AND(J292="Pendiente",OR(C292="Gasto",C292="Apartado")),MAX(0,N(F292)),0)</f>
        <v>0</v>
      </c>
    </row>
    <row r="293" customFormat="false" ht="34" hidden="false" customHeight="true" outlineLevel="0" collapsed="false">
      <c r="A293" s="30"/>
      <c r="B293" s="30"/>
      <c r="C293" s="28"/>
      <c r="D293" s="28"/>
      <c r="E293" s="28"/>
      <c r="F293" s="29"/>
      <c r="G293" s="29"/>
      <c r="H293" s="31"/>
      <c r="I293" s="32"/>
      <c r="J293" s="18" t="str">
        <f aca="false">IF(COUNTA(A293:I293)=0,"",IF(ISNUMBER(G293),"Confirmado","Pendiente"))</f>
        <v/>
      </c>
      <c r="K293" s="18" t="str">
        <f aca="false">IF(AND(ISNUMBER(A293),OR(A293&lt;Plan!$A$20,A293&gt;=Plan!$B$45,AND(ISNUMBER(B293),OR(B293&lt;Plan!$A$20,B293&gt;=Plan!$B$45)))),"REVISAR periodo",IF(COUNTA(A293:I293)=0,"",IF(OR(NOT(ISNUMBER(A293)),E293="",AND(C293&lt;&gt;"Ingreso",C293&lt;&gt;"Gasto",C293&lt;&gt;"Apartado",C293&lt;&gt;"Retirada"),AND(F293&lt;&gt;"",NOT(ISNUMBER(F293))),AND(G293&lt;&gt;"",NOT(ISNUMBER(G293))),AND(ISNUMBER(G293),NOT(ISNUMBER(B293))),AND(G293="",B293&lt;&gt;""),AND(C293="Gasto",COUNTIFS(Categorias!$A$8:$A$15,D293)&lt;&gt;1)),"REVISAR datos","Correcto")))</f>
        <v/>
      </c>
      <c r="L293" s="9" t="n">
        <f aca="false">IF(ISNUMBER(G293),IF(OR(C293="Gasto",C293="Apartado"),-G293,G293),0)</f>
        <v>0</v>
      </c>
      <c r="M293" s="9" t="str">
        <f aca="false">IF(J293="","",IF(OR(C293="Gasto",C293="Apartado"),-N(F293),N(F293)))</f>
        <v/>
      </c>
      <c r="N293" s="9" t="n">
        <f aca="false">IF(J293="Pendiente",M293,0)</f>
        <v>0</v>
      </c>
      <c r="O293" s="9" t="n">
        <f aca="false">IF(AND(J293="Pendiente",OR(C293="Gasto",C293="Apartado")),MAX(0,N(F293)),0)</f>
        <v>0</v>
      </c>
    </row>
    <row r="294" customFormat="false" ht="34" hidden="false" customHeight="true" outlineLevel="0" collapsed="false">
      <c r="A294" s="30"/>
      <c r="B294" s="30"/>
      <c r="C294" s="28"/>
      <c r="D294" s="28"/>
      <c r="E294" s="28"/>
      <c r="F294" s="29"/>
      <c r="G294" s="29"/>
      <c r="H294" s="31"/>
      <c r="I294" s="32"/>
      <c r="J294" s="18" t="str">
        <f aca="false">IF(COUNTA(A294:I294)=0,"",IF(ISNUMBER(G294),"Confirmado","Pendiente"))</f>
        <v/>
      </c>
      <c r="K294" s="18" t="str">
        <f aca="false">IF(AND(ISNUMBER(A294),OR(A294&lt;Plan!$A$20,A294&gt;=Plan!$B$45,AND(ISNUMBER(B294),OR(B294&lt;Plan!$A$20,B294&gt;=Plan!$B$45)))),"REVISAR periodo",IF(COUNTA(A294:I294)=0,"",IF(OR(NOT(ISNUMBER(A294)),E294="",AND(C294&lt;&gt;"Ingreso",C294&lt;&gt;"Gasto",C294&lt;&gt;"Apartado",C294&lt;&gt;"Retirada"),AND(F294&lt;&gt;"",NOT(ISNUMBER(F294))),AND(G294&lt;&gt;"",NOT(ISNUMBER(G294))),AND(ISNUMBER(G294),NOT(ISNUMBER(B294))),AND(G294="",B294&lt;&gt;""),AND(C294="Gasto",COUNTIFS(Categorias!$A$8:$A$15,D294)&lt;&gt;1)),"REVISAR datos","Correcto")))</f>
        <v/>
      </c>
      <c r="L294" s="9" t="n">
        <f aca="false">IF(ISNUMBER(G294),IF(OR(C294="Gasto",C294="Apartado"),-G294,G294),0)</f>
        <v>0</v>
      </c>
      <c r="M294" s="9" t="str">
        <f aca="false">IF(J294="","",IF(OR(C294="Gasto",C294="Apartado"),-N(F294),N(F294)))</f>
        <v/>
      </c>
      <c r="N294" s="9" t="n">
        <f aca="false">IF(J294="Pendiente",M294,0)</f>
        <v>0</v>
      </c>
      <c r="O294" s="9" t="n">
        <f aca="false">IF(AND(J294="Pendiente",OR(C294="Gasto",C294="Apartado")),MAX(0,N(F294)),0)</f>
        <v>0</v>
      </c>
    </row>
    <row r="295" customFormat="false" ht="34" hidden="false" customHeight="true" outlineLevel="0" collapsed="false">
      <c r="A295" s="30"/>
      <c r="B295" s="30"/>
      <c r="C295" s="28"/>
      <c r="D295" s="28"/>
      <c r="E295" s="28"/>
      <c r="F295" s="29"/>
      <c r="G295" s="29"/>
      <c r="H295" s="31"/>
      <c r="I295" s="32"/>
      <c r="J295" s="18" t="str">
        <f aca="false">IF(COUNTA(A295:I295)=0,"",IF(ISNUMBER(G295),"Confirmado","Pendiente"))</f>
        <v/>
      </c>
      <c r="K295" s="18" t="str">
        <f aca="false">IF(AND(ISNUMBER(A295),OR(A295&lt;Plan!$A$20,A295&gt;=Plan!$B$45,AND(ISNUMBER(B295),OR(B295&lt;Plan!$A$20,B295&gt;=Plan!$B$45)))),"REVISAR periodo",IF(COUNTA(A295:I295)=0,"",IF(OR(NOT(ISNUMBER(A295)),E295="",AND(C295&lt;&gt;"Ingreso",C295&lt;&gt;"Gasto",C295&lt;&gt;"Apartado",C295&lt;&gt;"Retirada"),AND(F295&lt;&gt;"",NOT(ISNUMBER(F295))),AND(G295&lt;&gt;"",NOT(ISNUMBER(G295))),AND(ISNUMBER(G295),NOT(ISNUMBER(B295))),AND(G295="",B295&lt;&gt;""),AND(C295="Gasto",COUNTIFS(Categorias!$A$8:$A$15,D295)&lt;&gt;1)),"REVISAR datos","Correcto")))</f>
        <v/>
      </c>
      <c r="L295" s="9" t="n">
        <f aca="false">IF(ISNUMBER(G295),IF(OR(C295="Gasto",C295="Apartado"),-G295,G295),0)</f>
        <v>0</v>
      </c>
      <c r="M295" s="9" t="str">
        <f aca="false">IF(J295="","",IF(OR(C295="Gasto",C295="Apartado"),-N(F295),N(F295)))</f>
        <v/>
      </c>
      <c r="N295" s="9" t="n">
        <f aca="false">IF(J295="Pendiente",M295,0)</f>
        <v>0</v>
      </c>
      <c r="O295" s="9" t="n">
        <f aca="false">IF(AND(J295="Pendiente",OR(C295="Gasto",C295="Apartado")),MAX(0,N(F295)),0)</f>
        <v>0</v>
      </c>
    </row>
    <row r="296" customFormat="false" ht="34" hidden="false" customHeight="true" outlineLevel="0" collapsed="false">
      <c r="A296" s="30"/>
      <c r="B296" s="30"/>
      <c r="C296" s="28"/>
      <c r="D296" s="28"/>
      <c r="E296" s="28"/>
      <c r="F296" s="29"/>
      <c r="G296" s="29"/>
      <c r="H296" s="31"/>
      <c r="I296" s="32"/>
      <c r="J296" s="18" t="str">
        <f aca="false">IF(COUNTA(A296:I296)=0,"",IF(ISNUMBER(G296),"Confirmado","Pendiente"))</f>
        <v/>
      </c>
      <c r="K296" s="18" t="str">
        <f aca="false">IF(AND(ISNUMBER(A296),OR(A296&lt;Plan!$A$20,A296&gt;=Plan!$B$45,AND(ISNUMBER(B296),OR(B296&lt;Plan!$A$20,B296&gt;=Plan!$B$45)))),"REVISAR periodo",IF(COUNTA(A296:I296)=0,"",IF(OR(NOT(ISNUMBER(A296)),E296="",AND(C296&lt;&gt;"Ingreso",C296&lt;&gt;"Gasto",C296&lt;&gt;"Apartado",C296&lt;&gt;"Retirada"),AND(F296&lt;&gt;"",NOT(ISNUMBER(F296))),AND(G296&lt;&gt;"",NOT(ISNUMBER(G296))),AND(ISNUMBER(G296),NOT(ISNUMBER(B296))),AND(G296="",B296&lt;&gt;""),AND(C296="Gasto",COUNTIFS(Categorias!$A$8:$A$15,D296)&lt;&gt;1)),"REVISAR datos","Correcto")))</f>
        <v/>
      </c>
      <c r="L296" s="9" t="n">
        <f aca="false">IF(ISNUMBER(G296),IF(OR(C296="Gasto",C296="Apartado"),-G296,G296),0)</f>
        <v>0</v>
      </c>
      <c r="M296" s="9" t="str">
        <f aca="false">IF(J296="","",IF(OR(C296="Gasto",C296="Apartado"),-N(F296),N(F296)))</f>
        <v/>
      </c>
      <c r="N296" s="9" t="n">
        <f aca="false">IF(J296="Pendiente",M296,0)</f>
        <v>0</v>
      </c>
      <c r="O296" s="9" t="n">
        <f aca="false">IF(AND(J296="Pendiente",OR(C296="Gasto",C296="Apartado")),MAX(0,N(F296)),0)</f>
        <v>0</v>
      </c>
    </row>
    <row r="297" customFormat="false" ht="34" hidden="false" customHeight="true" outlineLevel="0" collapsed="false">
      <c r="A297" s="30"/>
      <c r="B297" s="30"/>
      <c r="C297" s="28"/>
      <c r="D297" s="28"/>
      <c r="E297" s="28"/>
      <c r="F297" s="29"/>
      <c r="G297" s="29"/>
      <c r="H297" s="31"/>
      <c r="I297" s="32"/>
      <c r="J297" s="18" t="str">
        <f aca="false">IF(COUNTA(A297:I297)=0,"",IF(ISNUMBER(G297),"Confirmado","Pendiente"))</f>
        <v/>
      </c>
      <c r="K297" s="18" t="str">
        <f aca="false">IF(AND(ISNUMBER(A297),OR(A297&lt;Plan!$A$20,A297&gt;=Plan!$B$45,AND(ISNUMBER(B297),OR(B297&lt;Plan!$A$20,B297&gt;=Plan!$B$45)))),"REVISAR periodo",IF(COUNTA(A297:I297)=0,"",IF(OR(NOT(ISNUMBER(A297)),E297="",AND(C297&lt;&gt;"Ingreso",C297&lt;&gt;"Gasto",C297&lt;&gt;"Apartado",C297&lt;&gt;"Retirada"),AND(F297&lt;&gt;"",NOT(ISNUMBER(F297))),AND(G297&lt;&gt;"",NOT(ISNUMBER(G297))),AND(ISNUMBER(G297),NOT(ISNUMBER(B297))),AND(G297="",B297&lt;&gt;""),AND(C297="Gasto",COUNTIFS(Categorias!$A$8:$A$15,D297)&lt;&gt;1)),"REVISAR datos","Correcto")))</f>
        <v/>
      </c>
      <c r="L297" s="9" t="n">
        <f aca="false">IF(ISNUMBER(G297),IF(OR(C297="Gasto",C297="Apartado"),-G297,G297),0)</f>
        <v>0</v>
      </c>
      <c r="M297" s="9" t="str">
        <f aca="false">IF(J297="","",IF(OR(C297="Gasto",C297="Apartado"),-N(F297),N(F297)))</f>
        <v/>
      </c>
      <c r="N297" s="9" t="n">
        <f aca="false">IF(J297="Pendiente",M297,0)</f>
        <v>0</v>
      </c>
      <c r="O297" s="9" t="n">
        <f aca="false">IF(AND(J297="Pendiente",OR(C297="Gasto",C297="Apartado")),MAX(0,N(F297)),0)</f>
        <v>0</v>
      </c>
    </row>
    <row r="298" customFormat="false" ht="34" hidden="false" customHeight="true" outlineLevel="0" collapsed="false">
      <c r="A298" s="30"/>
      <c r="B298" s="30"/>
      <c r="C298" s="28"/>
      <c r="D298" s="28"/>
      <c r="E298" s="28"/>
      <c r="F298" s="29"/>
      <c r="G298" s="29"/>
      <c r="H298" s="31"/>
      <c r="I298" s="32"/>
      <c r="J298" s="18" t="str">
        <f aca="false">IF(COUNTA(A298:I298)=0,"",IF(ISNUMBER(G298),"Confirmado","Pendiente"))</f>
        <v/>
      </c>
      <c r="K298" s="18" t="str">
        <f aca="false">IF(AND(ISNUMBER(A298),OR(A298&lt;Plan!$A$20,A298&gt;=Plan!$B$45,AND(ISNUMBER(B298),OR(B298&lt;Plan!$A$20,B298&gt;=Plan!$B$45)))),"REVISAR periodo",IF(COUNTA(A298:I298)=0,"",IF(OR(NOT(ISNUMBER(A298)),E298="",AND(C298&lt;&gt;"Ingreso",C298&lt;&gt;"Gasto",C298&lt;&gt;"Apartado",C298&lt;&gt;"Retirada"),AND(F298&lt;&gt;"",NOT(ISNUMBER(F298))),AND(G298&lt;&gt;"",NOT(ISNUMBER(G298))),AND(ISNUMBER(G298),NOT(ISNUMBER(B298))),AND(G298="",B298&lt;&gt;""),AND(C298="Gasto",COUNTIFS(Categorias!$A$8:$A$15,D298)&lt;&gt;1)),"REVISAR datos","Correcto")))</f>
        <v/>
      </c>
      <c r="L298" s="9" t="n">
        <f aca="false">IF(ISNUMBER(G298),IF(OR(C298="Gasto",C298="Apartado"),-G298,G298),0)</f>
        <v>0</v>
      </c>
      <c r="M298" s="9" t="str">
        <f aca="false">IF(J298="","",IF(OR(C298="Gasto",C298="Apartado"),-N(F298),N(F298)))</f>
        <v/>
      </c>
      <c r="N298" s="9" t="n">
        <f aca="false">IF(J298="Pendiente",M298,0)</f>
        <v>0</v>
      </c>
      <c r="O298" s="9" t="n">
        <f aca="false">IF(AND(J298="Pendiente",OR(C298="Gasto",C298="Apartado")),MAX(0,N(F298)),0)</f>
        <v>0</v>
      </c>
    </row>
    <row r="299" customFormat="false" ht="34" hidden="false" customHeight="true" outlineLevel="0" collapsed="false">
      <c r="A299" s="30"/>
      <c r="B299" s="30"/>
      <c r="C299" s="28"/>
      <c r="D299" s="28"/>
      <c r="E299" s="28"/>
      <c r="F299" s="29"/>
      <c r="G299" s="29"/>
      <c r="H299" s="31"/>
      <c r="I299" s="32"/>
      <c r="J299" s="18" t="str">
        <f aca="false">IF(COUNTA(A299:I299)=0,"",IF(ISNUMBER(G299),"Confirmado","Pendiente"))</f>
        <v/>
      </c>
      <c r="K299" s="18" t="str">
        <f aca="false">IF(AND(ISNUMBER(A299),OR(A299&lt;Plan!$A$20,A299&gt;=Plan!$B$45,AND(ISNUMBER(B299),OR(B299&lt;Plan!$A$20,B299&gt;=Plan!$B$45)))),"REVISAR periodo",IF(COUNTA(A299:I299)=0,"",IF(OR(NOT(ISNUMBER(A299)),E299="",AND(C299&lt;&gt;"Ingreso",C299&lt;&gt;"Gasto",C299&lt;&gt;"Apartado",C299&lt;&gt;"Retirada"),AND(F299&lt;&gt;"",NOT(ISNUMBER(F299))),AND(G299&lt;&gt;"",NOT(ISNUMBER(G299))),AND(ISNUMBER(G299),NOT(ISNUMBER(B299))),AND(G299="",B299&lt;&gt;""),AND(C299="Gasto",COUNTIFS(Categorias!$A$8:$A$15,D299)&lt;&gt;1)),"REVISAR datos","Correcto")))</f>
        <v/>
      </c>
      <c r="L299" s="9" t="n">
        <f aca="false">IF(ISNUMBER(G299),IF(OR(C299="Gasto",C299="Apartado"),-G299,G299),0)</f>
        <v>0</v>
      </c>
      <c r="M299" s="9" t="str">
        <f aca="false">IF(J299="","",IF(OR(C299="Gasto",C299="Apartado"),-N(F299),N(F299)))</f>
        <v/>
      </c>
      <c r="N299" s="9" t="n">
        <f aca="false">IF(J299="Pendiente",M299,0)</f>
        <v>0</v>
      </c>
      <c r="O299" s="9" t="n">
        <f aca="false">IF(AND(J299="Pendiente",OR(C299="Gasto",C299="Apartado")),MAX(0,N(F299)),0)</f>
        <v>0</v>
      </c>
    </row>
    <row r="300" customFormat="false" ht="34" hidden="false" customHeight="true" outlineLevel="0" collapsed="false">
      <c r="A300" s="30"/>
      <c r="B300" s="30"/>
      <c r="C300" s="28"/>
      <c r="D300" s="28"/>
      <c r="E300" s="28"/>
      <c r="F300" s="29"/>
      <c r="G300" s="29"/>
      <c r="H300" s="31"/>
      <c r="I300" s="32"/>
      <c r="J300" s="18" t="str">
        <f aca="false">IF(COUNTA(A300:I300)=0,"",IF(ISNUMBER(G300),"Confirmado","Pendiente"))</f>
        <v/>
      </c>
      <c r="K300" s="18" t="str">
        <f aca="false">IF(AND(ISNUMBER(A300),OR(A300&lt;Plan!$A$20,A300&gt;=Plan!$B$45,AND(ISNUMBER(B300),OR(B300&lt;Plan!$A$20,B300&gt;=Plan!$B$45)))),"REVISAR periodo",IF(COUNTA(A300:I300)=0,"",IF(OR(NOT(ISNUMBER(A300)),E300="",AND(C300&lt;&gt;"Ingreso",C300&lt;&gt;"Gasto",C300&lt;&gt;"Apartado",C300&lt;&gt;"Retirada"),AND(F300&lt;&gt;"",NOT(ISNUMBER(F300))),AND(G300&lt;&gt;"",NOT(ISNUMBER(G300))),AND(ISNUMBER(G300),NOT(ISNUMBER(B300))),AND(G300="",B300&lt;&gt;""),AND(C300="Gasto",COUNTIFS(Categorias!$A$8:$A$15,D300)&lt;&gt;1)),"REVISAR datos","Correcto")))</f>
        <v/>
      </c>
      <c r="L300" s="9" t="n">
        <f aca="false">IF(ISNUMBER(G300),IF(OR(C300="Gasto",C300="Apartado"),-G300,G300),0)</f>
        <v>0</v>
      </c>
      <c r="M300" s="9" t="str">
        <f aca="false">IF(J300="","",IF(OR(C300="Gasto",C300="Apartado"),-N(F300),N(F300)))</f>
        <v/>
      </c>
      <c r="N300" s="9" t="n">
        <f aca="false">IF(J300="Pendiente",M300,0)</f>
        <v>0</v>
      </c>
      <c r="O300" s="9" t="n">
        <f aca="false">IF(AND(J300="Pendiente",OR(C300="Gasto",C300="Apartado")),MAX(0,N(F300)),0)</f>
        <v>0</v>
      </c>
    </row>
    <row r="301" customFormat="false" ht="34" hidden="false" customHeight="true" outlineLevel="0" collapsed="false">
      <c r="A301" s="30"/>
      <c r="B301" s="30"/>
      <c r="C301" s="28"/>
      <c r="D301" s="28"/>
      <c r="E301" s="28"/>
      <c r="F301" s="29"/>
      <c r="G301" s="29"/>
      <c r="H301" s="31"/>
      <c r="I301" s="32"/>
      <c r="J301" s="18" t="str">
        <f aca="false">IF(COUNTA(A301:I301)=0,"",IF(ISNUMBER(G301),"Confirmado","Pendiente"))</f>
        <v/>
      </c>
      <c r="K301" s="18" t="str">
        <f aca="false">IF(AND(ISNUMBER(A301),OR(A301&lt;Plan!$A$20,A301&gt;=Plan!$B$45,AND(ISNUMBER(B301),OR(B301&lt;Plan!$A$20,B301&gt;=Plan!$B$45)))),"REVISAR periodo",IF(COUNTA(A301:I301)=0,"",IF(OR(NOT(ISNUMBER(A301)),E301="",AND(C301&lt;&gt;"Ingreso",C301&lt;&gt;"Gasto",C301&lt;&gt;"Apartado",C301&lt;&gt;"Retirada"),AND(F301&lt;&gt;"",NOT(ISNUMBER(F301))),AND(G301&lt;&gt;"",NOT(ISNUMBER(G301))),AND(ISNUMBER(G301),NOT(ISNUMBER(B301))),AND(G301="",B301&lt;&gt;""),AND(C301="Gasto",COUNTIFS(Categorias!$A$8:$A$15,D301)&lt;&gt;1)),"REVISAR datos","Correcto")))</f>
        <v/>
      </c>
      <c r="L301" s="9" t="n">
        <f aca="false">IF(ISNUMBER(G301),IF(OR(C301="Gasto",C301="Apartado"),-G301,G301),0)</f>
        <v>0</v>
      </c>
      <c r="M301" s="9" t="str">
        <f aca="false">IF(J301="","",IF(OR(C301="Gasto",C301="Apartado"),-N(F301),N(F301)))</f>
        <v/>
      </c>
      <c r="N301" s="9" t="n">
        <f aca="false">IF(J301="Pendiente",M301,0)</f>
        <v>0</v>
      </c>
      <c r="O301" s="9" t="n">
        <f aca="false">IF(AND(J301="Pendiente",OR(C301="Gasto",C301="Apartado")),MAX(0,N(F301)),0)</f>
        <v>0</v>
      </c>
    </row>
    <row r="302" customFormat="false" ht="34" hidden="false" customHeight="true" outlineLevel="0" collapsed="false">
      <c r="A302" s="30"/>
      <c r="B302" s="30"/>
      <c r="C302" s="28"/>
      <c r="D302" s="28"/>
      <c r="E302" s="28"/>
      <c r="F302" s="29"/>
      <c r="G302" s="29"/>
      <c r="H302" s="31"/>
      <c r="I302" s="32"/>
      <c r="J302" s="18" t="str">
        <f aca="false">IF(COUNTA(A302:I302)=0,"",IF(ISNUMBER(G302),"Confirmado","Pendiente"))</f>
        <v/>
      </c>
      <c r="K302" s="18" t="str">
        <f aca="false">IF(AND(ISNUMBER(A302),OR(A302&lt;Plan!$A$20,A302&gt;=Plan!$B$45,AND(ISNUMBER(B302),OR(B302&lt;Plan!$A$20,B302&gt;=Plan!$B$45)))),"REVISAR periodo",IF(COUNTA(A302:I302)=0,"",IF(OR(NOT(ISNUMBER(A302)),E302="",AND(C302&lt;&gt;"Ingreso",C302&lt;&gt;"Gasto",C302&lt;&gt;"Apartado",C302&lt;&gt;"Retirada"),AND(F302&lt;&gt;"",NOT(ISNUMBER(F302))),AND(G302&lt;&gt;"",NOT(ISNUMBER(G302))),AND(ISNUMBER(G302),NOT(ISNUMBER(B302))),AND(G302="",B302&lt;&gt;""),AND(C302="Gasto",COUNTIFS(Categorias!$A$8:$A$15,D302)&lt;&gt;1)),"REVISAR datos","Correcto")))</f>
        <v/>
      </c>
      <c r="L302" s="9" t="n">
        <f aca="false">IF(ISNUMBER(G302),IF(OR(C302="Gasto",C302="Apartado"),-G302,G302),0)</f>
        <v>0</v>
      </c>
      <c r="M302" s="9" t="str">
        <f aca="false">IF(J302="","",IF(OR(C302="Gasto",C302="Apartado"),-N(F302),N(F302)))</f>
        <v/>
      </c>
      <c r="N302" s="9" t="n">
        <f aca="false">IF(J302="Pendiente",M302,0)</f>
        <v>0</v>
      </c>
      <c r="O302" s="9" t="n">
        <f aca="false">IF(AND(J302="Pendiente",OR(C302="Gasto",C302="Apartado")),MAX(0,N(F302)),0)</f>
        <v>0</v>
      </c>
    </row>
    <row r="303" customFormat="false" ht="34" hidden="false" customHeight="true" outlineLevel="0" collapsed="false">
      <c r="A303" s="30"/>
      <c r="B303" s="30"/>
      <c r="C303" s="28"/>
      <c r="D303" s="28"/>
      <c r="E303" s="28"/>
      <c r="F303" s="29"/>
      <c r="G303" s="29"/>
      <c r="H303" s="31"/>
      <c r="I303" s="32"/>
      <c r="J303" s="18" t="str">
        <f aca="false">IF(COUNTA(A303:I303)=0,"",IF(ISNUMBER(G303),"Confirmado","Pendiente"))</f>
        <v/>
      </c>
      <c r="K303" s="18" t="str">
        <f aca="false">IF(AND(ISNUMBER(A303),OR(A303&lt;Plan!$A$20,A303&gt;=Plan!$B$45,AND(ISNUMBER(B303),OR(B303&lt;Plan!$A$20,B303&gt;=Plan!$B$45)))),"REVISAR periodo",IF(COUNTA(A303:I303)=0,"",IF(OR(NOT(ISNUMBER(A303)),E303="",AND(C303&lt;&gt;"Ingreso",C303&lt;&gt;"Gasto",C303&lt;&gt;"Apartado",C303&lt;&gt;"Retirada"),AND(F303&lt;&gt;"",NOT(ISNUMBER(F303))),AND(G303&lt;&gt;"",NOT(ISNUMBER(G303))),AND(ISNUMBER(G303),NOT(ISNUMBER(B303))),AND(G303="",B303&lt;&gt;""),AND(C303="Gasto",COUNTIFS(Categorias!$A$8:$A$15,D303)&lt;&gt;1)),"REVISAR datos","Correcto")))</f>
        <v/>
      </c>
      <c r="L303" s="9" t="n">
        <f aca="false">IF(ISNUMBER(G303),IF(OR(C303="Gasto",C303="Apartado"),-G303,G303),0)</f>
        <v>0</v>
      </c>
      <c r="M303" s="9" t="str">
        <f aca="false">IF(J303="","",IF(OR(C303="Gasto",C303="Apartado"),-N(F303),N(F303)))</f>
        <v/>
      </c>
      <c r="N303" s="9" t="n">
        <f aca="false">IF(J303="Pendiente",M303,0)</f>
        <v>0</v>
      </c>
      <c r="O303" s="9" t="n">
        <f aca="false">IF(AND(J303="Pendiente",OR(C303="Gasto",C303="Apartado")),MAX(0,N(F303)),0)</f>
        <v>0</v>
      </c>
    </row>
    <row r="304" customFormat="false" ht="34" hidden="false" customHeight="true" outlineLevel="0" collapsed="false">
      <c r="A304" s="30"/>
      <c r="B304" s="30"/>
      <c r="C304" s="28"/>
      <c r="D304" s="28"/>
      <c r="E304" s="28"/>
      <c r="F304" s="29"/>
      <c r="G304" s="29"/>
      <c r="H304" s="31"/>
      <c r="I304" s="32"/>
      <c r="J304" s="18" t="str">
        <f aca="false">IF(COUNTA(A304:I304)=0,"",IF(ISNUMBER(G304),"Confirmado","Pendiente"))</f>
        <v/>
      </c>
      <c r="K304" s="18" t="str">
        <f aca="false">IF(AND(ISNUMBER(A304),OR(A304&lt;Plan!$A$20,A304&gt;=Plan!$B$45,AND(ISNUMBER(B304),OR(B304&lt;Plan!$A$20,B304&gt;=Plan!$B$45)))),"REVISAR periodo",IF(COUNTA(A304:I304)=0,"",IF(OR(NOT(ISNUMBER(A304)),E304="",AND(C304&lt;&gt;"Ingreso",C304&lt;&gt;"Gasto",C304&lt;&gt;"Apartado",C304&lt;&gt;"Retirada"),AND(F304&lt;&gt;"",NOT(ISNUMBER(F304))),AND(G304&lt;&gt;"",NOT(ISNUMBER(G304))),AND(ISNUMBER(G304),NOT(ISNUMBER(B304))),AND(G304="",B304&lt;&gt;""),AND(C304="Gasto",COUNTIFS(Categorias!$A$8:$A$15,D304)&lt;&gt;1)),"REVISAR datos","Correcto")))</f>
        <v/>
      </c>
      <c r="L304" s="9" t="n">
        <f aca="false">IF(ISNUMBER(G304),IF(OR(C304="Gasto",C304="Apartado"),-G304,G304),0)</f>
        <v>0</v>
      </c>
      <c r="M304" s="9" t="str">
        <f aca="false">IF(J304="","",IF(OR(C304="Gasto",C304="Apartado"),-N(F304),N(F304)))</f>
        <v/>
      </c>
      <c r="N304" s="9" t="n">
        <f aca="false">IF(J304="Pendiente",M304,0)</f>
        <v>0</v>
      </c>
      <c r="O304" s="9" t="n">
        <f aca="false">IF(AND(J304="Pendiente",OR(C304="Gasto",C304="Apartado")),MAX(0,N(F304)),0)</f>
        <v>0</v>
      </c>
    </row>
    <row r="305" customFormat="false" ht="34" hidden="false" customHeight="true" outlineLevel="0" collapsed="false">
      <c r="A305" s="30"/>
      <c r="B305" s="30"/>
      <c r="C305" s="28"/>
      <c r="D305" s="28"/>
      <c r="E305" s="28"/>
      <c r="F305" s="29"/>
      <c r="G305" s="29"/>
      <c r="H305" s="31"/>
      <c r="I305" s="32"/>
      <c r="J305" s="18" t="str">
        <f aca="false">IF(COUNTA(A305:I305)=0,"",IF(ISNUMBER(G305),"Confirmado","Pendiente"))</f>
        <v/>
      </c>
      <c r="K305" s="18" t="str">
        <f aca="false">IF(AND(ISNUMBER(A305),OR(A305&lt;Plan!$A$20,A305&gt;=Plan!$B$45,AND(ISNUMBER(B305),OR(B305&lt;Plan!$A$20,B305&gt;=Plan!$B$45)))),"REVISAR periodo",IF(COUNTA(A305:I305)=0,"",IF(OR(NOT(ISNUMBER(A305)),E305="",AND(C305&lt;&gt;"Ingreso",C305&lt;&gt;"Gasto",C305&lt;&gt;"Apartado",C305&lt;&gt;"Retirada"),AND(F305&lt;&gt;"",NOT(ISNUMBER(F305))),AND(G305&lt;&gt;"",NOT(ISNUMBER(G305))),AND(ISNUMBER(G305),NOT(ISNUMBER(B305))),AND(G305="",B305&lt;&gt;""),AND(C305="Gasto",COUNTIFS(Categorias!$A$8:$A$15,D305)&lt;&gt;1)),"REVISAR datos","Correcto")))</f>
        <v/>
      </c>
      <c r="L305" s="9" t="n">
        <f aca="false">IF(ISNUMBER(G305),IF(OR(C305="Gasto",C305="Apartado"),-G305,G305),0)</f>
        <v>0</v>
      </c>
      <c r="M305" s="9" t="str">
        <f aca="false">IF(J305="","",IF(OR(C305="Gasto",C305="Apartado"),-N(F305),N(F305)))</f>
        <v/>
      </c>
      <c r="N305" s="9" t="n">
        <f aca="false">IF(J305="Pendiente",M305,0)</f>
        <v>0</v>
      </c>
      <c r="O305" s="9" t="n">
        <f aca="false">IF(AND(J305="Pendiente",OR(C305="Gasto",C305="Apartado")),MAX(0,N(F305)),0)</f>
        <v>0</v>
      </c>
    </row>
    <row r="306" customFormat="false" ht="34" hidden="false" customHeight="true" outlineLevel="0" collapsed="false">
      <c r="A306" s="30"/>
      <c r="B306" s="30"/>
      <c r="C306" s="28"/>
      <c r="D306" s="28"/>
      <c r="E306" s="28"/>
      <c r="F306" s="29"/>
      <c r="G306" s="29"/>
      <c r="H306" s="31"/>
      <c r="I306" s="32"/>
      <c r="J306" s="18" t="str">
        <f aca="false">IF(COUNTA(A306:I306)=0,"",IF(ISNUMBER(G306),"Confirmado","Pendiente"))</f>
        <v/>
      </c>
      <c r="K306" s="18" t="str">
        <f aca="false">IF(AND(ISNUMBER(A306),OR(A306&lt;Plan!$A$20,A306&gt;=Plan!$B$45,AND(ISNUMBER(B306),OR(B306&lt;Plan!$A$20,B306&gt;=Plan!$B$45)))),"REVISAR periodo",IF(COUNTA(A306:I306)=0,"",IF(OR(NOT(ISNUMBER(A306)),E306="",AND(C306&lt;&gt;"Ingreso",C306&lt;&gt;"Gasto",C306&lt;&gt;"Apartado",C306&lt;&gt;"Retirada"),AND(F306&lt;&gt;"",NOT(ISNUMBER(F306))),AND(G306&lt;&gt;"",NOT(ISNUMBER(G306))),AND(ISNUMBER(G306),NOT(ISNUMBER(B306))),AND(G306="",B306&lt;&gt;""),AND(C306="Gasto",COUNTIFS(Categorias!$A$8:$A$15,D306)&lt;&gt;1)),"REVISAR datos","Correcto")))</f>
        <v/>
      </c>
      <c r="L306" s="9" t="n">
        <f aca="false">IF(ISNUMBER(G306),IF(OR(C306="Gasto",C306="Apartado"),-G306,G306),0)</f>
        <v>0</v>
      </c>
      <c r="M306" s="9" t="str">
        <f aca="false">IF(J306="","",IF(OR(C306="Gasto",C306="Apartado"),-N(F306),N(F306)))</f>
        <v/>
      </c>
      <c r="N306" s="9" t="n">
        <f aca="false">IF(J306="Pendiente",M306,0)</f>
        <v>0</v>
      </c>
      <c r="O306" s="9" t="n">
        <f aca="false">IF(AND(J306="Pendiente",OR(C306="Gasto",C306="Apartado")),MAX(0,N(F306)),0)</f>
        <v>0</v>
      </c>
    </row>
    <row r="307" customFormat="false" ht="34" hidden="false" customHeight="true" outlineLevel="0" collapsed="false">
      <c r="A307" s="30"/>
      <c r="B307" s="30"/>
      <c r="C307" s="28"/>
      <c r="D307" s="28"/>
      <c r="E307" s="28"/>
      <c r="F307" s="29"/>
      <c r="G307" s="29"/>
      <c r="H307" s="31"/>
      <c r="I307" s="32"/>
      <c r="J307" s="18" t="str">
        <f aca="false">IF(COUNTA(A307:I307)=0,"",IF(ISNUMBER(G307),"Confirmado","Pendiente"))</f>
        <v/>
      </c>
      <c r="K307" s="18" t="str">
        <f aca="false">IF(AND(ISNUMBER(A307),OR(A307&lt;Plan!$A$20,A307&gt;=Plan!$B$45,AND(ISNUMBER(B307),OR(B307&lt;Plan!$A$20,B307&gt;=Plan!$B$45)))),"REVISAR periodo",IF(COUNTA(A307:I307)=0,"",IF(OR(NOT(ISNUMBER(A307)),E307="",AND(C307&lt;&gt;"Ingreso",C307&lt;&gt;"Gasto",C307&lt;&gt;"Apartado",C307&lt;&gt;"Retirada"),AND(F307&lt;&gt;"",NOT(ISNUMBER(F307))),AND(G307&lt;&gt;"",NOT(ISNUMBER(G307))),AND(ISNUMBER(G307),NOT(ISNUMBER(B307))),AND(G307="",B307&lt;&gt;""),AND(C307="Gasto",COUNTIFS(Categorias!$A$8:$A$15,D307)&lt;&gt;1)),"REVISAR datos","Correcto")))</f>
        <v/>
      </c>
      <c r="L307" s="9" t="n">
        <f aca="false">IF(ISNUMBER(G307),IF(OR(C307="Gasto",C307="Apartado"),-G307,G307),0)</f>
        <v>0</v>
      </c>
      <c r="M307" s="9" t="str">
        <f aca="false">IF(J307="","",IF(OR(C307="Gasto",C307="Apartado"),-N(F307),N(F307)))</f>
        <v/>
      </c>
      <c r="N307" s="9" t="n">
        <f aca="false">IF(J307="Pendiente",M307,0)</f>
        <v>0</v>
      </c>
      <c r="O307" s="9" t="n">
        <f aca="false">IF(AND(J307="Pendiente",OR(C307="Gasto",C307="Apartado")),MAX(0,N(F307)),0)</f>
        <v>0</v>
      </c>
    </row>
    <row r="308" customFormat="false" ht="34" hidden="false" customHeight="true" outlineLevel="0" collapsed="false">
      <c r="A308" s="30"/>
      <c r="B308" s="30"/>
      <c r="C308" s="28"/>
      <c r="D308" s="28"/>
      <c r="E308" s="28"/>
      <c r="F308" s="29"/>
      <c r="G308" s="29"/>
      <c r="H308" s="31"/>
      <c r="I308" s="32"/>
      <c r="J308" s="18" t="str">
        <f aca="false">IF(COUNTA(A308:I308)=0,"",IF(ISNUMBER(G308),"Confirmado","Pendiente"))</f>
        <v/>
      </c>
      <c r="K308" s="18" t="str">
        <f aca="false">IF(AND(ISNUMBER(A308),OR(A308&lt;Plan!$A$20,A308&gt;=Plan!$B$45,AND(ISNUMBER(B308),OR(B308&lt;Plan!$A$20,B308&gt;=Plan!$B$45)))),"REVISAR periodo",IF(COUNTA(A308:I308)=0,"",IF(OR(NOT(ISNUMBER(A308)),E308="",AND(C308&lt;&gt;"Ingreso",C308&lt;&gt;"Gasto",C308&lt;&gt;"Apartado",C308&lt;&gt;"Retirada"),AND(F308&lt;&gt;"",NOT(ISNUMBER(F308))),AND(G308&lt;&gt;"",NOT(ISNUMBER(G308))),AND(ISNUMBER(G308),NOT(ISNUMBER(B308))),AND(G308="",B308&lt;&gt;""),AND(C308="Gasto",COUNTIFS(Categorias!$A$8:$A$15,D308)&lt;&gt;1)),"REVISAR datos","Correcto")))</f>
        <v/>
      </c>
      <c r="L308" s="9" t="n">
        <f aca="false">IF(ISNUMBER(G308),IF(OR(C308="Gasto",C308="Apartado"),-G308,G308),0)</f>
        <v>0</v>
      </c>
      <c r="M308" s="9" t="str">
        <f aca="false">IF(J308="","",IF(OR(C308="Gasto",C308="Apartado"),-N(F308),N(F308)))</f>
        <v/>
      </c>
      <c r="N308" s="9" t="n">
        <f aca="false">IF(J308="Pendiente",M308,0)</f>
        <v>0</v>
      </c>
      <c r="O308" s="9" t="n">
        <f aca="false">IF(AND(J308="Pendiente",OR(C308="Gasto",C308="Apartado")),MAX(0,N(F308)),0)</f>
        <v>0</v>
      </c>
    </row>
    <row r="309" customFormat="false" ht="34" hidden="false" customHeight="true" outlineLevel="0" collapsed="false">
      <c r="A309" s="30"/>
      <c r="B309" s="30"/>
      <c r="C309" s="28"/>
      <c r="D309" s="28"/>
      <c r="E309" s="28"/>
      <c r="F309" s="29"/>
      <c r="G309" s="29"/>
      <c r="H309" s="31"/>
      <c r="I309" s="32"/>
      <c r="J309" s="18" t="str">
        <f aca="false">IF(COUNTA(A309:I309)=0,"",IF(ISNUMBER(G309),"Confirmado","Pendiente"))</f>
        <v/>
      </c>
      <c r="K309" s="18" t="str">
        <f aca="false">IF(AND(ISNUMBER(A309),OR(A309&lt;Plan!$A$20,A309&gt;=Plan!$B$45,AND(ISNUMBER(B309),OR(B309&lt;Plan!$A$20,B309&gt;=Plan!$B$45)))),"REVISAR periodo",IF(COUNTA(A309:I309)=0,"",IF(OR(NOT(ISNUMBER(A309)),E309="",AND(C309&lt;&gt;"Ingreso",C309&lt;&gt;"Gasto",C309&lt;&gt;"Apartado",C309&lt;&gt;"Retirada"),AND(F309&lt;&gt;"",NOT(ISNUMBER(F309))),AND(G309&lt;&gt;"",NOT(ISNUMBER(G309))),AND(ISNUMBER(G309),NOT(ISNUMBER(B309))),AND(G309="",B309&lt;&gt;""),AND(C309="Gasto",COUNTIFS(Categorias!$A$8:$A$15,D309)&lt;&gt;1)),"REVISAR datos","Correcto")))</f>
        <v/>
      </c>
      <c r="L309" s="9" t="n">
        <f aca="false">IF(ISNUMBER(G309),IF(OR(C309="Gasto",C309="Apartado"),-G309,G309),0)</f>
        <v>0</v>
      </c>
      <c r="M309" s="9" t="str">
        <f aca="false">IF(J309="","",IF(OR(C309="Gasto",C309="Apartado"),-N(F309),N(F309)))</f>
        <v/>
      </c>
      <c r="N309" s="9" t="n">
        <f aca="false">IF(J309="Pendiente",M309,0)</f>
        <v>0</v>
      </c>
      <c r="O309" s="9" t="n">
        <f aca="false">IF(AND(J309="Pendiente",OR(C309="Gasto",C309="Apartado")),MAX(0,N(F309)),0)</f>
        <v>0</v>
      </c>
    </row>
    <row r="310" customFormat="false" ht="34" hidden="false" customHeight="true" outlineLevel="0" collapsed="false">
      <c r="A310" s="30"/>
      <c r="B310" s="30"/>
      <c r="C310" s="28"/>
      <c r="D310" s="28"/>
      <c r="E310" s="28"/>
      <c r="F310" s="29"/>
      <c r="G310" s="29"/>
      <c r="H310" s="31"/>
      <c r="I310" s="32"/>
      <c r="J310" s="18" t="str">
        <f aca="false">IF(COUNTA(A310:I310)=0,"",IF(ISNUMBER(G310),"Confirmado","Pendiente"))</f>
        <v/>
      </c>
      <c r="K310" s="18" t="str">
        <f aca="false">IF(AND(ISNUMBER(A310),OR(A310&lt;Plan!$A$20,A310&gt;=Plan!$B$45,AND(ISNUMBER(B310),OR(B310&lt;Plan!$A$20,B310&gt;=Plan!$B$45)))),"REVISAR periodo",IF(COUNTA(A310:I310)=0,"",IF(OR(NOT(ISNUMBER(A310)),E310="",AND(C310&lt;&gt;"Ingreso",C310&lt;&gt;"Gasto",C310&lt;&gt;"Apartado",C310&lt;&gt;"Retirada"),AND(F310&lt;&gt;"",NOT(ISNUMBER(F310))),AND(G310&lt;&gt;"",NOT(ISNUMBER(G310))),AND(ISNUMBER(G310),NOT(ISNUMBER(B310))),AND(G310="",B310&lt;&gt;""),AND(C310="Gasto",COUNTIFS(Categorias!$A$8:$A$15,D310)&lt;&gt;1)),"REVISAR datos","Correcto")))</f>
        <v/>
      </c>
      <c r="L310" s="9" t="n">
        <f aca="false">IF(ISNUMBER(G310),IF(OR(C310="Gasto",C310="Apartado"),-G310,G310),0)</f>
        <v>0</v>
      </c>
      <c r="M310" s="9" t="str">
        <f aca="false">IF(J310="","",IF(OR(C310="Gasto",C310="Apartado"),-N(F310),N(F310)))</f>
        <v/>
      </c>
      <c r="N310" s="9" t="n">
        <f aca="false">IF(J310="Pendiente",M310,0)</f>
        <v>0</v>
      </c>
      <c r="O310" s="9" t="n">
        <f aca="false">IF(AND(J310="Pendiente",OR(C310="Gasto",C310="Apartado")),MAX(0,N(F310)),0)</f>
        <v>0</v>
      </c>
    </row>
    <row r="311" customFormat="false" ht="34" hidden="false" customHeight="true" outlineLevel="0" collapsed="false">
      <c r="A311" s="30"/>
      <c r="B311" s="30"/>
      <c r="C311" s="28"/>
      <c r="D311" s="28"/>
      <c r="E311" s="28"/>
      <c r="F311" s="29"/>
      <c r="G311" s="29"/>
      <c r="H311" s="31"/>
      <c r="I311" s="32"/>
      <c r="J311" s="18" t="str">
        <f aca="false">IF(COUNTA(A311:I311)=0,"",IF(ISNUMBER(G311),"Confirmado","Pendiente"))</f>
        <v/>
      </c>
      <c r="K311" s="18" t="str">
        <f aca="false">IF(AND(ISNUMBER(A311),OR(A311&lt;Plan!$A$20,A311&gt;=Plan!$B$45,AND(ISNUMBER(B311),OR(B311&lt;Plan!$A$20,B311&gt;=Plan!$B$45)))),"REVISAR periodo",IF(COUNTA(A311:I311)=0,"",IF(OR(NOT(ISNUMBER(A311)),E311="",AND(C311&lt;&gt;"Ingreso",C311&lt;&gt;"Gasto",C311&lt;&gt;"Apartado",C311&lt;&gt;"Retirada"),AND(F311&lt;&gt;"",NOT(ISNUMBER(F311))),AND(G311&lt;&gt;"",NOT(ISNUMBER(G311))),AND(ISNUMBER(G311),NOT(ISNUMBER(B311))),AND(G311="",B311&lt;&gt;""),AND(C311="Gasto",COUNTIFS(Categorias!$A$8:$A$15,D311)&lt;&gt;1)),"REVISAR datos","Correcto")))</f>
        <v/>
      </c>
      <c r="L311" s="9" t="n">
        <f aca="false">IF(ISNUMBER(G311),IF(OR(C311="Gasto",C311="Apartado"),-G311,G311),0)</f>
        <v>0</v>
      </c>
      <c r="M311" s="9" t="str">
        <f aca="false">IF(J311="","",IF(OR(C311="Gasto",C311="Apartado"),-N(F311),N(F311)))</f>
        <v/>
      </c>
      <c r="N311" s="9" t="n">
        <f aca="false">IF(J311="Pendiente",M311,0)</f>
        <v>0</v>
      </c>
      <c r="O311" s="9" t="n">
        <f aca="false">IF(AND(J311="Pendiente",OR(C311="Gasto",C311="Apartado")),MAX(0,N(F311)),0)</f>
        <v>0</v>
      </c>
    </row>
    <row r="312" customFormat="false" ht="34" hidden="false" customHeight="true" outlineLevel="0" collapsed="false">
      <c r="A312" s="30"/>
      <c r="B312" s="30"/>
      <c r="C312" s="28"/>
      <c r="D312" s="28"/>
      <c r="E312" s="28"/>
      <c r="F312" s="29"/>
      <c r="G312" s="29"/>
      <c r="H312" s="31"/>
      <c r="I312" s="32"/>
      <c r="J312" s="18" t="str">
        <f aca="false">IF(COUNTA(A312:I312)=0,"",IF(ISNUMBER(G312),"Confirmado","Pendiente"))</f>
        <v/>
      </c>
      <c r="K312" s="18" t="str">
        <f aca="false">IF(AND(ISNUMBER(A312),OR(A312&lt;Plan!$A$20,A312&gt;=Plan!$B$45,AND(ISNUMBER(B312),OR(B312&lt;Plan!$A$20,B312&gt;=Plan!$B$45)))),"REVISAR periodo",IF(COUNTA(A312:I312)=0,"",IF(OR(NOT(ISNUMBER(A312)),E312="",AND(C312&lt;&gt;"Ingreso",C312&lt;&gt;"Gasto",C312&lt;&gt;"Apartado",C312&lt;&gt;"Retirada"),AND(F312&lt;&gt;"",NOT(ISNUMBER(F312))),AND(G312&lt;&gt;"",NOT(ISNUMBER(G312))),AND(ISNUMBER(G312),NOT(ISNUMBER(B312))),AND(G312="",B312&lt;&gt;""),AND(C312="Gasto",COUNTIFS(Categorias!$A$8:$A$15,D312)&lt;&gt;1)),"REVISAR datos","Correcto")))</f>
        <v/>
      </c>
      <c r="L312" s="9" t="n">
        <f aca="false">IF(ISNUMBER(G312),IF(OR(C312="Gasto",C312="Apartado"),-G312,G312),0)</f>
        <v>0</v>
      </c>
      <c r="M312" s="9" t="str">
        <f aca="false">IF(J312="","",IF(OR(C312="Gasto",C312="Apartado"),-N(F312),N(F312)))</f>
        <v/>
      </c>
      <c r="N312" s="9" t="n">
        <f aca="false">IF(J312="Pendiente",M312,0)</f>
        <v>0</v>
      </c>
      <c r="O312" s="9" t="n">
        <f aca="false">IF(AND(J312="Pendiente",OR(C312="Gasto",C312="Apartado")),MAX(0,N(F312)),0)</f>
        <v>0</v>
      </c>
    </row>
    <row r="313" customFormat="false" ht="34" hidden="false" customHeight="true" outlineLevel="0" collapsed="false">
      <c r="A313" s="30"/>
      <c r="B313" s="30"/>
      <c r="C313" s="28"/>
      <c r="D313" s="28"/>
      <c r="E313" s="28"/>
      <c r="F313" s="29"/>
      <c r="G313" s="29"/>
      <c r="H313" s="31"/>
      <c r="I313" s="32"/>
      <c r="J313" s="18" t="str">
        <f aca="false">IF(COUNTA(A313:I313)=0,"",IF(ISNUMBER(G313),"Confirmado","Pendiente"))</f>
        <v/>
      </c>
      <c r="K313" s="18" t="str">
        <f aca="false">IF(AND(ISNUMBER(A313),OR(A313&lt;Plan!$A$20,A313&gt;=Plan!$B$45,AND(ISNUMBER(B313),OR(B313&lt;Plan!$A$20,B313&gt;=Plan!$B$45)))),"REVISAR periodo",IF(COUNTA(A313:I313)=0,"",IF(OR(NOT(ISNUMBER(A313)),E313="",AND(C313&lt;&gt;"Ingreso",C313&lt;&gt;"Gasto",C313&lt;&gt;"Apartado",C313&lt;&gt;"Retirada"),AND(F313&lt;&gt;"",NOT(ISNUMBER(F313))),AND(G313&lt;&gt;"",NOT(ISNUMBER(G313))),AND(ISNUMBER(G313),NOT(ISNUMBER(B313))),AND(G313="",B313&lt;&gt;""),AND(C313="Gasto",COUNTIFS(Categorias!$A$8:$A$15,D313)&lt;&gt;1)),"REVISAR datos","Correcto")))</f>
        <v/>
      </c>
      <c r="L313" s="9" t="n">
        <f aca="false">IF(ISNUMBER(G313),IF(OR(C313="Gasto",C313="Apartado"),-G313,G313),0)</f>
        <v>0</v>
      </c>
      <c r="M313" s="9" t="str">
        <f aca="false">IF(J313="","",IF(OR(C313="Gasto",C313="Apartado"),-N(F313),N(F313)))</f>
        <v/>
      </c>
      <c r="N313" s="9" t="n">
        <f aca="false">IF(J313="Pendiente",M313,0)</f>
        <v>0</v>
      </c>
      <c r="O313" s="9" t="n">
        <f aca="false">IF(AND(J313="Pendiente",OR(C313="Gasto",C313="Apartado")),MAX(0,N(F313)),0)</f>
        <v>0</v>
      </c>
    </row>
    <row r="314" customFormat="false" ht="34" hidden="false" customHeight="true" outlineLevel="0" collapsed="false">
      <c r="A314" s="30"/>
      <c r="B314" s="30"/>
      <c r="C314" s="28"/>
      <c r="D314" s="28"/>
      <c r="E314" s="28"/>
      <c r="F314" s="29"/>
      <c r="G314" s="29"/>
      <c r="H314" s="31"/>
      <c r="I314" s="32"/>
      <c r="J314" s="18" t="str">
        <f aca="false">IF(COUNTA(A314:I314)=0,"",IF(ISNUMBER(G314),"Confirmado","Pendiente"))</f>
        <v/>
      </c>
      <c r="K314" s="18" t="str">
        <f aca="false">IF(AND(ISNUMBER(A314),OR(A314&lt;Plan!$A$20,A314&gt;=Plan!$B$45,AND(ISNUMBER(B314),OR(B314&lt;Plan!$A$20,B314&gt;=Plan!$B$45)))),"REVISAR periodo",IF(COUNTA(A314:I314)=0,"",IF(OR(NOT(ISNUMBER(A314)),E314="",AND(C314&lt;&gt;"Ingreso",C314&lt;&gt;"Gasto",C314&lt;&gt;"Apartado",C314&lt;&gt;"Retirada"),AND(F314&lt;&gt;"",NOT(ISNUMBER(F314))),AND(G314&lt;&gt;"",NOT(ISNUMBER(G314))),AND(ISNUMBER(G314),NOT(ISNUMBER(B314))),AND(G314="",B314&lt;&gt;""),AND(C314="Gasto",COUNTIFS(Categorias!$A$8:$A$15,D314)&lt;&gt;1)),"REVISAR datos","Correcto")))</f>
        <v/>
      </c>
      <c r="L314" s="9" t="n">
        <f aca="false">IF(ISNUMBER(G314),IF(OR(C314="Gasto",C314="Apartado"),-G314,G314),0)</f>
        <v>0</v>
      </c>
      <c r="M314" s="9" t="str">
        <f aca="false">IF(J314="","",IF(OR(C314="Gasto",C314="Apartado"),-N(F314),N(F314)))</f>
        <v/>
      </c>
      <c r="N314" s="9" t="n">
        <f aca="false">IF(J314="Pendiente",M314,0)</f>
        <v>0</v>
      </c>
      <c r="O314" s="9" t="n">
        <f aca="false">IF(AND(J314="Pendiente",OR(C314="Gasto",C314="Apartado")),MAX(0,N(F314)),0)</f>
        <v>0</v>
      </c>
    </row>
    <row r="315" customFormat="false" ht="34" hidden="false" customHeight="true" outlineLevel="0" collapsed="false">
      <c r="A315" s="30"/>
      <c r="B315" s="30"/>
      <c r="C315" s="28"/>
      <c r="D315" s="28"/>
      <c r="E315" s="28"/>
      <c r="F315" s="29"/>
      <c r="G315" s="29"/>
      <c r="H315" s="31"/>
      <c r="I315" s="32"/>
      <c r="J315" s="18" t="str">
        <f aca="false">IF(COUNTA(A315:I315)=0,"",IF(ISNUMBER(G315),"Confirmado","Pendiente"))</f>
        <v/>
      </c>
      <c r="K315" s="18" t="str">
        <f aca="false">IF(AND(ISNUMBER(A315),OR(A315&lt;Plan!$A$20,A315&gt;=Plan!$B$45,AND(ISNUMBER(B315),OR(B315&lt;Plan!$A$20,B315&gt;=Plan!$B$45)))),"REVISAR periodo",IF(COUNTA(A315:I315)=0,"",IF(OR(NOT(ISNUMBER(A315)),E315="",AND(C315&lt;&gt;"Ingreso",C315&lt;&gt;"Gasto",C315&lt;&gt;"Apartado",C315&lt;&gt;"Retirada"),AND(F315&lt;&gt;"",NOT(ISNUMBER(F315))),AND(G315&lt;&gt;"",NOT(ISNUMBER(G315))),AND(ISNUMBER(G315),NOT(ISNUMBER(B315))),AND(G315="",B315&lt;&gt;""),AND(C315="Gasto",COUNTIFS(Categorias!$A$8:$A$15,D315)&lt;&gt;1)),"REVISAR datos","Correcto")))</f>
        <v/>
      </c>
      <c r="L315" s="9" t="n">
        <f aca="false">IF(ISNUMBER(G315),IF(OR(C315="Gasto",C315="Apartado"),-G315,G315),0)</f>
        <v>0</v>
      </c>
      <c r="M315" s="9" t="str">
        <f aca="false">IF(J315="","",IF(OR(C315="Gasto",C315="Apartado"),-N(F315),N(F315)))</f>
        <v/>
      </c>
      <c r="N315" s="9" t="n">
        <f aca="false">IF(J315="Pendiente",M315,0)</f>
        <v>0</v>
      </c>
      <c r="O315" s="9" t="n">
        <f aca="false">IF(AND(J315="Pendiente",OR(C315="Gasto",C315="Apartado")),MAX(0,N(F315)),0)</f>
        <v>0</v>
      </c>
    </row>
    <row r="316" customFormat="false" ht="34" hidden="false" customHeight="true" outlineLevel="0" collapsed="false">
      <c r="A316" s="30"/>
      <c r="B316" s="30"/>
      <c r="C316" s="28"/>
      <c r="D316" s="28"/>
      <c r="E316" s="28"/>
      <c r="F316" s="29"/>
      <c r="G316" s="29"/>
      <c r="H316" s="31"/>
      <c r="I316" s="32"/>
      <c r="J316" s="18" t="str">
        <f aca="false">IF(COUNTA(A316:I316)=0,"",IF(ISNUMBER(G316),"Confirmado","Pendiente"))</f>
        <v/>
      </c>
      <c r="K316" s="18" t="str">
        <f aca="false">IF(AND(ISNUMBER(A316),OR(A316&lt;Plan!$A$20,A316&gt;=Plan!$B$45,AND(ISNUMBER(B316),OR(B316&lt;Plan!$A$20,B316&gt;=Plan!$B$45)))),"REVISAR periodo",IF(COUNTA(A316:I316)=0,"",IF(OR(NOT(ISNUMBER(A316)),E316="",AND(C316&lt;&gt;"Ingreso",C316&lt;&gt;"Gasto",C316&lt;&gt;"Apartado",C316&lt;&gt;"Retirada"),AND(F316&lt;&gt;"",NOT(ISNUMBER(F316))),AND(G316&lt;&gt;"",NOT(ISNUMBER(G316))),AND(ISNUMBER(G316),NOT(ISNUMBER(B316))),AND(G316="",B316&lt;&gt;""),AND(C316="Gasto",COUNTIFS(Categorias!$A$8:$A$15,D316)&lt;&gt;1)),"REVISAR datos","Correcto")))</f>
        <v/>
      </c>
      <c r="L316" s="9" t="n">
        <f aca="false">IF(ISNUMBER(G316),IF(OR(C316="Gasto",C316="Apartado"),-G316,G316),0)</f>
        <v>0</v>
      </c>
      <c r="M316" s="9" t="str">
        <f aca="false">IF(J316="","",IF(OR(C316="Gasto",C316="Apartado"),-N(F316),N(F316)))</f>
        <v/>
      </c>
      <c r="N316" s="9" t="n">
        <f aca="false">IF(J316="Pendiente",M316,0)</f>
        <v>0</v>
      </c>
      <c r="O316" s="9" t="n">
        <f aca="false">IF(AND(J316="Pendiente",OR(C316="Gasto",C316="Apartado")),MAX(0,N(F316)),0)</f>
        <v>0</v>
      </c>
    </row>
    <row r="317" customFormat="false" ht="34" hidden="false" customHeight="true" outlineLevel="0" collapsed="false">
      <c r="A317" s="30"/>
      <c r="B317" s="30"/>
      <c r="C317" s="28"/>
      <c r="D317" s="28"/>
      <c r="E317" s="28"/>
      <c r="F317" s="29"/>
      <c r="G317" s="29"/>
      <c r="H317" s="31"/>
      <c r="I317" s="32"/>
      <c r="J317" s="18" t="str">
        <f aca="false">IF(COUNTA(A317:I317)=0,"",IF(ISNUMBER(G317),"Confirmado","Pendiente"))</f>
        <v/>
      </c>
      <c r="K317" s="18" t="str">
        <f aca="false">IF(AND(ISNUMBER(A317),OR(A317&lt;Plan!$A$20,A317&gt;=Plan!$B$45,AND(ISNUMBER(B317),OR(B317&lt;Plan!$A$20,B317&gt;=Plan!$B$45)))),"REVISAR periodo",IF(COUNTA(A317:I317)=0,"",IF(OR(NOT(ISNUMBER(A317)),E317="",AND(C317&lt;&gt;"Ingreso",C317&lt;&gt;"Gasto",C317&lt;&gt;"Apartado",C317&lt;&gt;"Retirada"),AND(F317&lt;&gt;"",NOT(ISNUMBER(F317))),AND(G317&lt;&gt;"",NOT(ISNUMBER(G317))),AND(ISNUMBER(G317),NOT(ISNUMBER(B317))),AND(G317="",B317&lt;&gt;""),AND(C317="Gasto",COUNTIFS(Categorias!$A$8:$A$15,D317)&lt;&gt;1)),"REVISAR datos","Correcto")))</f>
        <v/>
      </c>
      <c r="L317" s="9" t="n">
        <f aca="false">IF(ISNUMBER(G317),IF(OR(C317="Gasto",C317="Apartado"),-G317,G317),0)</f>
        <v>0</v>
      </c>
      <c r="M317" s="9" t="str">
        <f aca="false">IF(J317="","",IF(OR(C317="Gasto",C317="Apartado"),-N(F317),N(F317)))</f>
        <v/>
      </c>
      <c r="N317" s="9" t="n">
        <f aca="false">IF(J317="Pendiente",M317,0)</f>
        <v>0</v>
      </c>
      <c r="O317" s="9" t="n">
        <f aca="false">IF(AND(J317="Pendiente",OR(C317="Gasto",C317="Apartado")),MAX(0,N(F317)),0)</f>
        <v>0</v>
      </c>
    </row>
    <row r="318" customFormat="false" ht="34" hidden="false" customHeight="true" outlineLevel="0" collapsed="false">
      <c r="A318" s="30"/>
      <c r="B318" s="30"/>
      <c r="C318" s="28"/>
      <c r="D318" s="28"/>
      <c r="E318" s="28"/>
      <c r="F318" s="29"/>
      <c r="G318" s="29"/>
      <c r="H318" s="31"/>
      <c r="I318" s="32"/>
      <c r="J318" s="18" t="str">
        <f aca="false">IF(COUNTA(A318:I318)=0,"",IF(ISNUMBER(G318),"Confirmado","Pendiente"))</f>
        <v/>
      </c>
      <c r="K318" s="18" t="str">
        <f aca="false">IF(AND(ISNUMBER(A318),OR(A318&lt;Plan!$A$20,A318&gt;=Plan!$B$45,AND(ISNUMBER(B318),OR(B318&lt;Plan!$A$20,B318&gt;=Plan!$B$45)))),"REVISAR periodo",IF(COUNTA(A318:I318)=0,"",IF(OR(NOT(ISNUMBER(A318)),E318="",AND(C318&lt;&gt;"Ingreso",C318&lt;&gt;"Gasto",C318&lt;&gt;"Apartado",C318&lt;&gt;"Retirada"),AND(F318&lt;&gt;"",NOT(ISNUMBER(F318))),AND(G318&lt;&gt;"",NOT(ISNUMBER(G318))),AND(ISNUMBER(G318),NOT(ISNUMBER(B318))),AND(G318="",B318&lt;&gt;""),AND(C318="Gasto",COUNTIFS(Categorias!$A$8:$A$15,D318)&lt;&gt;1)),"REVISAR datos","Correcto")))</f>
        <v/>
      </c>
      <c r="L318" s="9" t="n">
        <f aca="false">IF(ISNUMBER(G318),IF(OR(C318="Gasto",C318="Apartado"),-G318,G318),0)</f>
        <v>0</v>
      </c>
      <c r="M318" s="9" t="str">
        <f aca="false">IF(J318="","",IF(OR(C318="Gasto",C318="Apartado"),-N(F318),N(F318)))</f>
        <v/>
      </c>
      <c r="N318" s="9" t="n">
        <f aca="false">IF(J318="Pendiente",M318,0)</f>
        <v>0</v>
      </c>
      <c r="O318" s="9" t="n">
        <f aca="false">IF(AND(J318="Pendiente",OR(C318="Gasto",C318="Apartado")),MAX(0,N(F318)),0)</f>
        <v>0</v>
      </c>
    </row>
    <row r="319" customFormat="false" ht="34" hidden="false" customHeight="true" outlineLevel="0" collapsed="false">
      <c r="A319" s="30"/>
      <c r="B319" s="30"/>
      <c r="C319" s="28"/>
      <c r="D319" s="28"/>
      <c r="E319" s="28"/>
      <c r="F319" s="29"/>
      <c r="G319" s="29"/>
      <c r="H319" s="31"/>
      <c r="I319" s="32"/>
      <c r="J319" s="18" t="str">
        <f aca="false">IF(COUNTA(A319:I319)=0,"",IF(ISNUMBER(G319),"Confirmado","Pendiente"))</f>
        <v/>
      </c>
      <c r="K319" s="18" t="str">
        <f aca="false">IF(AND(ISNUMBER(A319),OR(A319&lt;Plan!$A$20,A319&gt;=Plan!$B$45,AND(ISNUMBER(B319),OR(B319&lt;Plan!$A$20,B319&gt;=Plan!$B$45)))),"REVISAR periodo",IF(COUNTA(A319:I319)=0,"",IF(OR(NOT(ISNUMBER(A319)),E319="",AND(C319&lt;&gt;"Ingreso",C319&lt;&gt;"Gasto",C319&lt;&gt;"Apartado",C319&lt;&gt;"Retirada"),AND(F319&lt;&gt;"",NOT(ISNUMBER(F319))),AND(G319&lt;&gt;"",NOT(ISNUMBER(G319))),AND(ISNUMBER(G319),NOT(ISNUMBER(B319))),AND(G319="",B319&lt;&gt;""),AND(C319="Gasto",COUNTIFS(Categorias!$A$8:$A$15,D319)&lt;&gt;1)),"REVISAR datos","Correcto")))</f>
        <v/>
      </c>
      <c r="L319" s="9" t="n">
        <f aca="false">IF(ISNUMBER(G319),IF(OR(C319="Gasto",C319="Apartado"),-G319,G319),0)</f>
        <v>0</v>
      </c>
      <c r="M319" s="9" t="str">
        <f aca="false">IF(J319="","",IF(OR(C319="Gasto",C319="Apartado"),-N(F319),N(F319)))</f>
        <v/>
      </c>
      <c r="N319" s="9" t="n">
        <f aca="false">IF(J319="Pendiente",M319,0)</f>
        <v>0</v>
      </c>
      <c r="O319" s="9" t="n">
        <f aca="false">IF(AND(J319="Pendiente",OR(C319="Gasto",C319="Apartado")),MAX(0,N(F319)),0)</f>
        <v>0</v>
      </c>
    </row>
    <row r="320" customFormat="false" ht="34" hidden="false" customHeight="true" outlineLevel="0" collapsed="false">
      <c r="A320" s="30"/>
      <c r="B320" s="30"/>
      <c r="C320" s="28"/>
      <c r="D320" s="28"/>
      <c r="E320" s="28"/>
      <c r="F320" s="29"/>
      <c r="G320" s="29"/>
      <c r="H320" s="31"/>
      <c r="I320" s="32"/>
      <c r="J320" s="18" t="str">
        <f aca="false">IF(COUNTA(A320:I320)=0,"",IF(ISNUMBER(G320),"Confirmado","Pendiente"))</f>
        <v/>
      </c>
      <c r="K320" s="18" t="str">
        <f aca="false">IF(AND(ISNUMBER(A320),OR(A320&lt;Plan!$A$20,A320&gt;=Plan!$B$45,AND(ISNUMBER(B320),OR(B320&lt;Plan!$A$20,B320&gt;=Plan!$B$45)))),"REVISAR periodo",IF(COUNTA(A320:I320)=0,"",IF(OR(NOT(ISNUMBER(A320)),E320="",AND(C320&lt;&gt;"Ingreso",C320&lt;&gt;"Gasto",C320&lt;&gt;"Apartado",C320&lt;&gt;"Retirada"),AND(F320&lt;&gt;"",NOT(ISNUMBER(F320))),AND(G320&lt;&gt;"",NOT(ISNUMBER(G320))),AND(ISNUMBER(G320),NOT(ISNUMBER(B320))),AND(G320="",B320&lt;&gt;""),AND(C320="Gasto",COUNTIFS(Categorias!$A$8:$A$15,D320)&lt;&gt;1)),"REVISAR datos","Correcto")))</f>
        <v/>
      </c>
      <c r="L320" s="9" t="n">
        <f aca="false">IF(ISNUMBER(G320),IF(OR(C320="Gasto",C320="Apartado"),-G320,G320),0)</f>
        <v>0</v>
      </c>
      <c r="M320" s="9" t="str">
        <f aca="false">IF(J320="","",IF(OR(C320="Gasto",C320="Apartado"),-N(F320),N(F320)))</f>
        <v/>
      </c>
      <c r="N320" s="9" t="n">
        <f aca="false">IF(J320="Pendiente",M320,0)</f>
        <v>0</v>
      </c>
      <c r="O320" s="9" t="n">
        <f aca="false">IF(AND(J320="Pendiente",OR(C320="Gasto",C320="Apartado")),MAX(0,N(F320)),0)</f>
        <v>0</v>
      </c>
    </row>
    <row r="321" customFormat="false" ht="34" hidden="false" customHeight="true" outlineLevel="0" collapsed="false">
      <c r="A321" s="30"/>
      <c r="B321" s="30"/>
      <c r="C321" s="28"/>
      <c r="D321" s="28"/>
      <c r="E321" s="28"/>
      <c r="F321" s="29"/>
      <c r="G321" s="29"/>
      <c r="H321" s="31"/>
      <c r="I321" s="32"/>
      <c r="J321" s="18" t="str">
        <f aca="false">IF(COUNTA(A321:I321)=0,"",IF(ISNUMBER(G321),"Confirmado","Pendiente"))</f>
        <v/>
      </c>
      <c r="K321" s="18" t="str">
        <f aca="false">IF(AND(ISNUMBER(A321),OR(A321&lt;Plan!$A$20,A321&gt;=Plan!$B$45,AND(ISNUMBER(B321),OR(B321&lt;Plan!$A$20,B321&gt;=Plan!$B$45)))),"REVISAR periodo",IF(COUNTA(A321:I321)=0,"",IF(OR(NOT(ISNUMBER(A321)),E321="",AND(C321&lt;&gt;"Ingreso",C321&lt;&gt;"Gasto",C321&lt;&gt;"Apartado",C321&lt;&gt;"Retirada"),AND(F321&lt;&gt;"",NOT(ISNUMBER(F321))),AND(G321&lt;&gt;"",NOT(ISNUMBER(G321))),AND(ISNUMBER(G321),NOT(ISNUMBER(B321))),AND(G321="",B321&lt;&gt;""),AND(C321="Gasto",COUNTIFS(Categorias!$A$8:$A$15,D321)&lt;&gt;1)),"REVISAR datos","Correcto")))</f>
        <v/>
      </c>
      <c r="L321" s="9" t="n">
        <f aca="false">IF(ISNUMBER(G321),IF(OR(C321="Gasto",C321="Apartado"),-G321,G321),0)</f>
        <v>0</v>
      </c>
      <c r="M321" s="9" t="str">
        <f aca="false">IF(J321="","",IF(OR(C321="Gasto",C321="Apartado"),-N(F321),N(F321)))</f>
        <v/>
      </c>
      <c r="N321" s="9" t="n">
        <f aca="false">IF(J321="Pendiente",M321,0)</f>
        <v>0</v>
      </c>
      <c r="O321" s="9" t="n">
        <f aca="false">IF(AND(J321="Pendiente",OR(C321="Gasto",C321="Apartado")),MAX(0,N(F321)),0)</f>
        <v>0</v>
      </c>
    </row>
    <row r="322" customFormat="false" ht="34" hidden="false" customHeight="true" outlineLevel="0" collapsed="false">
      <c r="A322" s="30"/>
      <c r="B322" s="30"/>
      <c r="C322" s="28"/>
      <c r="D322" s="28"/>
      <c r="E322" s="28"/>
      <c r="F322" s="29"/>
      <c r="G322" s="29"/>
      <c r="H322" s="31"/>
      <c r="I322" s="32"/>
      <c r="J322" s="18" t="str">
        <f aca="false">IF(COUNTA(A322:I322)=0,"",IF(ISNUMBER(G322),"Confirmado","Pendiente"))</f>
        <v/>
      </c>
      <c r="K322" s="18" t="str">
        <f aca="false">IF(AND(ISNUMBER(A322),OR(A322&lt;Plan!$A$20,A322&gt;=Plan!$B$45,AND(ISNUMBER(B322),OR(B322&lt;Plan!$A$20,B322&gt;=Plan!$B$45)))),"REVISAR periodo",IF(COUNTA(A322:I322)=0,"",IF(OR(NOT(ISNUMBER(A322)),E322="",AND(C322&lt;&gt;"Ingreso",C322&lt;&gt;"Gasto",C322&lt;&gt;"Apartado",C322&lt;&gt;"Retirada"),AND(F322&lt;&gt;"",NOT(ISNUMBER(F322))),AND(G322&lt;&gt;"",NOT(ISNUMBER(G322))),AND(ISNUMBER(G322),NOT(ISNUMBER(B322))),AND(G322="",B322&lt;&gt;""),AND(C322="Gasto",COUNTIFS(Categorias!$A$8:$A$15,D322)&lt;&gt;1)),"REVISAR datos","Correcto")))</f>
        <v/>
      </c>
      <c r="L322" s="9" t="n">
        <f aca="false">IF(ISNUMBER(G322),IF(OR(C322="Gasto",C322="Apartado"),-G322,G322),0)</f>
        <v>0</v>
      </c>
      <c r="M322" s="9" t="str">
        <f aca="false">IF(J322="","",IF(OR(C322="Gasto",C322="Apartado"),-N(F322),N(F322)))</f>
        <v/>
      </c>
      <c r="N322" s="9" t="n">
        <f aca="false">IF(J322="Pendiente",M322,0)</f>
        <v>0</v>
      </c>
      <c r="O322" s="9" t="n">
        <f aca="false">IF(AND(J322="Pendiente",OR(C322="Gasto",C322="Apartado")),MAX(0,N(F322)),0)</f>
        <v>0</v>
      </c>
    </row>
    <row r="323" customFormat="false" ht="34" hidden="false" customHeight="true" outlineLevel="0" collapsed="false">
      <c r="A323" s="30"/>
      <c r="B323" s="30"/>
      <c r="C323" s="28"/>
      <c r="D323" s="28"/>
      <c r="E323" s="28"/>
      <c r="F323" s="29"/>
      <c r="G323" s="29"/>
      <c r="H323" s="31"/>
      <c r="I323" s="32"/>
      <c r="J323" s="18" t="str">
        <f aca="false">IF(COUNTA(A323:I323)=0,"",IF(ISNUMBER(G323),"Confirmado","Pendiente"))</f>
        <v/>
      </c>
      <c r="K323" s="18" t="str">
        <f aca="false">IF(AND(ISNUMBER(A323),OR(A323&lt;Plan!$A$20,A323&gt;=Plan!$B$45,AND(ISNUMBER(B323),OR(B323&lt;Plan!$A$20,B323&gt;=Plan!$B$45)))),"REVISAR periodo",IF(COUNTA(A323:I323)=0,"",IF(OR(NOT(ISNUMBER(A323)),E323="",AND(C323&lt;&gt;"Ingreso",C323&lt;&gt;"Gasto",C323&lt;&gt;"Apartado",C323&lt;&gt;"Retirada"),AND(F323&lt;&gt;"",NOT(ISNUMBER(F323))),AND(G323&lt;&gt;"",NOT(ISNUMBER(G323))),AND(ISNUMBER(G323),NOT(ISNUMBER(B323))),AND(G323="",B323&lt;&gt;""),AND(C323="Gasto",COUNTIFS(Categorias!$A$8:$A$15,D323)&lt;&gt;1)),"REVISAR datos","Correcto")))</f>
        <v/>
      </c>
      <c r="L323" s="9" t="n">
        <f aca="false">IF(ISNUMBER(G323),IF(OR(C323="Gasto",C323="Apartado"),-G323,G323),0)</f>
        <v>0</v>
      </c>
      <c r="M323" s="9" t="str">
        <f aca="false">IF(J323="","",IF(OR(C323="Gasto",C323="Apartado"),-N(F323),N(F323)))</f>
        <v/>
      </c>
      <c r="N323" s="9" t="n">
        <f aca="false">IF(J323="Pendiente",M323,0)</f>
        <v>0</v>
      </c>
      <c r="O323" s="9" t="n">
        <f aca="false">IF(AND(J323="Pendiente",OR(C323="Gasto",C323="Apartado")),MAX(0,N(F323)),0)</f>
        <v>0</v>
      </c>
    </row>
    <row r="324" customFormat="false" ht="34" hidden="false" customHeight="true" outlineLevel="0" collapsed="false">
      <c r="A324" s="30"/>
      <c r="B324" s="30"/>
      <c r="C324" s="28"/>
      <c r="D324" s="28"/>
      <c r="E324" s="28"/>
      <c r="F324" s="29"/>
      <c r="G324" s="29"/>
      <c r="H324" s="31"/>
      <c r="I324" s="32"/>
      <c r="J324" s="18" t="str">
        <f aca="false">IF(COUNTA(A324:I324)=0,"",IF(ISNUMBER(G324),"Confirmado","Pendiente"))</f>
        <v/>
      </c>
      <c r="K324" s="18" t="str">
        <f aca="false">IF(AND(ISNUMBER(A324),OR(A324&lt;Plan!$A$20,A324&gt;=Plan!$B$45,AND(ISNUMBER(B324),OR(B324&lt;Plan!$A$20,B324&gt;=Plan!$B$45)))),"REVISAR periodo",IF(COUNTA(A324:I324)=0,"",IF(OR(NOT(ISNUMBER(A324)),E324="",AND(C324&lt;&gt;"Ingreso",C324&lt;&gt;"Gasto",C324&lt;&gt;"Apartado",C324&lt;&gt;"Retirada"),AND(F324&lt;&gt;"",NOT(ISNUMBER(F324))),AND(G324&lt;&gt;"",NOT(ISNUMBER(G324))),AND(ISNUMBER(G324),NOT(ISNUMBER(B324))),AND(G324="",B324&lt;&gt;""),AND(C324="Gasto",COUNTIFS(Categorias!$A$8:$A$15,D324)&lt;&gt;1)),"REVISAR datos","Correcto")))</f>
        <v/>
      </c>
      <c r="L324" s="9" t="n">
        <f aca="false">IF(ISNUMBER(G324),IF(OR(C324="Gasto",C324="Apartado"),-G324,G324),0)</f>
        <v>0</v>
      </c>
      <c r="M324" s="9" t="str">
        <f aca="false">IF(J324="","",IF(OR(C324="Gasto",C324="Apartado"),-N(F324),N(F324)))</f>
        <v/>
      </c>
      <c r="N324" s="9" t="n">
        <f aca="false">IF(J324="Pendiente",M324,0)</f>
        <v>0</v>
      </c>
      <c r="O324" s="9" t="n">
        <f aca="false">IF(AND(J324="Pendiente",OR(C324="Gasto",C324="Apartado")),MAX(0,N(F324)),0)</f>
        <v>0</v>
      </c>
    </row>
    <row r="325" customFormat="false" ht="34" hidden="false" customHeight="true" outlineLevel="0" collapsed="false">
      <c r="A325" s="30"/>
      <c r="B325" s="30"/>
      <c r="C325" s="28"/>
      <c r="D325" s="28"/>
      <c r="E325" s="28"/>
      <c r="F325" s="29"/>
      <c r="G325" s="29"/>
      <c r="H325" s="31"/>
      <c r="I325" s="32"/>
      <c r="J325" s="18" t="str">
        <f aca="false">IF(COUNTA(A325:I325)=0,"",IF(ISNUMBER(G325),"Confirmado","Pendiente"))</f>
        <v/>
      </c>
      <c r="K325" s="18" t="str">
        <f aca="false">IF(AND(ISNUMBER(A325),OR(A325&lt;Plan!$A$20,A325&gt;=Plan!$B$45,AND(ISNUMBER(B325),OR(B325&lt;Plan!$A$20,B325&gt;=Plan!$B$45)))),"REVISAR periodo",IF(COUNTA(A325:I325)=0,"",IF(OR(NOT(ISNUMBER(A325)),E325="",AND(C325&lt;&gt;"Ingreso",C325&lt;&gt;"Gasto",C325&lt;&gt;"Apartado",C325&lt;&gt;"Retirada"),AND(F325&lt;&gt;"",NOT(ISNUMBER(F325))),AND(G325&lt;&gt;"",NOT(ISNUMBER(G325))),AND(ISNUMBER(G325),NOT(ISNUMBER(B325))),AND(G325="",B325&lt;&gt;""),AND(C325="Gasto",COUNTIFS(Categorias!$A$8:$A$15,D325)&lt;&gt;1)),"REVISAR datos","Correcto")))</f>
        <v/>
      </c>
      <c r="L325" s="9" t="n">
        <f aca="false">IF(ISNUMBER(G325),IF(OR(C325="Gasto",C325="Apartado"),-G325,G325),0)</f>
        <v>0</v>
      </c>
      <c r="M325" s="9" t="str">
        <f aca="false">IF(J325="","",IF(OR(C325="Gasto",C325="Apartado"),-N(F325),N(F325)))</f>
        <v/>
      </c>
      <c r="N325" s="9" t="n">
        <f aca="false">IF(J325="Pendiente",M325,0)</f>
        <v>0</v>
      </c>
      <c r="O325" s="9" t="n">
        <f aca="false">IF(AND(J325="Pendiente",OR(C325="Gasto",C325="Apartado")),MAX(0,N(F325)),0)</f>
        <v>0</v>
      </c>
    </row>
    <row r="326" customFormat="false" ht="34" hidden="false" customHeight="true" outlineLevel="0" collapsed="false">
      <c r="A326" s="30"/>
      <c r="B326" s="30"/>
      <c r="C326" s="28"/>
      <c r="D326" s="28"/>
      <c r="E326" s="28"/>
      <c r="F326" s="29"/>
      <c r="G326" s="29"/>
      <c r="H326" s="31"/>
      <c r="I326" s="32"/>
      <c r="J326" s="18" t="str">
        <f aca="false">IF(COUNTA(A326:I326)=0,"",IF(ISNUMBER(G326),"Confirmado","Pendiente"))</f>
        <v/>
      </c>
      <c r="K326" s="18" t="str">
        <f aca="false">IF(AND(ISNUMBER(A326),OR(A326&lt;Plan!$A$20,A326&gt;=Plan!$B$45,AND(ISNUMBER(B326),OR(B326&lt;Plan!$A$20,B326&gt;=Plan!$B$45)))),"REVISAR periodo",IF(COUNTA(A326:I326)=0,"",IF(OR(NOT(ISNUMBER(A326)),E326="",AND(C326&lt;&gt;"Ingreso",C326&lt;&gt;"Gasto",C326&lt;&gt;"Apartado",C326&lt;&gt;"Retirada"),AND(F326&lt;&gt;"",NOT(ISNUMBER(F326))),AND(G326&lt;&gt;"",NOT(ISNUMBER(G326))),AND(ISNUMBER(G326),NOT(ISNUMBER(B326))),AND(G326="",B326&lt;&gt;""),AND(C326="Gasto",COUNTIFS(Categorias!$A$8:$A$15,D326)&lt;&gt;1)),"REVISAR datos","Correcto")))</f>
        <v/>
      </c>
      <c r="L326" s="9" t="n">
        <f aca="false">IF(ISNUMBER(G326),IF(OR(C326="Gasto",C326="Apartado"),-G326,G326),0)</f>
        <v>0</v>
      </c>
      <c r="M326" s="9" t="str">
        <f aca="false">IF(J326="","",IF(OR(C326="Gasto",C326="Apartado"),-N(F326),N(F326)))</f>
        <v/>
      </c>
      <c r="N326" s="9" t="n">
        <f aca="false">IF(J326="Pendiente",M326,0)</f>
        <v>0</v>
      </c>
      <c r="O326" s="9" t="n">
        <f aca="false">IF(AND(J326="Pendiente",OR(C326="Gasto",C326="Apartado")),MAX(0,N(F326)),0)</f>
        <v>0</v>
      </c>
    </row>
    <row r="327" customFormat="false" ht="34" hidden="false" customHeight="true" outlineLevel="0" collapsed="false">
      <c r="A327" s="30"/>
      <c r="B327" s="30"/>
      <c r="C327" s="28"/>
      <c r="D327" s="28"/>
      <c r="E327" s="28"/>
      <c r="F327" s="29"/>
      <c r="G327" s="29"/>
      <c r="H327" s="31"/>
      <c r="I327" s="32"/>
      <c r="J327" s="18" t="str">
        <f aca="false">IF(COUNTA(A327:I327)=0,"",IF(ISNUMBER(G327),"Confirmado","Pendiente"))</f>
        <v/>
      </c>
      <c r="K327" s="18" t="str">
        <f aca="false">IF(AND(ISNUMBER(A327),OR(A327&lt;Plan!$A$20,A327&gt;=Plan!$B$45,AND(ISNUMBER(B327),OR(B327&lt;Plan!$A$20,B327&gt;=Plan!$B$45)))),"REVISAR periodo",IF(COUNTA(A327:I327)=0,"",IF(OR(NOT(ISNUMBER(A327)),E327="",AND(C327&lt;&gt;"Ingreso",C327&lt;&gt;"Gasto",C327&lt;&gt;"Apartado",C327&lt;&gt;"Retirada"),AND(F327&lt;&gt;"",NOT(ISNUMBER(F327))),AND(G327&lt;&gt;"",NOT(ISNUMBER(G327))),AND(ISNUMBER(G327),NOT(ISNUMBER(B327))),AND(G327="",B327&lt;&gt;""),AND(C327="Gasto",COUNTIFS(Categorias!$A$8:$A$15,D327)&lt;&gt;1)),"REVISAR datos","Correcto")))</f>
        <v/>
      </c>
      <c r="L327" s="9" t="n">
        <f aca="false">IF(ISNUMBER(G327),IF(OR(C327="Gasto",C327="Apartado"),-G327,G327),0)</f>
        <v>0</v>
      </c>
      <c r="M327" s="9" t="str">
        <f aca="false">IF(J327="","",IF(OR(C327="Gasto",C327="Apartado"),-N(F327),N(F327)))</f>
        <v/>
      </c>
      <c r="N327" s="9" t="n">
        <f aca="false">IF(J327="Pendiente",M327,0)</f>
        <v>0</v>
      </c>
      <c r="O327" s="9" t="n">
        <f aca="false">IF(AND(J327="Pendiente",OR(C327="Gasto",C327="Apartado")),MAX(0,N(F327)),0)</f>
        <v>0</v>
      </c>
    </row>
    <row r="328" customFormat="false" ht="34" hidden="false" customHeight="true" outlineLevel="0" collapsed="false">
      <c r="A328" s="30"/>
      <c r="B328" s="30"/>
      <c r="C328" s="28"/>
      <c r="D328" s="28"/>
      <c r="E328" s="28"/>
      <c r="F328" s="29"/>
      <c r="G328" s="29"/>
      <c r="H328" s="31"/>
      <c r="I328" s="32"/>
      <c r="J328" s="18" t="str">
        <f aca="false">IF(COUNTA(A328:I328)=0,"",IF(ISNUMBER(G328),"Confirmado","Pendiente"))</f>
        <v/>
      </c>
      <c r="K328" s="18" t="str">
        <f aca="false">IF(AND(ISNUMBER(A328),OR(A328&lt;Plan!$A$20,A328&gt;=Plan!$B$45,AND(ISNUMBER(B328),OR(B328&lt;Plan!$A$20,B328&gt;=Plan!$B$45)))),"REVISAR periodo",IF(COUNTA(A328:I328)=0,"",IF(OR(NOT(ISNUMBER(A328)),E328="",AND(C328&lt;&gt;"Ingreso",C328&lt;&gt;"Gasto",C328&lt;&gt;"Apartado",C328&lt;&gt;"Retirada"),AND(F328&lt;&gt;"",NOT(ISNUMBER(F328))),AND(G328&lt;&gt;"",NOT(ISNUMBER(G328))),AND(ISNUMBER(G328),NOT(ISNUMBER(B328))),AND(G328="",B328&lt;&gt;""),AND(C328="Gasto",COUNTIFS(Categorias!$A$8:$A$15,D328)&lt;&gt;1)),"REVISAR datos","Correcto")))</f>
        <v/>
      </c>
      <c r="L328" s="9" t="n">
        <f aca="false">IF(ISNUMBER(G328),IF(OR(C328="Gasto",C328="Apartado"),-G328,G328),0)</f>
        <v>0</v>
      </c>
      <c r="M328" s="9" t="str">
        <f aca="false">IF(J328="","",IF(OR(C328="Gasto",C328="Apartado"),-N(F328),N(F328)))</f>
        <v/>
      </c>
      <c r="N328" s="9" t="n">
        <f aca="false">IF(J328="Pendiente",M328,0)</f>
        <v>0</v>
      </c>
      <c r="O328" s="9" t="n">
        <f aca="false">IF(AND(J328="Pendiente",OR(C328="Gasto",C328="Apartado")),MAX(0,N(F328)),0)</f>
        <v>0</v>
      </c>
    </row>
    <row r="329" customFormat="false" ht="34" hidden="false" customHeight="true" outlineLevel="0" collapsed="false">
      <c r="A329" s="30"/>
      <c r="B329" s="30"/>
      <c r="C329" s="28"/>
      <c r="D329" s="28"/>
      <c r="E329" s="28"/>
      <c r="F329" s="29"/>
      <c r="G329" s="29"/>
      <c r="H329" s="31"/>
      <c r="I329" s="32"/>
      <c r="J329" s="18" t="str">
        <f aca="false">IF(COUNTA(A329:I329)=0,"",IF(ISNUMBER(G329),"Confirmado","Pendiente"))</f>
        <v/>
      </c>
      <c r="K329" s="18" t="str">
        <f aca="false">IF(AND(ISNUMBER(A329),OR(A329&lt;Plan!$A$20,A329&gt;=Plan!$B$45,AND(ISNUMBER(B329),OR(B329&lt;Plan!$A$20,B329&gt;=Plan!$B$45)))),"REVISAR periodo",IF(COUNTA(A329:I329)=0,"",IF(OR(NOT(ISNUMBER(A329)),E329="",AND(C329&lt;&gt;"Ingreso",C329&lt;&gt;"Gasto",C329&lt;&gt;"Apartado",C329&lt;&gt;"Retirada"),AND(F329&lt;&gt;"",NOT(ISNUMBER(F329))),AND(G329&lt;&gt;"",NOT(ISNUMBER(G329))),AND(ISNUMBER(G329),NOT(ISNUMBER(B329))),AND(G329="",B329&lt;&gt;""),AND(C329="Gasto",COUNTIFS(Categorias!$A$8:$A$15,D329)&lt;&gt;1)),"REVISAR datos","Correcto")))</f>
        <v/>
      </c>
      <c r="L329" s="9" t="n">
        <f aca="false">IF(ISNUMBER(G329),IF(OR(C329="Gasto",C329="Apartado"),-G329,G329),0)</f>
        <v>0</v>
      </c>
      <c r="M329" s="9" t="str">
        <f aca="false">IF(J329="","",IF(OR(C329="Gasto",C329="Apartado"),-N(F329),N(F329)))</f>
        <v/>
      </c>
      <c r="N329" s="9" t="n">
        <f aca="false">IF(J329="Pendiente",M329,0)</f>
        <v>0</v>
      </c>
      <c r="O329" s="9" t="n">
        <f aca="false">IF(AND(J329="Pendiente",OR(C329="Gasto",C329="Apartado")),MAX(0,N(F329)),0)</f>
        <v>0</v>
      </c>
    </row>
    <row r="330" customFormat="false" ht="34" hidden="false" customHeight="true" outlineLevel="0" collapsed="false">
      <c r="A330" s="30"/>
      <c r="B330" s="30"/>
      <c r="C330" s="28"/>
      <c r="D330" s="28"/>
      <c r="E330" s="28"/>
      <c r="F330" s="29"/>
      <c r="G330" s="29"/>
      <c r="H330" s="31"/>
      <c r="I330" s="32"/>
      <c r="J330" s="18" t="str">
        <f aca="false">IF(COUNTA(A330:I330)=0,"",IF(ISNUMBER(G330),"Confirmado","Pendiente"))</f>
        <v/>
      </c>
      <c r="K330" s="18" t="str">
        <f aca="false">IF(AND(ISNUMBER(A330),OR(A330&lt;Plan!$A$20,A330&gt;=Plan!$B$45,AND(ISNUMBER(B330),OR(B330&lt;Plan!$A$20,B330&gt;=Plan!$B$45)))),"REVISAR periodo",IF(COUNTA(A330:I330)=0,"",IF(OR(NOT(ISNUMBER(A330)),E330="",AND(C330&lt;&gt;"Ingreso",C330&lt;&gt;"Gasto",C330&lt;&gt;"Apartado",C330&lt;&gt;"Retirada"),AND(F330&lt;&gt;"",NOT(ISNUMBER(F330))),AND(G330&lt;&gt;"",NOT(ISNUMBER(G330))),AND(ISNUMBER(G330),NOT(ISNUMBER(B330))),AND(G330="",B330&lt;&gt;""),AND(C330="Gasto",COUNTIFS(Categorias!$A$8:$A$15,D330)&lt;&gt;1)),"REVISAR datos","Correcto")))</f>
        <v/>
      </c>
      <c r="L330" s="9" t="n">
        <f aca="false">IF(ISNUMBER(G330),IF(OR(C330="Gasto",C330="Apartado"),-G330,G330),0)</f>
        <v>0</v>
      </c>
      <c r="M330" s="9" t="str">
        <f aca="false">IF(J330="","",IF(OR(C330="Gasto",C330="Apartado"),-N(F330),N(F330)))</f>
        <v/>
      </c>
      <c r="N330" s="9" t="n">
        <f aca="false">IF(J330="Pendiente",M330,0)</f>
        <v>0</v>
      </c>
      <c r="O330" s="9" t="n">
        <f aca="false">IF(AND(J330="Pendiente",OR(C330="Gasto",C330="Apartado")),MAX(0,N(F330)),0)</f>
        <v>0</v>
      </c>
    </row>
    <row r="331" customFormat="false" ht="34" hidden="false" customHeight="true" outlineLevel="0" collapsed="false">
      <c r="A331" s="30"/>
      <c r="B331" s="30"/>
      <c r="C331" s="28"/>
      <c r="D331" s="28"/>
      <c r="E331" s="28"/>
      <c r="F331" s="29"/>
      <c r="G331" s="29"/>
      <c r="H331" s="31"/>
      <c r="I331" s="32"/>
      <c r="J331" s="18" t="str">
        <f aca="false">IF(COUNTA(A331:I331)=0,"",IF(ISNUMBER(G331),"Confirmado","Pendiente"))</f>
        <v/>
      </c>
      <c r="K331" s="18" t="str">
        <f aca="false">IF(AND(ISNUMBER(A331),OR(A331&lt;Plan!$A$20,A331&gt;=Plan!$B$45,AND(ISNUMBER(B331),OR(B331&lt;Plan!$A$20,B331&gt;=Plan!$B$45)))),"REVISAR periodo",IF(COUNTA(A331:I331)=0,"",IF(OR(NOT(ISNUMBER(A331)),E331="",AND(C331&lt;&gt;"Ingreso",C331&lt;&gt;"Gasto",C331&lt;&gt;"Apartado",C331&lt;&gt;"Retirada"),AND(F331&lt;&gt;"",NOT(ISNUMBER(F331))),AND(G331&lt;&gt;"",NOT(ISNUMBER(G331))),AND(ISNUMBER(G331),NOT(ISNUMBER(B331))),AND(G331="",B331&lt;&gt;""),AND(C331="Gasto",COUNTIFS(Categorias!$A$8:$A$15,D331)&lt;&gt;1)),"REVISAR datos","Correcto")))</f>
        <v/>
      </c>
      <c r="L331" s="9" t="n">
        <f aca="false">IF(ISNUMBER(G331),IF(OR(C331="Gasto",C331="Apartado"),-G331,G331),0)</f>
        <v>0</v>
      </c>
      <c r="M331" s="9" t="str">
        <f aca="false">IF(J331="","",IF(OR(C331="Gasto",C331="Apartado"),-N(F331),N(F331)))</f>
        <v/>
      </c>
      <c r="N331" s="9" t="n">
        <f aca="false">IF(J331="Pendiente",M331,0)</f>
        <v>0</v>
      </c>
      <c r="O331" s="9" t="n">
        <f aca="false">IF(AND(J331="Pendiente",OR(C331="Gasto",C331="Apartado")),MAX(0,N(F331)),0)</f>
        <v>0</v>
      </c>
    </row>
    <row r="332" customFormat="false" ht="34" hidden="false" customHeight="true" outlineLevel="0" collapsed="false">
      <c r="A332" s="30"/>
      <c r="B332" s="30"/>
      <c r="C332" s="28"/>
      <c r="D332" s="28"/>
      <c r="E332" s="28"/>
      <c r="F332" s="29"/>
      <c r="G332" s="29"/>
      <c r="H332" s="31"/>
      <c r="I332" s="32"/>
      <c r="J332" s="18" t="str">
        <f aca="false">IF(COUNTA(A332:I332)=0,"",IF(ISNUMBER(G332),"Confirmado","Pendiente"))</f>
        <v/>
      </c>
      <c r="K332" s="18" t="str">
        <f aca="false">IF(AND(ISNUMBER(A332),OR(A332&lt;Plan!$A$20,A332&gt;=Plan!$B$45,AND(ISNUMBER(B332),OR(B332&lt;Plan!$A$20,B332&gt;=Plan!$B$45)))),"REVISAR periodo",IF(COUNTA(A332:I332)=0,"",IF(OR(NOT(ISNUMBER(A332)),E332="",AND(C332&lt;&gt;"Ingreso",C332&lt;&gt;"Gasto",C332&lt;&gt;"Apartado",C332&lt;&gt;"Retirada"),AND(F332&lt;&gt;"",NOT(ISNUMBER(F332))),AND(G332&lt;&gt;"",NOT(ISNUMBER(G332))),AND(ISNUMBER(G332),NOT(ISNUMBER(B332))),AND(G332="",B332&lt;&gt;""),AND(C332="Gasto",COUNTIFS(Categorias!$A$8:$A$15,D332)&lt;&gt;1)),"REVISAR datos","Correcto")))</f>
        <v/>
      </c>
      <c r="L332" s="9" t="n">
        <f aca="false">IF(ISNUMBER(G332),IF(OR(C332="Gasto",C332="Apartado"),-G332,G332),0)</f>
        <v>0</v>
      </c>
      <c r="M332" s="9" t="str">
        <f aca="false">IF(J332="","",IF(OR(C332="Gasto",C332="Apartado"),-N(F332),N(F332)))</f>
        <v/>
      </c>
      <c r="N332" s="9" t="n">
        <f aca="false">IF(J332="Pendiente",M332,0)</f>
        <v>0</v>
      </c>
      <c r="O332" s="9" t="n">
        <f aca="false">IF(AND(J332="Pendiente",OR(C332="Gasto",C332="Apartado")),MAX(0,N(F332)),0)</f>
        <v>0</v>
      </c>
    </row>
    <row r="333" customFormat="false" ht="34" hidden="false" customHeight="true" outlineLevel="0" collapsed="false">
      <c r="A333" s="30"/>
      <c r="B333" s="30"/>
      <c r="C333" s="28"/>
      <c r="D333" s="28"/>
      <c r="E333" s="28"/>
      <c r="F333" s="29"/>
      <c r="G333" s="29"/>
      <c r="H333" s="31"/>
      <c r="I333" s="32"/>
      <c r="J333" s="18" t="str">
        <f aca="false">IF(COUNTA(A333:I333)=0,"",IF(ISNUMBER(G333),"Confirmado","Pendiente"))</f>
        <v/>
      </c>
      <c r="K333" s="18" t="str">
        <f aca="false">IF(AND(ISNUMBER(A333),OR(A333&lt;Plan!$A$20,A333&gt;=Plan!$B$45,AND(ISNUMBER(B333),OR(B333&lt;Plan!$A$20,B333&gt;=Plan!$B$45)))),"REVISAR periodo",IF(COUNTA(A333:I333)=0,"",IF(OR(NOT(ISNUMBER(A333)),E333="",AND(C333&lt;&gt;"Ingreso",C333&lt;&gt;"Gasto",C333&lt;&gt;"Apartado",C333&lt;&gt;"Retirada"),AND(F333&lt;&gt;"",NOT(ISNUMBER(F333))),AND(G333&lt;&gt;"",NOT(ISNUMBER(G333))),AND(ISNUMBER(G333),NOT(ISNUMBER(B333))),AND(G333="",B333&lt;&gt;""),AND(C333="Gasto",COUNTIFS(Categorias!$A$8:$A$15,D333)&lt;&gt;1)),"REVISAR datos","Correcto")))</f>
        <v/>
      </c>
      <c r="L333" s="9" t="n">
        <f aca="false">IF(ISNUMBER(G333),IF(OR(C333="Gasto",C333="Apartado"),-G333,G333),0)</f>
        <v>0</v>
      </c>
      <c r="M333" s="9" t="str">
        <f aca="false">IF(J333="","",IF(OR(C333="Gasto",C333="Apartado"),-N(F333),N(F333)))</f>
        <v/>
      </c>
      <c r="N333" s="9" t="n">
        <f aca="false">IF(J333="Pendiente",M333,0)</f>
        <v>0</v>
      </c>
      <c r="O333" s="9" t="n">
        <f aca="false">IF(AND(J333="Pendiente",OR(C333="Gasto",C333="Apartado")),MAX(0,N(F333)),0)</f>
        <v>0</v>
      </c>
    </row>
    <row r="334" customFormat="false" ht="34" hidden="false" customHeight="true" outlineLevel="0" collapsed="false">
      <c r="A334" s="30"/>
      <c r="B334" s="30"/>
      <c r="C334" s="28"/>
      <c r="D334" s="28"/>
      <c r="E334" s="28"/>
      <c r="F334" s="29"/>
      <c r="G334" s="29"/>
      <c r="H334" s="31"/>
      <c r="I334" s="32"/>
      <c r="J334" s="18" t="str">
        <f aca="false">IF(COUNTA(A334:I334)=0,"",IF(ISNUMBER(G334),"Confirmado","Pendiente"))</f>
        <v/>
      </c>
      <c r="K334" s="18" t="str">
        <f aca="false">IF(AND(ISNUMBER(A334),OR(A334&lt;Plan!$A$20,A334&gt;=Plan!$B$45,AND(ISNUMBER(B334),OR(B334&lt;Plan!$A$20,B334&gt;=Plan!$B$45)))),"REVISAR periodo",IF(COUNTA(A334:I334)=0,"",IF(OR(NOT(ISNUMBER(A334)),E334="",AND(C334&lt;&gt;"Ingreso",C334&lt;&gt;"Gasto",C334&lt;&gt;"Apartado",C334&lt;&gt;"Retirada"),AND(F334&lt;&gt;"",NOT(ISNUMBER(F334))),AND(G334&lt;&gt;"",NOT(ISNUMBER(G334))),AND(ISNUMBER(G334),NOT(ISNUMBER(B334))),AND(G334="",B334&lt;&gt;""),AND(C334="Gasto",COUNTIFS(Categorias!$A$8:$A$15,D334)&lt;&gt;1)),"REVISAR datos","Correcto")))</f>
        <v/>
      </c>
      <c r="L334" s="9" t="n">
        <f aca="false">IF(ISNUMBER(G334),IF(OR(C334="Gasto",C334="Apartado"),-G334,G334),0)</f>
        <v>0</v>
      </c>
      <c r="M334" s="9" t="str">
        <f aca="false">IF(J334="","",IF(OR(C334="Gasto",C334="Apartado"),-N(F334),N(F334)))</f>
        <v/>
      </c>
      <c r="N334" s="9" t="n">
        <f aca="false">IF(J334="Pendiente",M334,0)</f>
        <v>0</v>
      </c>
      <c r="O334" s="9" t="n">
        <f aca="false">IF(AND(J334="Pendiente",OR(C334="Gasto",C334="Apartado")),MAX(0,N(F334)),0)</f>
        <v>0</v>
      </c>
    </row>
    <row r="335" customFormat="false" ht="34" hidden="false" customHeight="true" outlineLevel="0" collapsed="false">
      <c r="A335" s="30"/>
      <c r="B335" s="30"/>
      <c r="C335" s="28"/>
      <c r="D335" s="28"/>
      <c r="E335" s="28"/>
      <c r="F335" s="29"/>
      <c r="G335" s="29"/>
      <c r="H335" s="31"/>
      <c r="I335" s="32"/>
      <c r="J335" s="18" t="str">
        <f aca="false">IF(COUNTA(A335:I335)=0,"",IF(ISNUMBER(G335),"Confirmado","Pendiente"))</f>
        <v/>
      </c>
      <c r="K335" s="18" t="str">
        <f aca="false">IF(AND(ISNUMBER(A335),OR(A335&lt;Plan!$A$20,A335&gt;=Plan!$B$45,AND(ISNUMBER(B335),OR(B335&lt;Plan!$A$20,B335&gt;=Plan!$B$45)))),"REVISAR periodo",IF(COUNTA(A335:I335)=0,"",IF(OR(NOT(ISNUMBER(A335)),E335="",AND(C335&lt;&gt;"Ingreso",C335&lt;&gt;"Gasto",C335&lt;&gt;"Apartado",C335&lt;&gt;"Retirada"),AND(F335&lt;&gt;"",NOT(ISNUMBER(F335))),AND(G335&lt;&gt;"",NOT(ISNUMBER(G335))),AND(ISNUMBER(G335),NOT(ISNUMBER(B335))),AND(G335="",B335&lt;&gt;""),AND(C335="Gasto",COUNTIFS(Categorias!$A$8:$A$15,D335)&lt;&gt;1)),"REVISAR datos","Correcto")))</f>
        <v/>
      </c>
      <c r="L335" s="9" t="n">
        <f aca="false">IF(ISNUMBER(G335),IF(OR(C335="Gasto",C335="Apartado"),-G335,G335),0)</f>
        <v>0</v>
      </c>
      <c r="M335" s="9" t="str">
        <f aca="false">IF(J335="","",IF(OR(C335="Gasto",C335="Apartado"),-N(F335),N(F335)))</f>
        <v/>
      </c>
      <c r="N335" s="9" t="n">
        <f aca="false">IF(J335="Pendiente",M335,0)</f>
        <v>0</v>
      </c>
      <c r="O335" s="9" t="n">
        <f aca="false">IF(AND(J335="Pendiente",OR(C335="Gasto",C335="Apartado")),MAX(0,N(F335)),0)</f>
        <v>0</v>
      </c>
    </row>
    <row r="336" customFormat="false" ht="34" hidden="false" customHeight="true" outlineLevel="0" collapsed="false">
      <c r="A336" s="30"/>
      <c r="B336" s="30"/>
      <c r="C336" s="28"/>
      <c r="D336" s="28"/>
      <c r="E336" s="28"/>
      <c r="F336" s="29"/>
      <c r="G336" s="29"/>
      <c r="H336" s="31"/>
      <c r="I336" s="32"/>
      <c r="J336" s="18" t="str">
        <f aca="false">IF(COUNTA(A336:I336)=0,"",IF(ISNUMBER(G336),"Confirmado","Pendiente"))</f>
        <v/>
      </c>
      <c r="K336" s="18" t="str">
        <f aca="false">IF(AND(ISNUMBER(A336),OR(A336&lt;Plan!$A$20,A336&gt;=Plan!$B$45,AND(ISNUMBER(B336),OR(B336&lt;Plan!$A$20,B336&gt;=Plan!$B$45)))),"REVISAR periodo",IF(COUNTA(A336:I336)=0,"",IF(OR(NOT(ISNUMBER(A336)),E336="",AND(C336&lt;&gt;"Ingreso",C336&lt;&gt;"Gasto",C336&lt;&gt;"Apartado",C336&lt;&gt;"Retirada"),AND(F336&lt;&gt;"",NOT(ISNUMBER(F336))),AND(G336&lt;&gt;"",NOT(ISNUMBER(G336))),AND(ISNUMBER(G336),NOT(ISNUMBER(B336))),AND(G336="",B336&lt;&gt;""),AND(C336="Gasto",COUNTIFS(Categorias!$A$8:$A$15,D336)&lt;&gt;1)),"REVISAR datos","Correcto")))</f>
        <v/>
      </c>
      <c r="L336" s="9" t="n">
        <f aca="false">IF(ISNUMBER(G336),IF(OR(C336="Gasto",C336="Apartado"),-G336,G336),0)</f>
        <v>0</v>
      </c>
      <c r="M336" s="9" t="str">
        <f aca="false">IF(J336="","",IF(OR(C336="Gasto",C336="Apartado"),-N(F336),N(F336)))</f>
        <v/>
      </c>
      <c r="N336" s="9" t="n">
        <f aca="false">IF(J336="Pendiente",M336,0)</f>
        <v>0</v>
      </c>
      <c r="O336" s="9" t="n">
        <f aca="false">IF(AND(J336="Pendiente",OR(C336="Gasto",C336="Apartado")),MAX(0,N(F336)),0)</f>
        <v>0</v>
      </c>
    </row>
    <row r="337" customFormat="false" ht="34" hidden="false" customHeight="true" outlineLevel="0" collapsed="false">
      <c r="A337" s="30"/>
      <c r="B337" s="30"/>
      <c r="C337" s="28"/>
      <c r="D337" s="28"/>
      <c r="E337" s="28"/>
      <c r="F337" s="29"/>
      <c r="G337" s="29"/>
      <c r="H337" s="31"/>
      <c r="I337" s="32"/>
      <c r="J337" s="18" t="str">
        <f aca="false">IF(COUNTA(A337:I337)=0,"",IF(ISNUMBER(G337),"Confirmado","Pendiente"))</f>
        <v/>
      </c>
      <c r="K337" s="18" t="str">
        <f aca="false">IF(AND(ISNUMBER(A337),OR(A337&lt;Plan!$A$20,A337&gt;=Plan!$B$45,AND(ISNUMBER(B337),OR(B337&lt;Plan!$A$20,B337&gt;=Plan!$B$45)))),"REVISAR periodo",IF(COUNTA(A337:I337)=0,"",IF(OR(NOT(ISNUMBER(A337)),E337="",AND(C337&lt;&gt;"Ingreso",C337&lt;&gt;"Gasto",C337&lt;&gt;"Apartado",C337&lt;&gt;"Retirada"),AND(F337&lt;&gt;"",NOT(ISNUMBER(F337))),AND(G337&lt;&gt;"",NOT(ISNUMBER(G337))),AND(ISNUMBER(G337),NOT(ISNUMBER(B337))),AND(G337="",B337&lt;&gt;""),AND(C337="Gasto",COUNTIFS(Categorias!$A$8:$A$15,D337)&lt;&gt;1)),"REVISAR datos","Correcto")))</f>
        <v/>
      </c>
      <c r="L337" s="9" t="n">
        <f aca="false">IF(ISNUMBER(G337),IF(OR(C337="Gasto",C337="Apartado"),-G337,G337),0)</f>
        <v>0</v>
      </c>
      <c r="M337" s="9" t="str">
        <f aca="false">IF(J337="","",IF(OR(C337="Gasto",C337="Apartado"),-N(F337),N(F337)))</f>
        <v/>
      </c>
      <c r="N337" s="9" t="n">
        <f aca="false">IF(J337="Pendiente",M337,0)</f>
        <v>0</v>
      </c>
      <c r="O337" s="9" t="n">
        <f aca="false">IF(AND(J337="Pendiente",OR(C337="Gasto",C337="Apartado")),MAX(0,N(F337)),0)</f>
        <v>0</v>
      </c>
    </row>
    <row r="338" customFormat="false" ht="34" hidden="false" customHeight="true" outlineLevel="0" collapsed="false">
      <c r="A338" s="30"/>
      <c r="B338" s="30"/>
      <c r="C338" s="28"/>
      <c r="D338" s="28"/>
      <c r="E338" s="28"/>
      <c r="F338" s="29"/>
      <c r="G338" s="29"/>
      <c r="H338" s="31"/>
      <c r="I338" s="32"/>
      <c r="J338" s="18" t="str">
        <f aca="false">IF(COUNTA(A338:I338)=0,"",IF(ISNUMBER(G338),"Confirmado","Pendiente"))</f>
        <v/>
      </c>
      <c r="K338" s="18" t="str">
        <f aca="false">IF(AND(ISNUMBER(A338),OR(A338&lt;Plan!$A$20,A338&gt;=Plan!$B$45,AND(ISNUMBER(B338),OR(B338&lt;Plan!$A$20,B338&gt;=Plan!$B$45)))),"REVISAR periodo",IF(COUNTA(A338:I338)=0,"",IF(OR(NOT(ISNUMBER(A338)),E338="",AND(C338&lt;&gt;"Ingreso",C338&lt;&gt;"Gasto",C338&lt;&gt;"Apartado",C338&lt;&gt;"Retirada"),AND(F338&lt;&gt;"",NOT(ISNUMBER(F338))),AND(G338&lt;&gt;"",NOT(ISNUMBER(G338))),AND(ISNUMBER(G338),NOT(ISNUMBER(B338))),AND(G338="",B338&lt;&gt;""),AND(C338="Gasto",COUNTIFS(Categorias!$A$8:$A$15,D338)&lt;&gt;1)),"REVISAR datos","Correcto")))</f>
        <v/>
      </c>
      <c r="L338" s="9" t="n">
        <f aca="false">IF(ISNUMBER(G338),IF(OR(C338="Gasto",C338="Apartado"),-G338,G338),0)</f>
        <v>0</v>
      </c>
      <c r="M338" s="9" t="str">
        <f aca="false">IF(J338="","",IF(OR(C338="Gasto",C338="Apartado"),-N(F338),N(F338)))</f>
        <v/>
      </c>
      <c r="N338" s="9" t="n">
        <f aca="false">IF(J338="Pendiente",M338,0)</f>
        <v>0</v>
      </c>
      <c r="O338" s="9" t="n">
        <f aca="false">IF(AND(J338="Pendiente",OR(C338="Gasto",C338="Apartado")),MAX(0,N(F338)),0)</f>
        <v>0</v>
      </c>
    </row>
    <row r="339" customFormat="false" ht="34" hidden="false" customHeight="true" outlineLevel="0" collapsed="false">
      <c r="A339" s="30"/>
      <c r="B339" s="30"/>
      <c r="C339" s="28"/>
      <c r="D339" s="28"/>
      <c r="E339" s="28"/>
      <c r="F339" s="29"/>
      <c r="G339" s="29"/>
      <c r="H339" s="31"/>
      <c r="I339" s="32"/>
      <c r="J339" s="18" t="str">
        <f aca="false">IF(COUNTA(A339:I339)=0,"",IF(ISNUMBER(G339),"Confirmado","Pendiente"))</f>
        <v/>
      </c>
      <c r="K339" s="18" t="str">
        <f aca="false">IF(AND(ISNUMBER(A339),OR(A339&lt;Plan!$A$20,A339&gt;=Plan!$B$45,AND(ISNUMBER(B339),OR(B339&lt;Plan!$A$20,B339&gt;=Plan!$B$45)))),"REVISAR periodo",IF(COUNTA(A339:I339)=0,"",IF(OR(NOT(ISNUMBER(A339)),E339="",AND(C339&lt;&gt;"Ingreso",C339&lt;&gt;"Gasto",C339&lt;&gt;"Apartado",C339&lt;&gt;"Retirada"),AND(F339&lt;&gt;"",NOT(ISNUMBER(F339))),AND(G339&lt;&gt;"",NOT(ISNUMBER(G339))),AND(ISNUMBER(G339),NOT(ISNUMBER(B339))),AND(G339="",B339&lt;&gt;""),AND(C339="Gasto",COUNTIFS(Categorias!$A$8:$A$15,D339)&lt;&gt;1)),"REVISAR datos","Correcto")))</f>
        <v/>
      </c>
      <c r="L339" s="9" t="n">
        <f aca="false">IF(ISNUMBER(G339),IF(OR(C339="Gasto",C339="Apartado"),-G339,G339),0)</f>
        <v>0</v>
      </c>
      <c r="M339" s="9" t="str">
        <f aca="false">IF(J339="","",IF(OR(C339="Gasto",C339="Apartado"),-N(F339),N(F339)))</f>
        <v/>
      </c>
      <c r="N339" s="9" t="n">
        <f aca="false">IF(J339="Pendiente",M339,0)</f>
        <v>0</v>
      </c>
      <c r="O339" s="9" t="n">
        <f aca="false">IF(AND(J339="Pendiente",OR(C339="Gasto",C339="Apartado")),MAX(0,N(F339)),0)</f>
        <v>0</v>
      </c>
    </row>
    <row r="340" customFormat="false" ht="34" hidden="false" customHeight="true" outlineLevel="0" collapsed="false">
      <c r="A340" s="30"/>
      <c r="B340" s="30"/>
      <c r="C340" s="28"/>
      <c r="D340" s="28"/>
      <c r="E340" s="28"/>
      <c r="F340" s="29"/>
      <c r="G340" s="29"/>
      <c r="H340" s="31"/>
      <c r="I340" s="32"/>
      <c r="J340" s="18" t="str">
        <f aca="false">IF(COUNTA(A340:I340)=0,"",IF(ISNUMBER(G340),"Confirmado","Pendiente"))</f>
        <v/>
      </c>
      <c r="K340" s="18" t="str">
        <f aca="false">IF(AND(ISNUMBER(A340),OR(A340&lt;Plan!$A$20,A340&gt;=Plan!$B$45,AND(ISNUMBER(B340),OR(B340&lt;Plan!$A$20,B340&gt;=Plan!$B$45)))),"REVISAR periodo",IF(COUNTA(A340:I340)=0,"",IF(OR(NOT(ISNUMBER(A340)),E340="",AND(C340&lt;&gt;"Ingreso",C340&lt;&gt;"Gasto",C340&lt;&gt;"Apartado",C340&lt;&gt;"Retirada"),AND(F340&lt;&gt;"",NOT(ISNUMBER(F340))),AND(G340&lt;&gt;"",NOT(ISNUMBER(G340))),AND(ISNUMBER(G340),NOT(ISNUMBER(B340))),AND(G340="",B340&lt;&gt;""),AND(C340="Gasto",COUNTIFS(Categorias!$A$8:$A$15,D340)&lt;&gt;1)),"REVISAR datos","Correcto")))</f>
        <v/>
      </c>
      <c r="L340" s="9" t="n">
        <f aca="false">IF(ISNUMBER(G340),IF(OR(C340="Gasto",C340="Apartado"),-G340,G340),0)</f>
        <v>0</v>
      </c>
      <c r="M340" s="9" t="str">
        <f aca="false">IF(J340="","",IF(OR(C340="Gasto",C340="Apartado"),-N(F340),N(F340)))</f>
        <v/>
      </c>
      <c r="N340" s="9" t="n">
        <f aca="false">IF(J340="Pendiente",M340,0)</f>
        <v>0</v>
      </c>
      <c r="O340" s="9" t="n">
        <f aca="false">IF(AND(J340="Pendiente",OR(C340="Gasto",C340="Apartado")),MAX(0,N(F340)),0)</f>
        <v>0</v>
      </c>
    </row>
    <row r="341" customFormat="false" ht="34" hidden="false" customHeight="true" outlineLevel="0" collapsed="false">
      <c r="A341" s="30"/>
      <c r="B341" s="30"/>
      <c r="C341" s="28"/>
      <c r="D341" s="28"/>
      <c r="E341" s="28"/>
      <c r="F341" s="29"/>
      <c r="G341" s="29"/>
      <c r="H341" s="31"/>
      <c r="I341" s="32"/>
      <c r="J341" s="18" t="str">
        <f aca="false">IF(COUNTA(A341:I341)=0,"",IF(ISNUMBER(G341),"Confirmado","Pendiente"))</f>
        <v/>
      </c>
      <c r="K341" s="18" t="str">
        <f aca="false">IF(AND(ISNUMBER(A341),OR(A341&lt;Plan!$A$20,A341&gt;=Plan!$B$45,AND(ISNUMBER(B341),OR(B341&lt;Plan!$A$20,B341&gt;=Plan!$B$45)))),"REVISAR periodo",IF(COUNTA(A341:I341)=0,"",IF(OR(NOT(ISNUMBER(A341)),E341="",AND(C341&lt;&gt;"Ingreso",C341&lt;&gt;"Gasto",C341&lt;&gt;"Apartado",C341&lt;&gt;"Retirada"),AND(F341&lt;&gt;"",NOT(ISNUMBER(F341))),AND(G341&lt;&gt;"",NOT(ISNUMBER(G341))),AND(ISNUMBER(G341),NOT(ISNUMBER(B341))),AND(G341="",B341&lt;&gt;""),AND(C341="Gasto",COUNTIFS(Categorias!$A$8:$A$15,D341)&lt;&gt;1)),"REVISAR datos","Correcto")))</f>
        <v/>
      </c>
      <c r="L341" s="9" t="n">
        <f aca="false">IF(ISNUMBER(G341),IF(OR(C341="Gasto",C341="Apartado"),-G341,G341),0)</f>
        <v>0</v>
      </c>
      <c r="M341" s="9" t="str">
        <f aca="false">IF(J341="","",IF(OR(C341="Gasto",C341="Apartado"),-N(F341),N(F341)))</f>
        <v/>
      </c>
      <c r="N341" s="9" t="n">
        <f aca="false">IF(J341="Pendiente",M341,0)</f>
        <v>0</v>
      </c>
      <c r="O341" s="9" t="n">
        <f aca="false">IF(AND(J341="Pendiente",OR(C341="Gasto",C341="Apartado")),MAX(0,N(F341)),0)</f>
        <v>0</v>
      </c>
    </row>
    <row r="342" customFormat="false" ht="34" hidden="false" customHeight="true" outlineLevel="0" collapsed="false">
      <c r="A342" s="30"/>
      <c r="B342" s="30"/>
      <c r="C342" s="28"/>
      <c r="D342" s="28"/>
      <c r="E342" s="28"/>
      <c r="F342" s="29"/>
      <c r="G342" s="29"/>
      <c r="H342" s="31"/>
      <c r="I342" s="32"/>
      <c r="J342" s="18" t="str">
        <f aca="false">IF(COUNTA(A342:I342)=0,"",IF(ISNUMBER(G342),"Confirmado","Pendiente"))</f>
        <v/>
      </c>
      <c r="K342" s="18" t="str">
        <f aca="false">IF(AND(ISNUMBER(A342),OR(A342&lt;Plan!$A$20,A342&gt;=Plan!$B$45,AND(ISNUMBER(B342),OR(B342&lt;Plan!$A$20,B342&gt;=Plan!$B$45)))),"REVISAR periodo",IF(COUNTA(A342:I342)=0,"",IF(OR(NOT(ISNUMBER(A342)),E342="",AND(C342&lt;&gt;"Ingreso",C342&lt;&gt;"Gasto",C342&lt;&gt;"Apartado",C342&lt;&gt;"Retirada"),AND(F342&lt;&gt;"",NOT(ISNUMBER(F342))),AND(G342&lt;&gt;"",NOT(ISNUMBER(G342))),AND(ISNUMBER(G342),NOT(ISNUMBER(B342))),AND(G342="",B342&lt;&gt;""),AND(C342="Gasto",COUNTIFS(Categorias!$A$8:$A$15,D342)&lt;&gt;1)),"REVISAR datos","Correcto")))</f>
        <v/>
      </c>
      <c r="L342" s="9" t="n">
        <f aca="false">IF(ISNUMBER(G342),IF(OR(C342="Gasto",C342="Apartado"),-G342,G342),0)</f>
        <v>0</v>
      </c>
      <c r="M342" s="9" t="str">
        <f aca="false">IF(J342="","",IF(OR(C342="Gasto",C342="Apartado"),-N(F342),N(F342)))</f>
        <v/>
      </c>
      <c r="N342" s="9" t="n">
        <f aca="false">IF(J342="Pendiente",M342,0)</f>
        <v>0</v>
      </c>
      <c r="O342" s="9" t="n">
        <f aca="false">IF(AND(J342="Pendiente",OR(C342="Gasto",C342="Apartado")),MAX(0,N(F342)),0)</f>
        <v>0</v>
      </c>
    </row>
    <row r="343" customFormat="false" ht="34" hidden="false" customHeight="true" outlineLevel="0" collapsed="false">
      <c r="A343" s="30"/>
      <c r="B343" s="30"/>
      <c r="C343" s="28"/>
      <c r="D343" s="28"/>
      <c r="E343" s="28"/>
      <c r="F343" s="29"/>
      <c r="G343" s="29"/>
      <c r="H343" s="31"/>
      <c r="I343" s="32"/>
      <c r="J343" s="18" t="str">
        <f aca="false">IF(COUNTA(A343:I343)=0,"",IF(ISNUMBER(G343),"Confirmado","Pendiente"))</f>
        <v/>
      </c>
      <c r="K343" s="18" t="str">
        <f aca="false">IF(AND(ISNUMBER(A343),OR(A343&lt;Plan!$A$20,A343&gt;=Plan!$B$45,AND(ISNUMBER(B343),OR(B343&lt;Plan!$A$20,B343&gt;=Plan!$B$45)))),"REVISAR periodo",IF(COUNTA(A343:I343)=0,"",IF(OR(NOT(ISNUMBER(A343)),E343="",AND(C343&lt;&gt;"Ingreso",C343&lt;&gt;"Gasto",C343&lt;&gt;"Apartado",C343&lt;&gt;"Retirada"),AND(F343&lt;&gt;"",NOT(ISNUMBER(F343))),AND(G343&lt;&gt;"",NOT(ISNUMBER(G343))),AND(ISNUMBER(G343),NOT(ISNUMBER(B343))),AND(G343="",B343&lt;&gt;""),AND(C343="Gasto",COUNTIFS(Categorias!$A$8:$A$15,D343)&lt;&gt;1)),"REVISAR datos","Correcto")))</f>
        <v/>
      </c>
      <c r="L343" s="9" t="n">
        <f aca="false">IF(ISNUMBER(G343),IF(OR(C343="Gasto",C343="Apartado"),-G343,G343),0)</f>
        <v>0</v>
      </c>
      <c r="M343" s="9" t="str">
        <f aca="false">IF(J343="","",IF(OR(C343="Gasto",C343="Apartado"),-N(F343),N(F343)))</f>
        <v/>
      </c>
      <c r="N343" s="9" t="n">
        <f aca="false">IF(J343="Pendiente",M343,0)</f>
        <v>0</v>
      </c>
      <c r="O343" s="9" t="n">
        <f aca="false">IF(AND(J343="Pendiente",OR(C343="Gasto",C343="Apartado")),MAX(0,N(F343)),0)</f>
        <v>0</v>
      </c>
    </row>
    <row r="344" customFormat="false" ht="34" hidden="false" customHeight="true" outlineLevel="0" collapsed="false">
      <c r="A344" s="30"/>
      <c r="B344" s="30"/>
      <c r="C344" s="28"/>
      <c r="D344" s="28"/>
      <c r="E344" s="28"/>
      <c r="F344" s="29"/>
      <c r="G344" s="29"/>
      <c r="H344" s="31"/>
      <c r="I344" s="32"/>
      <c r="J344" s="18" t="str">
        <f aca="false">IF(COUNTA(A344:I344)=0,"",IF(ISNUMBER(G344),"Confirmado","Pendiente"))</f>
        <v/>
      </c>
      <c r="K344" s="18" t="str">
        <f aca="false">IF(AND(ISNUMBER(A344),OR(A344&lt;Plan!$A$20,A344&gt;=Plan!$B$45,AND(ISNUMBER(B344),OR(B344&lt;Plan!$A$20,B344&gt;=Plan!$B$45)))),"REVISAR periodo",IF(COUNTA(A344:I344)=0,"",IF(OR(NOT(ISNUMBER(A344)),E344="",AND(C344&lt;&gt;"Ingreso",C344&lt;&gt;"Gasto",C344&lt;&gt;"Apartado",C344&lt;&gt;"Retirada"),AND(F344&lt;&gt;"",NOT(ISNUMBER(F344))),AND(G344&lt;&gt;"",NOT(ISNUMBER(G344))),AND(ISNUMBER(G344),NOT(ISNUMBER(B344))),AND(G344="",B344&lt;&gt;""),AND(C344="Gasto",COUNTIFS(Categorias!$A$8:$A$15,D344)&lt;&gt;1)),"REVISAR datos","Correcto")))</f>
        <v/>
      </c>
      <c r="L344" s="9" t="n">
        <f aca="false">IF(ISNUMBER(G344),IF(OR(C344="Gasto",C344="Apartado"),-G344,G344),0)</f>
        <v>0</v>
      </c>
      <c r="M344" s="9" t="str">
        <f aca="false">IF(J344="","",IF(OR(C344="Gasto",C344="Apartado"),-N(F344),N(F344)))</f>
        <v/>
      </c>
      <c r="N344" s="9" t="n">
        <f aca="false">IF(J344="Pendiente",M344,0)</f>
        <v>0</v>
      </c>
      <c r="O344" s="9" t="n">
        <f aca="false">IF(AND(J344="Pendiente",OR(C344="Gasto",C344="Apartado")),MAX(0,N(F344)),0)</f>
        <v>0</v>
      </c>
    </row>
    <row r="345" customFormat="false" ht="34" hidden="false" customHeight="true" outlineLevel="0" collapsed="false">
      <c r="A345" s="30"/>
      <c r="B345" s="30"/>
      <c r="C345" s="28"/>
      <c r="D345" s="28"/>
      <c r="E345" s="28"/>
      <c r="F345" s="29"/>
      <c r="G345" s="29"/>
      <c r="H345" s="31"/>
      <c r="I345" s="32"/>
      <c r="J345" s="18" t="str">
        <f aca="false">IF(COUNTA(A345:I345)=0,"",IF(ISNUMBER(G345),"Confirmado","Pendiente"))</f>
        <v/>
      </c>
      <c r="K345" s="18" t="str">
        <f aca="false">IF(AND(ISNUMBER(A345),OR(A345&lt;Plan!$A$20,A345&gt;=Plan!$B$45,AND(ISNUMBER(B345),OR(B345&lt;Plan!$A$20,B345&gt;=Plan!$B$45)))),"REVISAR periodo",IF(COUNTA(A345:I345)=0,"",IF(OR(NOT(ISNUMBER(A345)),E345="",AND(C345&lt;&gt;"Ingreso",C345&lt;&gt;"Gasto",C345&lt;&gt;"Apartado",C345&lt;&gt;"Retirada"),AND(F345&lt;&gt;"",NOT(ISNUMBER(F345))),AND(G345&lt;&gt;"",NOT(ISNUMBER(G345))),AND(ISNUMBER(G345),NOT(ISNUMBER(B345))),AND(G345="",B345&lt;&gt;""),AND(C345="Gasto",COUNTIFS(Categorias!$A$8:$A$15,D345)&lt;&gt;1)),"REVISAR datos","Correcto")))</f>
        <v/>
      </c>
      <c r="L345" s="9" t="n">
        <f aca="false">IF(ISNUMBER(G345),IF(OR(C345="Gasto",C345="Apartado"),-G345,G345),0)</f>
        <v>0</v>
      </c>
      <c r="M345" s="9" t="str">
        <f aca="false">IF(J345="","",IF(OR(C345="Gasto",C345="Apartado"),-N(F345),N(F345)))</f>
        <v/>
      </c>
      <c r="N345" s="9" t="n">
        <f aca="false">IF(J345="Pendiente",M345,0)</f>
        <v>0</v>
      </c>
      <c r="O345" s="9" t="n">
        <f aca="false">IF(AND(J345="Pendiente",OR(C345="Gasto",C345="Apartado")),MAX(0,N(F345)),0)</f>
        <v>0</v>
      </c>
    </row>
    <row r="346" customFormat="false" ht="34" hidden="false" customHeight="true" outlineLevel="0" collapsed="false">
      <c r="A346" s="30"/>
      <c r="B346" s="30"/>
      <c r="C346" s="28"/>
      <c r="D346" s="28"/>
      <c r="E346" s="28"/>
      <c r="F346" s="29"/>
      <c r="G346" s="29"/>
      <c r="H346" s="31"/>
      <c r="I346" s="32"/>
      <c r="J346" s="18" t="str">
        <f aca="false">IF(COUNTA(A346:I346)=0,"",IF(ISNUMBER(G346),"Confirmado","Pendiente"))</f>
        <v/>
      </c>
      <c r="K346" s="18" t="str">
        <f aca="false">IF(AND(ISNUMBER(A346),OR(A346&lt;Plan!$A$20,A346&gt;=Plan!$B$45,AND(ISNUMBER(B346),OR(B346&lt;Plan!$A$20,B346&gt;=Plan!$B$45)))),"REVISAR periodo",IF(COUNTA(A346:I346)=0,"",IF(OR(NOT(ISNUMBER(A346)),E346="",AND(C346&lt;&gt;"Ingreso",C346&lt;&gt;"Gasto",C346&lt;&gt;"Apartado",C346&lt;&gt;"Retirada"),AND(F346&lt;&gt;"",NOT(ISNUMBER(F346))),AND(G346&lt;&gt;"",NOT(ISNUMBER(G346))),AND(ISNUMBER(G346),NOT(ISNUMBER(B346))),AND(G346="",B346&lt;&gt;""),AND(C346="Gasto",COUNTIFS(Categorias!$A$8:$A$15,D346)&lt;&gt;1)),"REVISAR datos","Correcto")))</f>
        <v/>
      </c>
      <c r="L346" s="9" t="n">
        <f aca="false">IF(ISNUMBER(G346),IF(OR(C346="Gasto",C346="Apartado"),-G346,G346),0)</f>
        <v>0</v>
      </c>
      <c r="M346" s="9" t="str">
        <f aca="false">IF(J346="","",IF(OR(C346="Gasto",C346="Apartado"),-N(F346),N(F346)))</f>
        <v/>
      </c>
      <c r="N346" s="9" t="n">
        <f aca="false">IF(J346="Pendiente",M346,0)</f>
        <v>0</v>
      </c>
      <c r="O346" s="9" t="n">
        <f aca="false">IF(AND(J346="Pendiente",OR(C346="Gasto",C346="Apartado")),MAX(0,N(F346)),0)</f>
        <v>0</v>
      </c>
    </row>
    <row r="347" customFormat="false" ht="34" hidden="false" customHeight="true" outlineLevel="0" collapsed="false">
      <c r="A347" s="30"/>
      <c r="B347" s="30"/>
      <c r="C347" s="28"/>
      <c r="D347" s="28"/>
      <c r="E347" s="28"/>
      <c r="F347" s="29"/>
      <c r="G347" s="29"/>
      <c r="H347" s="31"/>
      <c r="I347" s="32"/>
      <c r="J347" s="18" t="str">
        <f aca="false">IF(COUNTA(A347:I347)=0,"",IF(ISNUMBER(G347),"Confirmado","Pendiente"))</f>
        <v/>
      </c>
      <c r="K347" s="18" t="str">
        <f aca="false">IF(AND(ISNUMBER(A347),OR(A347&lt;Plan!$A$20,A347&gt;=Plan!$B$45,AND(ISNUMBER(B347),OR(B347&lt;Plan!$A$20,B347&gt;=Plan!$B$45)))),"REVISAR periodo",IF(COUNTA(A347:I347)=0,"",IF(OR(NOT(ISNUMBER(A347)),E347="",AND(C347&lt;&gt;"Ingreso",C347&lt;&gt;"Gasto",C347&lt;&gt;"Apartado",C347&lt;&gt;"Retirada"),AND(F347&lt;&gt;"",NOT(ISNUMBER(F347))),AND(G347&lt;&gt;"",NOT(ISNUMBER(G347))),AND(ISNUMBER(G347),NOT(ISNUMBER(B347))),AND(G347="",B347&lt;&gt;""),AND(C347="Gasto",COUNTIFS(Categorias!$A$8:$A$15,D347)&lt;&gt;1)),"REVISAR datos","Correcto")))</f>
        <v/>
      </c>
      <c r="L347" s="9" t="n">
        <f aca="false">IF(ISNUMBER(G347),IF(OR(C347="Gasto",C347="Apartado"),-G347,G347),0)</f>
        <v>0</v>
      </c>
      <c r="M347" s="9" t="str">
        <f aca="false">IF(J347="","",IF(OR(C347="Gasto",C347="Apartado"),-N(F347),N(F347)))</f>
        <v/>
      </c>
      <c r="N347" s="9" t="n">
        <f aca="false">IF(J347="Pendiente",M347,0)</f>
        <v>0</v>
      </c>
      <c r="O347" s="9" t="n">
        <f aca="false">IF(AND(J347="Pendiente",OR(C347="Gasto",C347="Apartado")),MAX(0,N(F347)),0)</f>
        <v>0</v>
      </c>
    </row>
    <row r="348" customFormat="false" ht="34" hidden="false" customHeight="true" outlineLevel="0" collapsed="false">
      <c r="A348" s="30"/>
      <c r="B348" s="30"/>
      <c r="C348" s="28"/>
      <c r="D348" s="28"/>
      <c r="E348" s="28"/>
      <c r="F348" s="29"/>
      <c r="G348" s="29"/>
      <c r="H348" s="31"/>
      <c r="I348" s="32"/>
      <c r="J348" s="18" t="str">
        <f aca="false">IF(COUNTA(A348:I348)=0,"",IF(ISNUMBER(G348),"Confirmado","Pendiente"))</f>
        <v/>
      </c>
      <c r="K348" s="18" t="str">
        <f aca="false">IF(AND(ISNUMBER(A348),OR(A348&lt;Plan!$A$20,A348&gt;=Plan!$B$45,AND(ISNUMBER(B348),OR(B348&lt;Plan!$A$20,B348&gt;=Plan!$B$45)))),"REVISAR periodo",IF(COUNTA(A348:I348)=0,"",IF(OR(NOT(ISNUMBER(A348)),E348="",AND(C348&lt;&gt;"Ingreso",C348&lt;&gt;"Gasto",C348&lt;&gt;"Apartado",C348&lt;&gt;"Retirada"),AND(F348&lt;&gt;"",NOT(ISNUMBER(F348))),AND(G348&lt;&gt;"",NOT(ISNUMBER(G348))),AND(ISNUMBER(G348),NOT(ISNUMBER(B348))),AND(G348="",B348&lt;&gt;""),AND(C348="Gasto",COUNTIFS(Categorias!$A$8:$A$15,D348)&lt;&gt;1)),"REVISAR datos","Correcto")))</f>
        <v/>
      </c>
      <c r="L348" s="9" t="n">
        <f aca="false">IF(ISNUMBER(G348),IF(OR(C348="Gasto",C348="Apartado"),-G348,G348),0)</f>
        <v>0</v>
      </c>
      <c r="M348" s="9" t="str">
        <f aca="false">IF(J348="","",IF(OR(C348="Gasto",C348="Apartado"),-N(F348),N(F348)))</f>
        <v/>
      </c>
      <c r="N348" s="9" t="n">
        <f aca="false">IF(J348="Pendiente",M348,0)</f>
        <v>0</v>
      </c>
      <c r="O348" s="9" t="n">
        <f aca="false">IF(AND(J348="Pendiente",OR(C348="Gasto",C348="Apartado")),MAX(0,N(F348)),0)</f>
        <v>0</v>
      </c>
    </row>
    <row r="349" customFormat="false" ht="34" hidden="false" customHeight="true" outlineLevel="0" collapsed="false">
      <c r="A349" s="30"/>
      <c r="B349" s="30"/>
      <c r="C349" s="28"/>
      <c r="D349" s="28"/>
      <c r="E349" s="28"/>
      <c r="F349" s="29"/>
      <c r="G349" s="29"/>
      <c r="H349" s="31"/>
      <c r="I349" s="32"/>
      <c r="J349" s="18" t="str">
        <f aca="false">IF(COUNTA(A349:I349)=0,"",IF(ISNUMBER(G349),"Confirmado","Pendiente"))</f>
        <v/>
      </c>
      <c r="K349" s="18" t="str">
        <f aca="false">IF(AND(ISNUMBER(A349),OR(A349&lt;Plan!$A$20,A349&gt;=Plan!$B$45,AND(ISNUMBER(B349),OR(B349&lt;Plan!$A$20,B349&gt;=Plan!$B$45)))),"REVISAR periodo",IF(COUNTA(A349:I349)=0,"",IF(OR(NOT(ISNUMBER(A349)),E349="",AND(C349&lt;&gt;"Ingreso",C349&lt;&gt;"Gasto",C349&lt;&gt;"Apartado",C349&lt;&gt;"Retirada"),AND(F349&lt;&gt;"",NOT(ISNUMBER(F349))),AND(G349&lt;&gt;"",NOT(ISNUMBER(G349))),AND(ISNUMBER(G349),NOT(ISNUMBER(B349))),AND(G349="",B349&lt;&gt;""),AND(C349="Gasto",COUNTIFS(Categorias!$A$8:$A$15,D349)&lt;&gt;1)),"REVISAR datos","Correcto")))</f>
        <v/>
      </c>
      <c r="L349" s="9" t="n">
        <f aca="false">IF(ISNUMBER(G349),IF(OR(C349="Gasto",C349="Apartado"),-G349,G349),0)</f>
        <v>0</v>
      </c>
      <c r="M349" s="9" t="str">
        <f aca="false">IF(J349="","",IF(OR(C349="Gasto",C349="Apartado"),-N(F349),N(F349)))</f>
        <v/>
      </c>
      <c r="N349" s="9" t="n">
        <f aca="false">IF(J349="Pendiente",M349,0)</f>
        <v>0</v>
      </c>
      <c r="O349" s="9" t="n">
        <f aca="false">IF(AND(J349="Pendiente",OR(C349="Gasto",C349="Apartado")),MAX(0,N(F349)),0)</f>
        <v>0</v>
      </c>
    </row>
    <row r="350" customFormat="false" ht="34" hidden="false" customHeight="true" outlineLevel="0" collapsed="false">
      <c r="A350" s="30"/>
      <c r="B350" s="30"/>
      <c r="C350" s="28"/>
      <c r="D350" s="28"/>
      <c r="E350" s="28"/>
      <c r="F350" s="29"/>
      <c r="G350" s="29"/>
      <c r="H350" s="31"/>
      <c r="I350" s="32"/>
      <c r="J350" s="18" t="str">
        <f aca="false">IF(COUNTA(A350:I350)=0,"",IF(ISNUMBER(G350),"Confirmado","Pendiente"))</f>
        <v/>
      </c>
      <c r="K350" s="18" t="str">
        <f aca="false">IF(AND(ISNUMBER(A350),OR(A350&lt;Plan!$A$20,A350&gt;=Plan!$B$45,AND(ISNUMBER(B350),OR(B350&lt;Plan!$A$20,B350&gt;=Plan!$B$45)))),"REVISAR periodo",IF(COUNTA(A350:I350)=0,"",IF(OR(NOT(ISNUMBER(A350)),E350="",AND(C350&lt;&gt;"Ingreso",C350&lt;&gt;"Gasto",C350&lt;&gt;"Apartado",C350&lt;&gt;"Retirada"),AND(F350&lt;&gt;"",NOT(ISNUMBER(F350))),AND(G350&lt;&gt;"",NOT(ISNUMBER(G350))),AND(ISNUMBER(G350),NOT(ISNUMBER(B350))),AND(G350="",B350&lt;&gt;""),AND(C350="Gasto",COUNTIFS(Categorias!$A$8:$A$15,D350)&lt;&gt;1)),"REVISAR datos","Correcto")))</f>
        <v/>
      </c>
      <c r="L350" s="9" t="n">
        <f aca="false">IF(ISNUMBER(G350),IF(OR(C350="Gasto",C350="Apartado"),-G350,G350),0)</f>
        <v>0</v>
      </c>
      <c r="M350" s="9" t="str">
        <f aca="false">IF(J350="","",IF(OR(C350="Gasto",C350="Apartado"),-N(F350),N(F350)))</f>
        <v/>
      </c>
      <c r="N350" s="9" t="n">
        <f aca="false">IF(J350="Pendiente",M350,0)</f>
        <v>0</v>
      </c>
      <c r="O350" s="9" t="n">
        <f aca="false">IF(AND(J350="Pendiente",OR(C350="Gasto",C350="Apartado")),MAX(0,N(F350)),0)</f>
        <v>0</v>
      </c>
    </row>
    <row r="351" customFormat="false" ht="34" hidden="false" customHeight="true" outlineLevel="0" collapsed="false">
      <c r="A351" s="30"/>
      <c r="B351" s="30"/>
      <c r="C351" s="28"/>
      <c r="D351" s="28"/>
      <c r="E351" s="28"/>
      <c r="F351" s="29"/>
      <c r="G351" s="29"/>
      <c r="H351" s="31"/>
      <c r="I351" s="32"/>
      <c r="J351" s="18" t="str">
        <f aca="false">IF(COUNTA(A351:I351)=0,"",IF(ISNUMBER(G351),"Confirmado","Pendiente"))</f>
        <v/>
      </c>
      <c r="K351" s="18" t="str">
        <f aca="false">IF(AND(ISNUMBER(A351),OR(A351&lt;Plan!$A$20,A351&gt;=Plan!$B$45,AND(ISNUMBER(B351),OR(B351&lt;Plan!$A$20,B351&gt;=Plan!$B$45)))),"REVISAR periodo",IF(COUNTA(A351:I351)=0,"",IF(OR(NOT(ISNUMBER(A351)),E351="",AND(C351&lt;&gt;"Ingreso",C351&lt;&gt;"Gasto",C351&lt;&gt;"Apartado",C351&lt;&gt;"Retirada"),AND(F351&lt;&gt;"",NOT(ISNUMBER(F351))),AND(G351&lt;&gt;"",NOT(ISNUMBER(G351))),AND(ISNUMBER(G351),NOT(ISNUMBER(B351))),AND(G351="",B351&lt;&gt;""),AND(C351="Gasto",COUNTIFS(Categorias!$A$8:$A$15,D351)&lt;&gt;1)),"REVISAR datos","Correcto")))</f>
        <v/>
      </c>
      <c r="L351" s="9" t="n">
        <f aca="false">IF(ISNUMBER(G351),IF(OR(C351="Gasto",C351="Apartado"),-G351,G351),0)</f>
        <v>0</v>
      </c>
      <c r="M351" s="9" t="str">
        <f aca="false">IF(J351="","",IF(OR(C351="Gasto",C351="Apartado"),-N(F351),N(F351)))</f>
        <v/>
      </c>
      <c r="N351" s="9" t="n">
        <f aca="false">IF(J351="Pendiente",M351,0)</f>
        <v>0</v>
      </c>
      <c r="O351" s="9" t="n">
        <f aca="false">IF(AND(J351="Pendiente",OR(C351="Gasto",C351="Apartado")),MAX(0,N(F351)),0)</f>
        <v>0</v>
      </c>
    </row>
    <row r="352" customFormat="false" ht="34" hidden="false" customHeight="true" outlineLevel="0" collapsed="false">
      <c r="A352" s="30"/>
      <c r="B352" s="30"/>
      <c r="C352" s="28"/>
      <c r="D352" s="28"/>
      <c r="E352" s="28"/>
      <c r="F352" s="29"/>
      <c r="G352" s="29"/>
      <c r="H352" s="31"/>
      <c r="I352" s="32"/>
      <c r="J352" s="18" t="str">
        <f aca="false">IF(COUNTA(A352:I352)=0,"",IF(ISNUMBER(G352),"Confirmado","Pendiente"))</f>
        <v/>
      </c>
      <c r="K352" s="18" t="str">
        <f aca="false">IF(AND(ISNUMBER(A352),OR(A352&lt;Plan!$A$20,A352&gt;=Plan!$B$45,AND(ISNUMBER(B352),OR(B352&lt;Plan!$A$20,B352&gt;=Plan!$B$45)))),"REVISAR periodo",IF(COUNTA(A352:I352)=0,"",IF(OR(NOT(ISNUMBER(A352)),E352="",AND(C352&lt;&gt;"Ingreso",C352&lt;&gt;"Gasto",C352&lt;&gt;"Apartado",C352&lt;&gt;"Retirada"),AND(F352&lt;&gt;"",NOT(ISNUMBER(F352))),AND(G352&lt;&gt;"",NOT(ISNUMBER(G352))),AND(ISNUMBER(G352),NOT(ISNUMBER(B352))),AND(G352="",B352&lt;&gt;""),AND(C352="Gasto",COUNTIFS(Categorias!$A$8:$A$15,D352)&lt;&gt;1)),"REVISAR datos","Correcto")))</f>
        <v/>
      </c>
      <c r="L352" s="9" t="n">
        <f aca="false">IF(ISNUMBER(G352),IF(OR(C352="Gasto",C352="Apartado"),-G352,G352),0)</f>
        <v>0</v>
      </c>
      <c r="M352" s="9" t="str">
        <f aca="false">IF(J352="","",IF(OR(C352="Gasto",C352="Apartado"),-N(F352),N(F352)))</f>
        <v/>
      </c>
      <c r="N352" s="9" t="n">
        <f aca="false">IF(J352="Pendiente",M352,0)</f>
        <v>0</v>
      </c>
      <c r="O352" s="9" t="n">
        <f aca="false">IF(AND(J352="Pendiente",OR(C352="Gasto",C352="Apartado")),MAX(0,N(F352)),0)</f>
        <v>0</v>
      </c>
    </row>
    <row r="353" customFormat="false" ht="34" hidden="false" customHeight="true" outlineLevel="0" collapsed="false">
      <c r="A353" s="30"/>
      <c r="B353" s="30"/>
      <c r="C353" s="28"/>
      <c r="D353" s="28"/>
      <c r="E353" s="28"/>
      <c r="F353" s="29"/>
      <c r="G353" s="29"/>
      <c r="H353" s="31"/>
      <c r="I353" s="32"/>
      <c r="J353" s="18" t="str">
        <f aca="false">IF(COUNTA(A353:I353)=0,"",IF(ISNUMBER(G353),"Confirmado","Pendiente"))</f>
        <v/>
      </c>
      <c r="K353" s="18" t="str">
        <f aca="false">IF(AND(ISNUMBER(A353),OR(A353&lt;Plan!$A$20,A353&gt;=Plan!$B$45,AND(ISNUMBER(B353),OR(B353&lt;Plan!$A$20,B353&gt;=Plan!$B$45)))),"REVISAR periodo",IF(COUNTA(A353:I353)=0,"",IF(OR(NOT(ISNUMBER(A353)),E353="",AND(C353&lt;&gt;"Ingreso",C353&lt;&gt;"Gasto",C353&lt;&gt;"Apartado",C353&lt;&gt;"Retirada"),AND(F353&lt;&gt;"",NOT(ISNUMBER(F353))),AND(G353&lt;&gt;"",NOT(ISNUMBER(G353))),AND(ISNUMBER(G353),NOT(ISNUMBER(B353))),AND(G353="",B353&lt;&gt;""),AND(C353="Gasto",COUNTIFS(Categorias!$A$8:$A$15,D353)&lt;&gt;1)),"REVISAR datos","Correcto")))</f>
        <v/>
      </c>
      <c r="L353" s="9" t="n">
        <f aca="false">IF(ISNUMBER(G353),IF(OR(C353="Gasto",C353="Apartado"),-G353,G353),0)</f>
        <v>0</v>
      </c>
      <c r="M353" s="9" t="str">
        <f aca="false">IF(J353="","",IF(OR(C353="Gasto",C353="Apartado"),-N(F353),N(F353)))</f>
        <v/>
      </c>
      <c r="N353" s="9" t="n">
        <f aca="false">IF(J353="Pendiente",M353,0)</f>
        <v>0</v>
      </c>
      <c r="O353" s="9" t="n">
        <f aca="false">IF(AND(J353="Pendiente",OR(C353="Gasto",C353="Apartado")),MAX(0,N(F353)),0)</f>
        <v>0</v>
      </c>
    </row>
    <row r="354" customFormat="false" ht="34" hidden="false" customHeight="true" outlineLevel="0" collapsed="false">
      <c r="A354" s="30"/>
      <c r="B354" s="30"/>
      <c r="C354" s="28"/>
      <c r="D354" s="28"/>
      <c r="E354" s="28"/>
      <c r="F354" s="29"/>
      <c r="G354" s="29"/>
      <c r="H354" s="31"/>
      <c r="I354" s="32"/>
      <c r="J354" s="18" t="str">
        <f aca="false">IF(COUNTA(A354:I354)=0,"",IF(ISNUMBER(G354),"Confirmado","Pendiente"))</f>
        <v/>
      </c>
      <c r="K354" s="18" t="str">
        <f aca="false">IF(AND(ISNUMBER(A354),OR(A354&lt;Plan!$A$20,A354&gt;=Plan!$B$45,AND(ISNUMBER(B354),OR(B354&lt;Plan!$A$20,B354&gt;=Plan!$B$45)))),"REVISAR periodo",IF(COUNTA(A354:I354)=0,"",IF(OR(NOT(ISNUMBER(A354)),E354="",AND(C354&lt;&gt;"Ingreso",C354&lt;&gt;"Gasto",C354&lt;&gt;"Apartado",C354&lt;&gt;"Retirada"),AND(F354&lt;&gt;"",NOT(ISNUMBER(F354))),AND(G354&lt;&gt;"",NOT(ISNUMBER(G354))),AND(ISNUMBER(G354),NOT(ISNUMBER(B354))),AND(G354="",B354&lt;&gt;""),AND(C354="Gasto",COUNTIFS(Categorias!$A$8:$A$15,D354)&lt;&gt;1)),"REVISAR datos","Correcto")))</f>
        <v/>
      </c>
      <c r="L354" s="9" t="n">
        <f aca="false">IF(ISNUMBER(G354),IF(OR(C354="Gasto",C354="Apartado"),-G354,G354),0)</f>
        <v>0</v>
      </c>
      <c r="M354" s="9" t="str">
        <f aca="false">IF(J354="","",IF(OR(C354="Gasto",C354="Apartado"),-N(F354),N(F354)))</f>
        <v/>
      </c>
      <c r="N354" s="9" t="n">
        <f aca="false">IF(J354="Pendiente",M354,0)</f>
        <v>0</v>
      </c>
      <c r="O354" s="9" t="n">
        <f aca="false">IF(AND(J354="Pendiente",OR(C354="Gasto",C354="Apartado")),MAX(0,N(F354)),0)</f>
        <v>0</v>
      </c>
    </row>
    <row r="355" customFormat="false" ht="34" hidden="false" customHeight="true" outlineLevel="0" collapsed="false">
      <c r="A355" s="30"/>
      <c r="B355" s="30"/>
      <c r="C355" s="28"/>
      <c r="D355" s="28"/>
      <c r="E355" s="28"/>
      <c r="F355" s="29"/>
      <c r="G355" s="29"/>
      <c r="H355" s="31"/>
      <c r="I355" s="32"/>
      <c r="J355" s="18" t="str">
        <f aca="false">IF(COUNTA(A355:I355)=0,"",IF(ISNUMBER(G355),"Confirmado","Pendiente"))</f>
        <v/>
      </c>
      <c r="K355" s="18" t="str">
        <f aca="false">IF(AND(ISNUMBER(A355),OR(A355&lt;Plan!$A$20,A355&gt;=Plan!$B$45,AND(ISNUMBER(B355),OR(B355&lt;Plan!$A$20,B355&gt;=Plan!$B$45)))),"REVISAR periodo",IF(COUNTA(A355:I355)=0,"",IF(OR(NOT(ISNUMBER(A355)),E355="",AND(C355&lt;&gt;"Ingreso",C355&lt;&gt;"Gasto",C355&lt;&gt;"Apartado",C355&lt;&gt;"Retirada"),AND(F355&lt;&gt;"",NOT(ISNUMBER(F355))),AND(G355&lt;&gt;"",NOT(ISNUMBER(G355))),AND(ISNUMBER(G355),NOT(ISNUMBER(B355))),AND(G355="",B355&lt;&gt;""),AND(C355="Gasto",COUNTIFS(Categorias!$A$8:$A$15,D355)&lt;&gt;1)),"REVISAR datos","Correcto")))</f>
        <v/>
      </c>
      <c r="L355" s="9" t="n">
        <f aca="false">IF(ISNUMBER(G355),IF(OR(C355="Gasto",C355="Apartado"),-G355,G355),0)</f>
        <v>0</v>
      </c>
      <c r="M355" s="9" t="str">
        <f aca="false">IF(J355="","",IF(OR(C355="Gasto",C355="Apartado"),-N(F355),N(F355)))</f>
        <v/>
      </c>
      <c r="N355" s="9" t="n">
        <f aca="false">IF(J355="Pendiente",M355,0)</f>
        <v>0</v>
      </c>
      <c r="O355" s="9" t="n">
        <f aca="false">IF(AND(J355="Pendiente",OR(C355="Gasto",C355="Apartado")),MAX(0,N(F355)),0)</f>
        <v>0</v>
      </c>
    </row>
    <row r="356" customFormat="false" ht="34" hidden="false" customHeight="true" outlineLevel="0" collapsed="false">
      <c r="A356" s="30"/>
      <c r="B356" s="30"/>
      <c r="C356" s="28"/>
      <c r="D356" s="28"/>
      <c r="E356" s="28"/>
      <c r="F356" s="29"/>
      <c r="G356" s="29"/>
      <c r="H356" s="31"/>
      <c r="I356" s="32"/>
      <c r="J356" s="18" t="str">
        <f aca="false">IF(COUNTA(A356:I356)=0,"",IF(ISNUMBER(G356),"Confirmado","Pendiente"))</f>
        <v/>
      </c>
      <c r="K356" s="18" t="str">
        <f aca="false">IF(AND(ISNUMBER(A356),OR(A356&lt;Plan!$A$20,A356&gt;=Plan!$B$45,AND(ISNUMBER(B356),OR(B356&lt;Plan!$A$20,B356&gt;=Plan!$B$45)))),"REVISAR periodo",IF(COUNTA(A356:I356)=0,"",IF(OR(NOT(ISNUMBER(A356)),E356="",AND(C356&lt;&gt;"Ingreso",C356&lt;&gt;"Gasto",C356&lt;&gt;"Apartado",C356&lt;&gt;"Retirada"),AND(F356&lt;&gt;"",NOT(ISNUMBER(F356))),AND(G356&lt;&gt;"",NOT(ISNUMBER(G356))),AND(ISNUMBER(G356),NOT(ISNUMBER(B356))),AND(G356="",B356&lt;&gt;""),AND(C356="Gasto",COUNTIFS(Categorias!$A$8:$A$15,D356)&lt;&gt;1)),"REVISAR datos","Correcto")))</f>
        <v/>
      </c>
      <c r="L356" s="9" t="n">
        <f aca="false">IF(ISNUMBER(G356),IF(OR(C356="Gasto",C356="Apartado"),-G356,G356),0)</f>
        <v>0</v>
      </c>
      <c r="M356" s="9" t="str">
        <f aca="false">IF(J356="","",IF(OR(C356="Gasto",C356="Apartado"),-N(F356),N(F356)))</f>
        <v/>
      </c>
      <c r="N356" s="9" t="n">
        <f aca="false">IF(J356="Pendiente",M356,0)</f>
        <v>0</v>
      </c>
      <c r="O356" s="9" t="n">
        <f aca="false">IF(AND(J356="Pendiente",OR(C356="Gasto",C356="Apartado")),MAX(0,N(F356)),0)</f>
        <v>0</v>
      </c>
    </row>
    <row r="357" customFormat="false" ht="34" hidden="false" customHeight="true" outlineLevel="0" collapsed="false">
      <c r="A357" s="30"/>
      <c r="B357" s="30"/>
      <c r="C357" s="28"/>
      <c r="D357" s="28"/>
      <c r="E357" s="28"/>
      <c r="F357" s="29"/>
      <c r="G357" s="29"/>
      <c r="H357" s="31"/>
      <c r="I357" s="32"/>
      <c r="J357" s="18" t="str">
        <f aca="false">IF(COUNTA(A357:I357)=0,"",IF(ISNUMBER(G357),"Confirmado","Pendiente"))</f>
        <v/>
      </c>
      <c r="K357" s="18" t="str">
        <f aca="false">IF(AND(ISNUMBER(A357),OR(A357&lt;Plan!$A$20,A357&gt;=Plan!$B$45,AND(ISNUMBER(B357),OR(B357&lt;Plan!$A$20,B357&gt;=Plan!$B$45)))),"REVISAR periodo",IF(COUNTA(A357:I357)=0,"",IF(OR(NOT(ISNUMBER(A357)),E357="",AND(C357&lt;&gt;"Ingreso",C357&lt;&gt;"Gasto",C357&lt;&gt;"Apartado",C357&lt;&gt;"Retirada"),AND(F357&lt;&gt;"",NOT(ISNUMBER(F357))),AND(G357&lt;&gt;"",NOT(ISNUMBER(G357))),AND(ISNUMBER(G357),NOT(ISNUMBER(B357))),AND(G357="",B357&lt;&gt;""),AND(C357="Gasto",COUNTIFS(Categorias!$A$8:$A$15,D357)&lt;&gt;1)),"REVISAR datos","Correcto")))</f>
        <v/>
      </c>
      <c r="L357" s="9" t="n">
        <f aca="false">IF(ISNUMBER(G357),IF(OR(C357="Gasto",C357="Apartado"),-G357,G357),0)</f>
        <v>0</v>
      </c>
      <c r="M357" s="9" t="str">
        <f aca="false">IF(J357="","",IF(OR(C357="Gasto",C357="Apartado"),-N(F357),N(F357)))</f>
        <v/>
      </c>
      <c r="N357" s="9" t="n">
        <f aca="false">IF(J357="Pendiente",M357,0)</f>
        <v>0</v>
      </c>
      <c r="O357" s="9" t="n">
        <f aca="false">IF(AND(J357="Pendiente",OR(C357="Gasto",C357="Apartado")),MAX(0,N(F357)),0)</f>
        <v>0</v>
      </c>
    </row>
    <row r="358" customFormat="false" ht="34" hidden="false" customHeight="true" outlineLevel="0" collapsed="false">
      <c r="A358" s="30"/>
      <c r="B358" s="30"/>
      <c r="C358" s="28"/>
      <c r="D358" s="28"/>
      <c r="E358" s="28"/>
      <c r="F358" s="29"/>
      <c r="G358" s="29"/>
      <c r="H358" s="31"/>
      <c r="I358" s="32"/>
      <c r="J358" s="18" t="str">
        <f aca="false">IF(COUNTA(A358:I358)=0,"",IF(ISNUMBER(G358),"Confirmado","Pendiente"))</f>
        <v/>
      </c>
      <c r="K358" s="18" t="str">
        <f aca="false">IF(AND(ISNUMBER(A358),OR(A358&lt;Plan!$A$20,A358&gt;=Plan!$B$45,AND(ISNUMBER(B358),OR(B358&lt;Plan!$A$20,B358&gt;=Plan!$B$45)))),"REVISAR periodo",IF(COUNTA(A358:I358)=0,"",IF(OR(NOT(ISNUMBER(A358)),E358="",AND(C358&lt;&gt;"Ingreso",C358&lt;&gt;"Gasto",C358&lt;&gt;"Apartado",C358&lt;&gt;"Retirada"),AND(F358&lt;&gt;"",NOT(ISNUMBER(F358))),AND(G358&lt;&gt;"",NOT(ISNUMBER(G358))),AND(ISNUMBER(G358),NOT(ISNUMBER(B358))),AND(G358="",B358&lt;&gt;""),AND(C358="Gasto",COUNTIFS(Categorias!$A$8:$A$15,D358)&lt;&gt;1)),"REVISAR datos","Correcto")))</f>
        <v/>
      </c>
      <c r="L358" s="9" t="n">
        <f aca="false">IF(ISNUMBER(G358),IF(OR(C358="Gasto",C358="Apartado"),-G358,G358),0)</f>
        <v>0</v>
      </c>
      <c r="M358" s="9" t="str">
        <f aca="false">IF(J358="","",IF(OR(C358="Gasto",C358="Apartado"),-N(F358),N(F358)))</f>
        <v/>
      </c>
      <c r="N358" s="9" t="n">
        <f aca="false">IF(J358="Pendiente",M358,0)</f>
        <v>0</v>
      </c>
      <c r="O358" s="9" t="n">
        <f aca="false">IF(AND(J358="Pendiente",OR(C358="Gasto",C358="Apartado")),MAX(0,N(F358)),0)</f>
        <v>0</v>
      </c>
    </row>
    <row r="359" customFormat="false" ht="34" hidden="false" customHeight="true" outlineLevel="0" collapsed="false">
      <c r="A359" s="30"/>
      <c r="B359" s="30"/>
      <c r="C359" s="28"/>
      <c r="D359" s="28"/>
      <c r="E359" s="28"/>
      <c r="F359" s="29"/>
      <c r="G359" s="29"/>
      <c r="H359" s="31"/>
      <c r="I359" s="32"/>
      <c r="J359" s="18" t="str">
        <f aca="false">IF(COUNTA(A359:I359)=0,"",IF(ISNUMBER(G359),"Confirmado","Pendiente"))</f>
        <v/>
      </c>
      <c r="K359" s="18" t="str">
        <f aca="false">IF(AND(ISNUMBER(A359),OR(A359&lt;Plan!$A$20,A359&gt;=Plan!$B$45,AND(ISNUMBER(B359),OR(B359&lt;Plan!$A$20,B359&gt;=Plan!$B$45)))),"REVISAR periodo",IF(COUNTA(A359:I359)=0,"",IF(OR(NOT(ISNUMBER(A359)),E359="",AND(C359&lt;&gt;"Ingreso",C359&lt;&gt;"Gasto",C359&lt;&gt;"Apartado",C359&lt;&gt;"Retirada"),AND(F359&lt;&gt;"",NOT(ISNUMBER(F359))),AND(G359&lt;&gt;"",NOT(ISNUMBER(G359))),AND(ISNUMBER(G359),NOT(ISNUMBER(B359))),AND(G359="",B359&lt;&gt;""),AND(C359="Gasto",COUNTIFS(Categorias!$A$8:$A$15,D359)&lt;&gt;1)),"REVISAR datos","Correcto")))</f>
        <v/>
      </c>
      <c r="L359" s="9" t="n">
        <f aca="false">IF(ISNUMBER(G359),IF(OR(C359="Gasto",C359="Apartado"),-G359,G359),0)</f>
        <v>0</v>
      </c>
      <c r="M359" s="9" t="str">
        <f aca="false">IF(J359="","",IF(OR(C359="Gasto",C359="Apartado"),-N(F359),N(F359)))</f>
        <v/>
      </c>
      <c r="N359" s="9" t="n">
        <f aca="false">IF(J359="Pendiente",M359,0)</f>
        <v>0</v>
      </c>
      <c r="O359" s="9" t="n">
        <f aca="false">IF(AND(J359="Pendiente",OR(C359="Gasto",C359="Apartado")),MAX(0,N(F359)),0)</f>
        <v>0</v>
      </c>
    </row>
    <row r="360" customFormat="false" ht="34" hidden="false" customHeight="true" outlineLevel="0" collapsed="false">
      <c r="A360" s="30"/>
      <c r="B360" s="30"/>
      <c r="C360" s="28"/>
      <c r="D360" s="28"/>
      <c r="E360" s="28"/>
      <c r="F360" s="29"/>
      <c r="G360" s="29"/>
      <c r="H360" s="31"/>
      <c r="I360" s="32"/>
      <c r="J360" s="18" t="str">
        <f aca="false">IF(COUNTA(A360:I360)=0,"",IF(ISNUMBER(G360),"Confirmado","Pendiente"))</f>
        <v/>
      </c>
      <c r="K360" s="18" t="str">
        <f aca="false">IF(AND(ISNUMBER(A360),OR(A360&lt;Plan!$A$20,A360&gt;=Plan!$B$45,AND(ISNUMBER(B360),OR(B360&lt;Plan!$A$20,B360&gt;=Plan!$B$45)))),"REVISAR periodo",IF(COUNTA(A360:I360)=0,"",IF(OR(NOT(ISNUMBER(A360)),E360="",AND(C360&lt;&gt;"Ingreso",C360&lt;&gt;"Gasto",C360&lt;&gt;"Apartado",C360&lt;&gt;"Retirada"),AND(F360&lt;&gt;"",NOT(ISNUMBER(F360))),AND(G360&lt;&gt;"",NOT(ISNUMBER(G360))),AND(ISNUMBER(G360),NOT(ISNUMBER(B360))),AND(G360="",B360&lt;&gt;""),AND(C360="Gasto",COUNTIFS(Categorias!$A$8:$A$15,D360)&lt;&gt;1)),"REVISAR datos","Correcto")))</f>
        <v/>
      </c>
      <c r="L360" s="9" t="n">
        <f aca="false">IF(ISNUMBER(G360),IF(OR(C360="Gasto",C360="Apartado"),-G360,G360),0)</f>
        <v>0</v>
      </c>
      <c r="M360" s="9" t="str">
        <f aca="false">IF(J360="","",IF(OR(C360="Gasto",C360="Apartado"),-N(F360),N(F360)))</f>
        <v/>
      </c>
      <c r="N360" s="9" t="n">
        <f aca="false">IF(J360="Pendiente",M360,0)</f>
        <v>0</v>
      </c>
      <c r="O360" s="9" t="n">
        <f aca="false">IF(AND(J360="Pendiente",OR(C360="Gasto",C360="Apartado")),MAX(0,N(F360)),0)</f>
        <v>0</v>
      </c>
    </row>
    <row r="361" customFormat="false" ht="34" hidden="false" customHeight="true" outlineLevel="0" collapsed="false">
      <c r="A361" s="30"/>
      <c r="B361" s="30"/>
      <c r="C361" s="28"/>
      <c r="D361" s="28"/>
      <c r="E361" s="28"/>
      <c r="F361" s="29"/>
      <c r="G361" s="29"/>
      <c r="H361" s="31"/>
      <c r="I361" s="32"/>
      <c r="J361" s="18" t="str">
        <f aca="false">IF(COUNTA(A361:I361)=0,"",IF(ISNUMBER(G361),"Confirmado","Pendiente"))</f>
        <v/>
      </c>
      <c r="K361" s="18" t="str">
        <f aca="false">IF(AND(ISNUMBER(A361),OR(A361&lt;Plan!$A$20,A361&gt;=Plan!$B$45,AND(ISNUMBER(B361),OR(B361&lt;Plan!$A$20,B361&gt;=Plan!$B$45)))),"REVISAR periodo",IF(COUNTA(A361:I361)=0,"",IF(OR(NOT(ISNUMBER(A361)),E361="",AND(C361&lt;&gt;"Ingreso",C361&lt;&gt;"Gasto",C361&lt;&gt;"Apartado",C361&lt;&gt;"Retirada"),AND(F361&lt;&gt;"",NOT(ISNUMBER(F361))),AND(G361&lt;&gt;"",NOT(ISNUMBER(G361))),AND(ISNUMBER(G361),NOT(ISNUMBER(B361))),AND(G361="",B361&lt;&gt;""),AND(C361="Gasto",COUNTIFS(Categorias!$A$8:$A$15,D361)&lt;&gt;1)),"REVISAR datos","Correcto")))</f>
        <v/>
      </c>
      <c r="L361" s="9" t="n">
        <f aca="false">IF(ISNUMBER(G361),IF(OR(C361="Gasto",C361="Apartado"),-G361,G361),0)</f>
        <v>0</v>
      </c>
      <c r="M361" s="9" t="str">
        <f aca="false">IF(J361="","",IF(OR(C361="Gasto",C361="Apartado"),-N(F361),N(F361)))</f>
        <v/>
      </c>
      <c r="N361" s="9" t="n">
        <f aca="false">IF(J361="Pendiente",M361,0)</f>
        <v>0</v>
      </c>
      <c r="O361" s="9" t="n">
        <f aca="false">IF(AND(J361="Pendiente",OR(C361="Gasto",C361="Apartado")),MAX(0,N(F361)),0)</f>
        <v>0</v>
      </c>
    </row>
    <row r="362" customFormat="false" ht="34" hidden="false" customHeight="true" outlineLevel="0" collapsed="false">
      <c r="A362" s="30"/>
      <c r="B362" s="30"/>
      <c r="C362" s="28"/>
      <c r="D362" s="28"/>
      <c r="E362" s="28"/>
      <c r="F362" s="29"/>
      <c r="G362" s="29"/>
      <c r="H362" s="31"/>
      <c r="I362" s="32"/>
      <c r="J362" s="18" t="str">
        <f aca="false">IF(COUNTA(A362:I362)=0,"",IF(ISNUMBER(G362),"Confirmado","Pendiente"))</f>
        <v/>
      </c>
      <c r="K362" s="18" t="str">
        <f aca="false">IF(AND(ISNUMBER(A362),OR(A362&lt;Plan!$A$20,A362&gt;=Plan!$B$45,AND(ISNUMBER(B362),OR(B362&lt;Plan!$A$20,B362&gt;=Plan!$B$45)))),"REVISAR periodo",IF(COUNTA(A362:I362)=0,"",IF(OR(NOT(ISNUMBER(A362)),E362="",AND(C362&lt;&gt;"Ingreso",C362&lt;&gt;"Gasto",C362&lt;&gt;"Apartado",C362&lt;&gt;"Retirada"),AND(F362&lt;&gt;"",NOT(ISNUMBER(F362))),AND(G362&lt;&gt;"",NOT(ISNUMBER(G362))),AND(ISNUMBER(G362),NOT(ISNUMBER(B362))),AND(G362="",B362&lt;&gt;""),AND(C362="Gasto",COUNTIFS(Categorias!$A$8:$A$15,D362)&lt;&gt;1)),"REVISAR datos","Correcto")))</f>
        <v/>
      </c>
      <c r="L362" s="9" t="n">
        <f aca="false">IF(ISNUMBER(G362),IF(OR(C362="Gasto",C362="Apartado"),-G362,G362),0)</f>
        <v>0</v>
      </c>
      <c r="M362" s="9" t="str">
        <f aca="false">IF(J362="","",IF(OR(C362="Gasto",C362="Apartado"),-N(F362),N(F362)))</f>
        <v/>
      </c>
      <c r="N362" s="9" t="n">
        <f aca="false">IF(J362="Pendiente",M362,0)</f>
        <v>0</v>
      </c>
      <c r="O362" s="9" t="n">
        <f aca="false">IF(AND(J362="Pendiente",OR(C362="Gasto",C362="Apartado")),MAX(0,N(F362)),0)</f>
        <v>0</v>
      </c>
    </row>
    <row r="363" customFormat="false" ht="34" hidden="false" customHeight="true" outlineLevel="0" collapsed="false">
      <c r="A363" s="30"/>
      <c r="B363" s="30"/>
      <c r="C363" s="28"/>
      <c r="D363" s="28"/>
      <c r="E363" s="28"/>
      <c r="F363" s="29"/>
      <c r="G363" s="29"/>
      <c r="H363" s="31"/>
      <c r="I363" s="32"/>
      <c r="J363" s="18" t="str">
        <f aca="false">IF(COUNTA(A363:I363)=0,"",IF(ISNUMBER(G363),"Confirmado","Pendiente"))</f>
        <v/>
      </c>
      <c r="K363" s="18" t="str">
        <f aca="false">IF(AND(ISNUMBER(A363),OR(A363&lt;Plan!$A$20,A363&gt;=Plan!$B$45,AND(ISNUMBER(B363),OR(B363&lt;Plan!$A$20,B363&gt;=Plan!$B$45)))),"REVISAR periodo",IF(COUNTA(A363:I363)=0,"",IF(OR(NOT(ISNUMBER(A363)),E363="",AND(C363&lt;&gt;"Ingreso",C363&lt;&gt;"Gasto",C363&lt;&gt;"Apartado",C363&lt;&gt;"Retirada"),AND(F363&lt;&gt;"",NOT(ISNUMBER(F363))),AND(G363&lt;&gt;"",NOT(ISNUMBER(G363))),AND(ISNUMBER(G363),NOT(ISNUMBER(B363))),AND(G363="",B363&lt;&gt;""),AND(C363="Gasto",COUNTIFS(Categorias!$A$8:$A$15,D363)&lt;&gt;1)),"REVISAR datos","Correcto")))</f>
        <v/>
      </c>
      <c r="L363" s="9" t="n">
        <f aca="false">IF(ISNUMBER(G363),IF(OR(C363="Gasto",C363="Apartado"),-G363,G363),0)</f>
        <v>0</v>
      </c>
      <c r="M363" s="9" t="str">
        <f aca="false">IF(J363="","",IF(OR(C363="Gasto",C363="Apartado"),-N(F363),N(F363)))</f>
        <v/>
      </c>
      <c r="N363" s="9" t="n">
        <f aca="false">IF(J363="Pendiente",M363,0)</f>
        <v>0</v>
      </c>
      <c r="O363" s="9" t="n">
        <f aca="false">IF(AND(J363="Pendiente",OR(C363="Gasto",C363="Apartado")),MAX(0,N(F363)),0)</f>
        <v>0</v>
      </c>
    </row>
    <row r="364" customFormat="false" ht="34" hidden="false" customHeight="true" outlineLevel="0" collapsed="false">
      <c r="A364" s="30"/>
      <c r="B364" s="30"/>
      <c r="C364" s="28"/>
      <c r="D364" s="28"/>
      <c r="E364" s="28"/>
      <c r="F364" s="29"/>
      <c r="G364" s="29"/>
      <c r="H364" s="31"/>
      <c r="I364" s="32"/>
      <c r="J364" s="18" t="str">
        <f aca="false">IF(COUNTA(A364:I364)=0,"",IF(ISNUMBER(G364),"Confirmado","Pendiente"))</f>
        <v/>
      </c>
      <c r="K364" s="18" t="str">
        <f aca="false">IF(AND(ISNUMBER(A364),OR(A364&lt;Plan!$A$20,A364&gt;=Plan!$B$45,AND(ISNUMBER(B364),OR(B364&lt;Plan!$A$20,B364&gt;=Plan!$B$45)))),"REVISAR periodo",IF(COUNTA(A364:I364)=0,"",IF(OR(NOT(ISNUMBER(A364)),E364="",AND(C364&lt;&gt;"Ingreso",C364&lt;&gt;"Gasto",C364&lt;&gt;"Apartado",C364&lt;&gt;"Retirada"),AND(F364&lt;&gt;"",NOT(ISNUMBER(F364))),AND(G364&lt;&gt;"",NOT(ISNUMBER(G364))),AND(ISNUMBER(G364),NOT(ISNUMBER(B364))),AND(G364="",B364&lt;&gt;""),AND(C364="Gasto",COUNTIFS(Categorias!$A$8:$A$15,D364)&lt;&gt;1)),"REVISAR datos","Correcto")))</f>
        <v/>
      </c>
      <c r="L364" s="9" t="n">
        <f aca="false">IF(ISNUMBER(G364),IF(OR(C364="Gasto",C364="Apartado"),-G364,G364),0)</f>
        <v>0</v>
      </c>
      <c r="M364" s="9" t="str">
        <f aca="false">IF(J364="","",IF(OR(C364="Gasto",C364="Apartado"),-N(F364),N(F364)))</f>
        <v/>
      </c>
      <c r="N364" s="9" t="n">
        <f aca="false">IF(J364="Pendiente",M364,0)</f>
        <v>0</v>
      </c>
      <c r="O364" s="9" t="n">
        <f aca="false">IF(AND(J364="Pendiente",OR(C364="Gasto",C364="Apartado")),MAX(0,N(F364)),0)</f>
        <v>0</v>
      </c>
    </row>
    <row r="365" customFormat="false" ht="34" hidden="false" customHeight="true" outlineLevel="0" collapsed="false">
      <c r="A365" s="30"/>
      <c r="B365" s="30"/>
      <c r="C365" s="28"/>
      <c r="D365" s="28"/>
      <c r="E365" s="28"/>
      <c r="F365" s="29"/>
      <c r="G365" s="29"/>
      <c r="H365" s="31"/>
      <c r="I365" s="32"/>
      <c r="J365" s="18" t="str">
        <f aca="false">IF(COUNTA(A365:I365)=0,"",IF(ISNUMBER(G365),"Confirmado","Pendiente"))</f>
        <v/>
      </c>
      <c r="K365" s="18" t="str">
        <f aca="false">IF(AND(ISNUMBER(A365),OR(A365&lt;Plan!$A$20,A365&gt;=Plan!$B$45,AND(ISNUMBER(B365),OR(B365&lt;Plan!$A$20,B365&gt;=Plan!$B$45)))),"REVISAR periodo",IF(COUNTA(A365:I365)=0,"",IF(OR(NOT(ISNUMBER(A365)),E365="",AND(C365&lt;&gt;"Ingreso",C365&lt;&gt;"Gasto",C365&lt;&gt;"Apartado",C365&lt;&gt;"Retirada"),AND(F365&lt;&gt;"",NOT(ISNUMBER(F365))),AND(G365&lt;&gt;"",NOT(ISNUMBER(G365))),AND(ISNUMBER(G365),NOT(ISNUMBER(B365))),AND(G365="",B365&lt;&gt;""),AND(C365="Gasto",COUNTIFS(Categorias!$A$8:$A$15,D365)&lt;&gt;1)),"REVISAR datos","Correcto")))</f>
        <v/>
      </c>
      <c r="L365" s="9" t="n">
        <f aca="false">IF(ISNUMBER(G365),IF(OR(C365="Gasto",C365="Apartado"),-G365,G365),0)</f>
        <v>0</v>
      </c>
      <c r="M365" s="9" t="str">
        <f aca="false">IF(J365="","",IF(OR(C365="Gasto",C365="Apartado"),-N(F365),N(F365)))</f>
        <v/>
      </c>
      <c r="N365" s="9" t="n">
        <f aca="false">IF(J365="Pendiente",M365,0)</f>
        <v>0</v>
      </c>
      <c r="O365" s="9" t="n">
        <f aca="false">IF(AND(J365="Pendiente",OR(C365="Gasto",C365="Apartado")),MAX(0,N(F365)),0)</f>
        <v>0</v>
      </c>
    </row>
    <row r="366" customFormat="false" ht="34" hidden="false" customHeight="true" outlineLevel="0" collapsed="false">
      <c r="A366" s="30"/>
      <c r="B366" s="30"/>
      <c r="C366" s="28"/>
      <c r="D366" s="28"/>
      <c r="E366" s="28"/>
      <c r="F366" s="29"/>
      <c r="G366" s="29"/>
      <c r="H366" s="31"/>
      <c r="I366" s="32"/>
      <c r="J366" s="18" t="str">
        <f aca="false">IF(COUNTA(A366:I366)=0,"",IF(ISNUMBER(G366),"Confirmado","Pendiente"))</f>
        <v/>
      </c>
      <c r="K366" s="18" t="str">
        <f aca="false">IF(AND(ISNUMBER(A366),OR(A366&lt;Plan!$A$20,A366&gt;=Plan!$B$45,AND(ISNUMBER(B366),OR(B366&lt;Plan!$A$20,B366&gt;=Plan!$B$45)))),"REVISAR periodo",IF(COUNTA(A366:I366)=0,"",IF(OR(NOT(ISNUMBER(A366)),E366="",AND(C366&lt;&gt;"Ingreso",C366&lt;&gt;"Gasto",C366&lt;&gt;"Apartado",C366&lt;&gt;"Retirada"),AND(F366&lt;&gt;"",NOT(ISNUMBER(F366))),AND(G366&lt;&gt;"",NOT(ISNUMBER(G366))),AND(ISNUMBER(G366),NOT(ISNUMBER(B366))),AND(G366="",B366&lt;&gt;""),AND(C366="Gasto",COUNTIFS(Categorias!$A$8:$A$15,D366)&lt;&gt;1)),"REVISAR datos","Correcto")))</f>
        <v/>
      </c>
      <c r="L366" s="9" t="n">
        <f aca="false">IF(ISNUMBER(G366),IF(OR(C366="Gasto",C366="Apartado"),-G366,G366),0)</f>
        <v>0</v>
      </c>
      <c r="M366" s="9" t="str">
        <f aca="false">IF(J366="","",IF(OR(C366="Gasto",C366="Apartado"),-N(F366),N(F366)))</f>
        <v/>
      </c>
      <c r="N366" s="9" t="n">
        <f aca="false">IF(J366="Pendiente",M366,0)</f>
        <v>0</v>
      </c>
      <c r="O366" s="9" t="n">
        <f aca="false">IF(AND(J366="Pendiente",OR(C366="Gasto",C366="Apartado")),MAX(0,N(F366)),0)</f>
        <v>0</v>
      </c>
    </row>
    <row r="367" customFormat="false" ht="34" hidden="false" customHeight="true" outlineLevel="0" collapsed="false">
      <c r="A367" s="30"/>
      <c r="B367" s="30"/>
      <c r="C367" s="28"/>
      <c r="D367" s="28"/>
      <c r="E367" s="28"/>
      <c r="F367" s="29"/>
      <c r="G367" s="29"/>
      <c r="H367" s="31"/>
      <c r="I367" s="32"/>
      <c r="J367" s="18" t="str">
        <f aca="false">IF(COUNTA(A367:I367)=0,"",IF(ISNUMBER(G367),"Confirmado","Pendiente"))</f>
        <v/>
      </c>
      <c r="K367" s="18" t="str">
        <f aca="false">IF(AND(ISNUMBER(A367),OR(A367&lt;Plan!$A$20,A367&gt;=Plan!$B$45,AND(ISNUMBER(B367),OR(B367&lt;Plan!$A$20,B367&gt;=Plan!$B$45)))),"REVISAR periodo",IF(COUNTA(A367:I367)=0,"",IF(OR(NOT(ISNUMBER(A367)),E367="",AND(C367&lt;&gt;"Ingreso",C367&lt;&gt;"Gasto",C367&lt;&gt;"Apartado",C367&lt;&gt;"Retirada"),AND(F367&lt;&gt;"",NOT(ISNUMBER(F367))),AND(G367&lt;&gt;"",NOT(ISNUMBER(G367))),AND(ISNUMBER(G367),NOT(ISNUMBER(B367))),AND(G367="",B367&lt;&gt;""),AND(C367="Gasto",COUNTIFS(Categorias!$A$8:$A$15,D367)&lt;&gt;1)),"REVISAR datos","Correcto")))</f>
        <v/>
      </c>
      <c r="L367" s="9" t="n">
        <f aca="false">IF(ISNUMBER(G367),IF(OR(C367="Gasto",C367="Apartado"),-G367,G367),0)</f>
        <v>0</v>
      </c>
      <c r="M367" s="9" t="str">
        <f aca="false">IF(J367="","",IF(OR(C367="Gasto",C367="Apartado"),-N(F367),N(F367)))</f>
        <v/>
      </c>
      <c r="N367" s="9" t="n">
        <f aca="false">IF(J367="Pendiente",M367,0)</f>
        <v>0</v>
      </c>
      <c r="O367" s="9" t="n">
        <f aca="false">IF(AND(J367="Pendiente",OR(C367="Gasto",C367="Apartado")),MAX(0,N(F367)),0)</f>
        <v>0</v>
      </c>
    </row>
    <row r="368" customFormat="false" ht="34" hidden="false" customHeight="true" outlineLevel="0" collapsed="false">
      <c r="A368" s="30"/>
      <c r="B368" s="30"/>
      <c r="C368" s="28"/>
      <c r="D368" s="28"/>
      <c r="E368" s="28"/>
      <c r="F368" s="29"/>
      <c r="G368" s="29"/>
      <c r="H368" s="31"/>
      <c r="I368" s="32"/>
      <c r="J368" s="18" t="str">
        <f aca="false">IF(COUNTA(A368:I368)=0,"",IF(ISNUMBER(G368),"Confirmado","Pendiente"))</f>
        <v/>
      </c>
      <c r="K368" s="18" t="str">
        <f aca="false">IF(AND(ISNUMBER(A368),OR(A368&lt;Plan!$A$20,A368&gt;=Plan!$B$45,AND(ISNUMBER(B368),OR(B368&lt;Plan!$A$20,B368&gt;=Plan!$B$45)))),"REVISAR periodo",IF(COUNTA(A368:I368)=0,"",IF(OR(NOT(ISNUMBER(A368)),E368="",AND(C368&lt;&gt;"Ingreso",C368&lt;&gt;"Gasto",C368&lt;&gt;"Apartado",C368&lt;&gt;"Retirada"),AND(F368&lt;&gt;"",NOT(ISNUMBER(F368))),AND(G368&lt;&gt;"",NOT(ISNUMBER(G368))),AND(ISNUMBER(G368),NOT(ISNUMBER(B368))),AND(G368="",B368&lt;&gt;""),AND(C368="Gasto",COUNTIFS(Categorias!$A$8:$A$15,D368)&lt;&gt;1)),"REVISAR datos","Correcto")))</f>
        <v/>
      </c>
      <c r="L368" s="9" t="n">
        <f aca="false">IF(ISNUMBER(G368),IF(OR(C368="Gasto",C368="Apartado"),-G368,G368),0)</f>
        <v>0</v>
      </c>
      <c r="M368" s="9" t="str">
        <f aca="false">IF(J368="","",IF(OR(C368="Gasto",C368="Apartado"),-N(F368),N(F368)))</f>
        <v/>
      </c>
      <c r="N368" s="9" t="n">
        <f aca="false">IF(J368="Pendiente",M368,0)</f>
        <v>0</v>
      </c>
      <c r="O368" s="9" t="n">
        <f aca="false">IF(AND(J368="Pendiente",OR(C368="Gasto",C368="Apartado")),MAX(0,N(F368)),0)</f>
        <v>0</v>
      </c>
    </row>
    <row r="369" customFormat="false" ht="34" hidden="false" customHeight="true" outlineLevel="0" collapsed="false">
      <c r="A369" s="30"/>
      <c r="B369" s="30"/>
      <c r="C369" s="28"/>
      <c r="D369" s="28"/>
      <c r="E369" s="28"/>
      <c r="F369" s="29"/>
      <c r="G369" s="29"/>
      <c r="H369" s="31"/>
      <c r="I369" s="32"/>
      <c r="J369" s="18" t="str">
        <f aca="false">IF(COUNTA(A369:I369)=0,"",IF(ISNUMBER(G369),"Confirmado","Pendiente"))</f>
        <v/>
      </c>
      <c r="K369" s="18" t="str">
        <f aca="false">IF(AND(ISNUMBER(A369),OR(A369&lt;Plan!$A$20,A369&gt;=Plan!$B$45,AND(ISNUMBER(B369),OR(B369&lt;Plan!$A$20,B369&gt;=Plan!$B$45)))),"REVISAR periodo",IF(COUNTA(A369:I369)=0,"",IF(OR(NOT(ISNUMBER(A369)),E369="",AND(C369&lt;&gt;"Ingreso",C369&lt;&gt;"Gasto",C369&lt;&gt;"Apartado",C369&lt;&gt;"Retirada"),AND(F369&lt;&gt;"",NOT(ISNUMBER(F369))),AND(G369&lt;&gt;"",NOT(ISNUMBER(G369))),AND(ISNUMBER(G369),NOT(ISNUMBER(B369))),AND(G369="",B369&lt;&gt;""),AND(C369="Gasto",COUNTIFS(Categorias!$A$8:$A$15,D369)&lt;&gt;1)),"REVISAR datos","Correcto")))</f>
        <v/>
      </c>
      <c r="L369" s="9" t="n">
        <f aca="false">IF(ISNUMBER(G369),IF(OR(C369="Gasto",C369="Apartado"),-G369,G369),0)</f>
        <v>0</v>
      </c>
      <c r="M369" s="9" t="str">
        <f aca="false">IF(J369="","",IF(OR(C369="Gasto",C369="Apartado"),-N(F369),N(F369)))</f>
        <v/>
      </c>
      <c r="N369" s="9" t="n">
        <f aca="false">IF(J369="Pendiente",M369,0)</f>
        <v>0</v>
      </c>
      <c r="O369" s="9" t="n">
        <f aca="false">IF(AND(J369="Pendiente",OR(C369="Gasto",C369="Apartado")),MAX(0,N(F369)),0)</f>
        <v>0</v>
      </c>
    </row>
    <row r="370" customFormat="false" ht="34" hidden="false" customHeight="true" outlineLevel="0" collapsed="false">
      <c r="A370" s="30"/>
      <c r="B370" s="30"/>
      <c r="C370" s="28"/>
      <c r="D370" s="28"/>
      <c r="E370" s="28"/>
      <c r="F370" s="29"/>
      <c r="G370" s="29"/>
      <c r="H370" s="31"/>
      <c r="I370" s="32"/>
      <c r="J370" s="18" t="str">
        <f aca="false">IF(COUNTA(A370:I370)=0,"",IF(ISNUMBER(G370),"Confirmado","Pendiente"))</f>
        <v/>
      </c>
      <c r="K370" s="18" t="str">
        <f aca="false">IF(AND(ISNUMBER(A370),OR(A370&lt;Plan!$A$20,A370&gt;=Plan!$B$45,AND(ISNUMBER(B370),OR(B370&lt;Plan!$A$20,B370&gt;=Plan!$B$45)))),"REVISAR periodo",IF(COUNTA(A370:I370)=0,"",IF(OR(NOT(ISNUMBER(A370)),E370="",AND(C370&lt;&gt;"Ingreso",C370&lt;&gt;"Gasto",C370&lt;&gt;"Apartado",C370&lt;&gt;"Retirada"),AND(F370&lt;&gt;"",NOT(ISNUMBER(F370))),AND(G370&lt;&gt;"",NOT(ISNUMBER(G370))),AND(ISNUMBER(G370),NOT(ISNUMBER(B370))),AND(G370="",B370&lt;&gt;""),AND(C370="Gasto",COUNTIFS(Categorias!$A$8:$A$15,D370)&lt;&gt;1)),"REVISAR datos","Correcto")))</f>
        <v/>
      </c>
      <c r="L370" s="9" t="n">
        <f aca="false">IF(ISNUMBER(G370),IF(OR(C370="Gasto",C370="Apartado"),-G370,G370),0)</f>
        <v>0</v>
      </c>
      <c r="M370" s="9" t="str">
        <f aca="false">IF(J370="","",IF(OR(C370="Gasto",C370="Apartado"),-N(F370),N(F370)))</f>
        <v/>
      </c>
      <c r="N370" s="9" t="n">
        <f aca="false">IF(J370="Pendiente",M370,0)</f>
        <v>0</v>
      </c>
      <c r="O370" s="9" t="n">
        <f aca="false">IF(AND(J370="Pendiente",OR(C370="Gasto",C370="Apartado")),MAX(0,N(F370)),0)</f>
        <v>0</v>
      </c>
    </row>
    <row r="371" customFormat="false" ht="34" hidden="false" customHeight="true" outlineLevel="0" collapsed="false">
      <c r="A371" s="30"/>
      <c r="B371" s="30"/>
      <c r="C371" s="28"/>
      <c r="D371" s="28"/>
      <c r="E371" s="28"/>
      <c r="F371" s="29"/>
      <c r="G371" s="29"/>
      <c r="H371" s="31"/>
      <c r="I371" s="32"/>
      <c r="J371" s="18" t="str">
        <f aca="false">IF(COUNTA(A371:I371)=0,"",IF(ISNUMBER(G371),"Confirmado","Pendiente"))</f>
        <v/>
      </c>
      <c r="K371" s="18" t="str">
        <f aca="false">IF(AND(ISNUMBER(A371),OR(A371&lt;Plan!$A$20,A371&gt;=Plan!$B$45,AND(ISNUMBER(B371),OR(B371&lt;Plan!$A$20,B371&gt;=Plan!$B$45)))),"REVISAR periodo",IF(COUNTA(A371:I371)=0,"",IF(OR(NOT(ISNUMBER(A371)),E371="",AND(C371&lt;&gt;"Ingreso",C371&lt;&gt;"Gasto",C371&lt;&gt;"Apartado",C371&lt;&gt;"Retirada"),AND(F371&lt;&gt;"",NOT(ISNUMBER(F371))),AND(G371&lt;&gt;"",NOT(ISNUMBER(G371))),AND(ISNUMBER(G371),NOT(ISNUMBER(B371))),AND(G371="",B371&lt;&gt;""),AND(C371="Gasto",COUNTIFS(Categorias!$A$8:$A$15,D371)&lt;&gt;1)),"REVISAR datos","Correcto")))</f>
        <v/>
      </c>
      <c r="L371" s="9" t="n">
        <f aca="false">IF(ISNUMBER(G371),IF(OR(C371="Gasto",C371="Apartado"),-G371,G371),0)</f>
        <v>0</v>
      </c>
      <c r="M371" s="9" t="str">
        <f aca="false">IF(J371="","",IF(OR(C371="Gasto",C371="Apartado"),-N(F371),N(F371)))</f>
        <v/>
      </c>
      <c r="N371" s="9" t="n">
        <f aca="false">IF(J371="Pendiente",M371,0)</f>
        <v>0</v>
      </c>
      <c r="O371" s="9" t="n">
        <f aca="false">IF(AND(J371="Pendiente",OR(C371="Gasto",C371="Apartado")),MAX(0,N(F371)),0)</f>
        <v>0</v>
      </c>
    </row>
    <row r="372" customFormat="false" ht="34" hidden="false" customHeight="true" outlineLevel="0" collapsed="false">
      <c r="A372" s="30"/>
      <c r="B372" s="30"/>
      <c r="C372" s="28"/>
      <c r="D372" s="28"/>
      <c r="E372" s="28"/>
      <c r="F372" s="29"/>
      <c r="G372" s="29"/>
      <c r="H372" s="31"/>
      <c r="I372" s="32"/>
      <c r="J372" s="18" t="str">
        <f aca="false">IF(COUNTA(A372:I372)=0,"",IF(ISNUMBER(G372),"Confirmado","Pendiente"))</f>
        <v/>
      </c>
      <c r="K372" s="18" t="str">
        <f aca="false">IF(AND(ISNUMBER(A372),OR(A372&lt;Plan!$A$20,A372&gt;=Plan!$B$45,AND(ISNUMBER(B372),OR(B372&lt;Plan!$A$20,B372&gt;=Plan!$B$45)))),"REVISAR periodo",IF(COUNTA(A372:I372)=0,"",IF(OR(NOT(ISNUMBER(A372)),E372="",AND(C372&lt;&gt;"Ingreso",C372&lt;&gt;"Gasto",C372&lt;&gt;"Apartado",C372&lt;&gt;"Retirada"),AND(F372&lt;&gt;"",NOT(ISNUMBER(F372))),AND(G372&lt;&gt;"",NOT(ISNUMBER(G372))),AND(ISNUMBER(G372),NOT(ISNUMBER(B372))),AND(G372="",B372&lt;&gt;""),AND(C372="Gasto",COUNTIFS(Categorias!$A$8:$A$15,D372)&lt;&gt;1)),"REVISAR datos","Correcto")))</f>
        <v/>
      </c>
      <c r="L372" s="9" t="n">
        <f aca="false">IF(ISNUMBER(G372),IF(OR(C372="Gasto",C372="Apartado"),-G372,G372),0)</f>
        <v>0</v>
      </c>
      <c r="M372" s="9" t="str">
        <f aca="false">IF(J372="","",IF(OR(C372="Gasto",C372="Apartado"),-N(F372),N(F372)))</f>
        <v/>
      </c>
      <c r="N372" s="9" t="n">
        <f aca="false">IF(J372="Pendiente",M372,0)</f>
        <v>0</v>
      </c>
      <c r="O372" s="9" t="n">
        <f aca="false">IF(AND(J372="Pendiente",OR(C372="Gasto",C372="Apartado")),MAX(0,N(F372)),0)</f>
        <v>0</v>
      </c>
    </row>
    <row r="373" customFormat="false" ht="34" hidden="false" customHeight="true" outlineLevel="0" collapsed="false">
      <c r="A373" s="30"/>
      <c r="B373" s="30"/>
      <c r="C373" s="28"/>
      <c r="D373" s="28"/>
      <c r="E373" s="28"/>
      <c r="F373" s="29"/>
      <c r="G373" s="29"/>
      <c r="H373" s="31"/>
      <c r="I373" s="32"/>
      <c r="J373" s="18" t="str">
        <f aca="false">IF(COUNTA(A373:I373)=0,"",IF(ISNUMBER(G373),"Confirmado","Pendiente"))</f>
        <v/>
      </c>
      <c r="K373" s="18" t="str">
        <f aca="false">IF(AND(ISNUMBER(A373),OR(A373&lt;Plan!$A$20,A373&gt;=Plan!$B$45,AND(ISNUMBER(B373),OR(B373&lt;Plan!$A$20,B373&gt;=Plan!$B$45)))),"REVISAR periodo",IF(COUNTA(A373:I373)=0,"",IF(OR(NOT(ISNUMBER(A373)),E373="",AND(C373&lt;&gt;"Ingreso",C373&lt;&gt;"Gasto",C373&lt;&gt;"Apartado",C373&lt;&gt;"Retirada"),AND(F373&lt;&gt;"",NOT(ISNUMBER(F373))),AND(G373&lt;&gt;"",NOT(ISNUMBER(G373))),AND(ISNUMBER(G373),NOT(ISNUMBER(B373))),AND(G373="",B373&lt;&gt;""),AND(C373="Gasto",COUNTIFS(Categorias!$A$8:$A$15,D373)&lt;&gt;1)),"REVISAR datos","Correcto")))</f>
        <v/>
      </c>
      <c r="L373" s="9" t="n">
        <f aca="false">IF(ISNUMBER(G373),IF(OR(C373="Gasto",C373="Apartado"),-G373,G373),0)</f>
        <v>0</v>
      </c>
      <c r="M373" s="9" t="str">
        <f aca="false">IF(J373="","",IF(OR(C373="Gasto",C373="Apartado"),-N(F373),N(F373)))</f>
        <v/>
      </c>
      <c r="N373" s="9" t="n">
        <f aca="false">IF(J373="Pendiente",M373,0)</f>
        <v>0</v>
      </c>
      <c r="O373" s="9" t="n">
        <f aca="false">IF(AND(J373="Pendiente",OR(C373="Gasto",C373="Apartado")),MAX(0,N(F373)),0)</f>
        <v>0</v>
      </c>
    </row>
    <row r="374" customFormat="false" ht="34" hidden="false" customHeight="true" outlineLevel="0" collapsed="false">
      <c r="A374" s="30"/>
      <c r="B374" s="30"/>
      <c r="C374" s="28"/>
      <c r="D374" s="28"/>
      <c r="E374" s="28"/>
      <c r="F374" s="29"/>
      <c r="G374" s="29"/>
      <c r="H374" s="31"/>
      <c r="I374" s="32"/>
      <c r="J374" s="18" t="str">
        <f aca="false">IF(COUNTA(A374:I374)=0,"",IF(ISNUMBER(G374),"Confirmado","Pendiente"))</f>
        <v/>
      </c>
      <c r="K374" s="18" t="str">
        <f aca="false">IF(AND(ISNUMBER(A374),OR(A374&lt;Plan!$A$20,A374&gt;=Plan!$B$45,AND(ISNUMBER(B374),OR(B374&lt;Plan!$A$20,B374&gt;=Plan!$B$45)))),"REVISAR periodo",IF(COUNTA(A374:I374)=0,"",IF(OR(NOT(ISNUMBER(A374)),E374="",AND(C374&lt;&gt;"Ingreso",C374&lt;&gt;"Gasto",C374&lt;&gt;"Apartado",C374&lt;&gt;"Retirada"),AND(F374&lt;&gt;"",NOT(ISNUMBER(F374))),AND(G374&lt;&gt;"",NOT(ISNUMBER(G374))),AND(ISNUMBER(G374),NOT(ISNUMBER(B374))),AND(G374="",B374&lt;&gt;""),AND(C374="Gasto",COUNTIFS(Categorias!$A$8:$A$15,D374)&lt;&gt;1)),"REVISAR datos","Correcto")))</f>
        <v/>
      </c>
      <c r="L374" s="9" t="n">
        <f aca="false">IF(ISNUMBER(G374),IF(OR(C374="Gasto",C374="Apartado"),-G374,G374),0)</f>
        <v>0</v>
      </c>
      <c r="M374" s="9" t="str">
        <f aca="false">IF(J374="","",IF(OR(C374="Gasto",C374="Apartado"),-N(F374),N(F374)))</f>
        <v/>
      </c>
      <c r="N374" s="9" t="n">
        <f aca="false">IF(J374="Pendiente",M374,0)</f>
        <v>0</v>
      </c>
      <c r="O374" s="9" t="n">
        <f aca="false">IF(AND(J374="Pendiente",OR(C374="Gasto",C374="Apartado")),MAX(0,N(F374)),0)</f>
        <v>0</v>
      </c>
    </row>
    <row r="375" customFormat="false" ht="34" hidden="false" customHeight="true" outlineLevel="0" collapsed="false">
      <c r="A375" s="30"/>
      <c r="B375" s="30"/>
      <c r="C375" s="28"/>
      <c r="D375" s="28"/>
      <c r="E375" s="28"/>
      <c r="F375" s="29"/>
      <c r="G375" s="29"/>
      <c r="H375" s="31"/>
      <c r="I375" s="32"/>
      <c r="J375" s="18" t="str">
        <f aca="false">IF(COUNTA(A375:I375)=0,"",IF(ISNUMBER(G375),"Confirmado","Pendiente"))</f>
        <v/>
      </c>
      <c r="K375" s="18" t="str">
        <f aca="false">IF(AND(ISNUMBER(A375),OR(A375&lt;Plan!$A$20,A375&gt;=Plan!$B$45,AND(ISNUMBER(B375),OR(B375&lt;Plan!$A$20,B375&gt;=Plan!$B$45)))),"REVISAR periodo",IF(COUNTA(A375:I375)=0,"",IF(OR(NOT(ISNUMBER(A375)),E375="",AND(C375&lt;&gt;"Ingreso",C375&lt;&gt;"Gasto",C375&lt;&gt;"Apartado",C375&lt;&gt;"Retirada"),AND(F375&lt;&gt;"",NOT(ISNUMBER(F375))),AND(G375&lt;&gt;"",NOT(ISNUMBER(G375))),AND(ISNUMBER(G375),NOT(ISNUMBER(B375))),AND(G375="",B375&lt;&gt;""),AND(C375="Gasto",COUNTIFS(Categorias!$A$8:$A$15,D375)&lt;&gt;1)),"REVISAR datos","Correcto")))</f>
        <v/>
      </c>
      <c r="L375" s="9" t="n">
        <f aca="false">IF(ISNUMBER(G375),IF(OR(C375="Gasto",C375="Apartado"),-G375,G375),0)</f>
        <v>0</v>
      </c>
      <c r="M375" s="9" t="str">
        <f aca="false">IF(J375="","",IF(OR(C375="Gasto",C375="Apartado"),-N(F375),N(F375)))</f>
        <v/>
      </c>
      <c r="N375" s="9" t="n">
        <f aca="false">IF(J375="Pendiente",M375,0)</f>
        <v>0</v>
      </c>
      <c r="O375" s="9" t="n">
        <f aca="false">IF(AND(J375="Pendiente",OR(C375="Gasto",C375="Apartado")),MAX(0,N(F375)),0)</f>
        <v>0</v>
      </c>
    </row>
    <row r="376" customFormat="false" ht="34" hidden="false" customHeight="true" outlineLevel="0" collapsed="false">
      <c r="A376" s="30"/>
      <c r="B376" s="30"/>
      <c r="C376" s="28"/>
      <c r="D376" s="28"/>
      <c r="E376" s="28"/>
      <c r="F376" s="29"/>
      <c r="G376" s="29"/>
      <c r="H376" s="31"/>
      <c r="I376" s="32"/>
      <c r="J376" s="18" t="str">
        <f aca="false">IF(COUNTA(A376:I376)=0,"",IF(ISNUMBER(G376),"Confirmado","Pendiente"))</f>
        <v/>
      </c>
      <c r="K376" s="18" t="str">
        <f aca="false">IF(AND(ISNUMBER(A376),OR(A376&lt;Plan!$A$20,A376&gt;=Plan!$B$45,AND(ISNUMBER(B376),OR(B376&lt;Plan!$A$20,B376&gt;=Plan!$B$45)))),"REVISAR periodo",IF(COUNTA(A376:I376)=0,"",IF(OR(NOT(ISNUMBER(A376)),E376="",AND(C376&lt;&gt;"Ingreso",C376&lt;&gt;"Gasto",C376&lt;&gt;"Apartado",C376&lt;&gt;"Retirada"),AND(F376&lt;&gt;"",NOT(ISNUMBER(F376))),AND(G376&lt;&gt;"",NOT(ISNUMBER(G376))),AND(ISNUMBER(G376),NOT(ISNUMBER(B376))),AND(G376="",B376&lt;&gt;""),AND(C376="Gasto",COUNTIFS(Categorias!$A$8:$A$15,D376)&lt;&gt;1)),"REVISAR datos","Correcto")))</f>
        <v/>
      </c>
      <c r="L376" s="9" t="n">
        <f aca="false">IF(ISNUMBER(G376),IF(OR(C376="Gasto",C376="Apartado"),-G376,G376),0)</f>
        <v>0</v>
      </c>
      <c r="M376" s="9" t="str">
        <f aca="false">IF(J376="","",IF(OR(C376="Gasto",C376="Apartado"),-N(F376),N(F376)))</f>
        <v/>
      </c>
      <c r="N376" s="9" t="n">
        <f aca="false">IF(J376="Pendiente",M376,0)</f>
        <v>0</v>
      </c>
      <c r="O376" s="9" t="n">
        <f aca="false">IF(AND(J376="Pendiente",OR(C376="Gasto",C376="Apartado")),MAX(0,N(F376)),0)</f>
        <v>0</v>
      </c>
    </row>
    <row r="377" customFormat="false" ht="34" hidden="false" customHeight="true" outlineLevel="0" collapsed="false">
      <c r="A377" s="30"/>
      <c r="B377" s="30"/>
      <c r="C377" s="28"/>
      <c r="D377" s="28"/>
      <c r="E377" s="28"/>
      <c r="F377" s="29"/>
      <c r="G377" s="29"/>
      <c r="H377" s="31"/>
      <c r="I377" s="32"/>
      <c r="J377" s="18" t="str">
        <f aca="false">IF(COUNTA(A377:I377)=0,"",IF(ISNUMBER(G377),"Confirmado","Pendiente"))</f>
        <v/>
      </c>
      <c r="K377" s="18" t="str">
        <f aca="false">IF(AND(ISNUMBER(A377),OR(A377&lt;Plan!$A$20,A377&gt;=Plan!$B$45,AND(ISNUMBER(B377),OR(B377&lt;Plan!$A$20,B377&gt;=Plan!$B$45)))),"REVISAR periodo",IF(COUNTA(A377:I377)=0,"",IF(OR(NOT(ISNUMBER(A377)),E377="",AND(C377&lt;&gt;"Ingreso",C377&lt;&gt;"Gasto",C377&lt;&gt;"Apartado",C377&lt;&gt;"Retirada"),AND(F377&lt;&gt;"",NOT(ISNUMBER(F377))),AND(G377&lt;&gt;"",NOT(ISNUMBER(G377))),AND(ISNUMBER(G377),NOT(ISNUMBER(B377))),AND(G377="",B377&lt;&gt;""),AND(C377="Gasto",COUNTIFS(Categorias!$A$8:$A$15,D377)&lt;&gt;1)),"REVISAR datos","Correcto")))</f>
        <v/>
      </c>
      <c r="L377" s="9" t="n">
        <f aca="false">IF(ISNUMBER(G377),IF(OR(C377="Gasto",C377="Apartado"),-G377,G377),0)</f>
        <v>0</v>
      </c>
      <c r="M377" s="9" t="str">
        <f aca="false">IF(J377="","",IF(OR(C377="Gasto",C377="Apartado"),-N(F377),N(F377)))</f>
        <v/>
      </c>
      <c r="N377" s="9" t="n">
        <f aca="false">IF(J377="Pendiente",M377,0)</f>
        <v>0</v>
      </c>
      <c r="O377" s="9" t="n">
        <f aca="false">IF(AND(J377="Pendiente",OR(C377="Gasto",C377="Apartado")),MAX(0,N(F377)),0)</f>
        <v>0</v>
      </c>
    </row>
    <row r="378" customFormat="false" ht="34" hidden="false" customHeight="true" outlineLevel="0" collapsed="false">
      <c r="A378" s="30"/>
      <c r="B378" s="30"/>
      <c r="C378" s="28"/>
      <c r="D378" s="28"/>
      <c r="E378" s="28"/>
      <c r="F378" s="29"/>
      <c r="G378" s="29"/>
      <c r="H378" s="31"/>
      <c r="I378" s="32"/>
      <c r="J378" s="18" t="str">
        <f aca="false">IF(COUNTA(A378:I378)=0,"",IF(ISNUMBER(G378),"Confirmado","Pendiente"))</f>
        <v/>
      </c>
      <c r="K378" s="18" t="str">
        <f aca="false">IF(AND(ISNUMBER(A378),OR(A378&lt;Plan!$A$20,A378&gt;=Plan!$B$45,AND(ISNUMBER(B378),OR(B378&lt;Plan!$A$20,B378&gt;=Plan!$B$45)))),"REVISAR periodo",IF(COUNTA(A378:I378)=0,"",IF(OR(NOT(ISNUMBER(A378)),E378="",AND(C378&lt;&gt;"Ingreso",C378&lt;&gt;"Gasto",C378&lt;&gt;"Apartado",C378&lt;&gt;"Retirada"),AND(F378&lt;&gt;"",NOT(ISNUMBER(F378))),AND(G378&lt;&gt;"",NOT(ISNUMBER(G378))),AND(ISNUMBER(G378),NOT(ISNUMBER(B378))),AND(G378="",B378&lt;&gt;""),AND(C378="Gasto",COUNTIFS(Categorias!$A$8:$A$15,D378)&lt;&gt;1)),"REVISAR datos","Correcto")))</f>
        <v/>
      </c>
      <c r="L378" s="9" t="n">
        <f aca="false">IF(ISNUMBER(G378),IF(OR(C378="Gasto",C378="Apartado"),-G378,G378),0)</f>
        <v>0</v>
      </c>
      <c r="M378" s="9" t="str">
        <f aca="false">IF(J378="","",IF(OR(C378="Gasto",C378="Apartado"),-N(F378),N(F378)))</f>
        <v/>
      </c>
      <c r="N378" s="9" t="n">
        <f aca="false">IF(J378="Pendiente",M378,0)</f>
        <v>0</v>
      </c>
      <c r="O378" s="9" t="n">
        <f aca="false">IF(AND(J378="Pendiente",OR(C378="Gasto",C378="Apartado")),MAX(0,N(F378)),0)</f>
        <v>0</v>
      </c>
    </row>
    <row r="379" customFormat="false" ht="34" hidden="false" customHeight="true" outlineLevel="0" collapsed="false">
      <c r="A379" s="30"/>
      <c r="B379" s="30"/>
      <c r="C379" s="28"/>
      <c r="D379" s="28"/>
      <c r="E379" s="28"/>
      <c r="F379" s="29"/>
      <c r="G379" s="29"/>
      <c r="H379" s="31"/>
      <c r="I379" s="32"/>
      <c r="J379" s="18" t="str">
        <f aca="false">IF(COUNTA(A379:I379)=0,"",IF(ISNUMBER(G379),"Confirmado","Pendiente"))</f>
        <v/>
      </c>
      <c r="K379" s="18" t="str">
        <f aca="false">IF(AND(ISNUMBER(A379),OR(A379&lt;Plan!$A$20,A379&gt;=Plan!$B$45,AND(ISNUMBER(B379),OR(B379&lt;Plan!$A$20,B379&gt;=Plan!$B$45)))),"REVISAR periodo",IF(COUNTA(A379:I379)=0,"",IF(OR(NOT(ISNUMBER(A379)),E379="",AND(C379&lt;&gt;"Ingreso",C379&lt;&gt;"Gasto",C379&lt;&gt;"Apartado",C379&lt;&gt;"Retirada"),AND(F379&lt;&gt;"",NOT(ISNUMBER(F379))),AND(G379&lt;&gt;"",NOT(ISNUMBER(G379))),AND(ISNUMBER(G379),NOT(ISNUMBER(B379))),AND(G379="",B379&lt;&gt;""),AND(C379="Gasto",COUNTIFS(Categorias!$A$8:$A$15,D379)&lt;&gt;1)),"REVISAR datos","Correcto")))</f>
        <v/>
      </c>
      <c r="L379" s="9" t="n">
        <f aca="false">IF(ISNUMBER(G379),IF(OR(C379="Gasto",C379="Apartado"),-G379,G379),0)</f>
        <v>0</v>
      </c>
      <c r="M379" s="9" t="str">
        <f aca="false">IF(J379="","",IF(OR(C379="Gasto",C379="Apartado"),-N(F379),N(F379)))</f>
        <v/>
      </c>
      <c r="N379" s="9" t="n">
        <f aca="false">IF(J379="Pendiente",M379,0)</f>
        <v>0</v>
      </c>
      <c r="O379" s="9" t="n">
        <f aca="false">IF(AND(J379="Pendiente",OR(C379="Gasto",C379="Apartado")),MAX(0,N(F379)),0)</f>
        <v>0</v>
      </c>
    </row>
    <row r="380" customFormat="false" ht="34" hidden="false" customHeight="true" outlineLevel="0" collapsed="false">
      <c r="A380" s="30"/>
      <c r="B380" s="30"/>
      <c r="C380" s="28"/>
      <c r="D380" s="28"/>
      <c r="E380" s="28"/>
      <c r="F380" s="29"/>
      <c r="G380" s="29"/>
      <c r="H380" s="31"/>
      <c r="I380" s="32"/>
      <c r="J380" s="18" t="str">
        <f aca="false">IF(COUNTA(A380:I380)=0,"",IF(ISNUMBER(G380),"Confirmado","Pendiente"))</f>
        <v/>
      </c>
      <c r="K380" s="18" t="str">
        <f aca="false">IF(AND(ISNUMBER(A380),OR(A380&lt;Plan!$A$20,A380&gt;=Plan!$B$45,AND(ISNUMBER(B380),OR(B380&lt;Plan!$A$20,B380&gt;=Plan!$B$45)))),"REVISAR periodo",IF(COUNTA(A380:I380)=0,"",IF(OR(NOT(ISNUMBER(A380)),E380="",AND(C380&lt;&gt;"Ingreso",C380&lt;&gt;"Gasto",C380&lt;&gt;"Apartado",C380&lt;&gt;"Retirada"),AND(F380&lt;&gt;"",NOT(ISNUMBER(F380))),AND(G380&lt;&gt;"",NOT(ISNUMBER(G380))),AND(ISNUMBER(G380),NOT(ISNUMBER(B380))),AND(G380="",B380&lt;&gt;""),AND(C380="Gasto",COUNTIFS(Categorias!$A$8:$A$15,D380)&lt;&gt;1)),"REVISAR datos","Correcto")))</f>
        <v/>
      </c>
      <c r="L380" s="9" t="n">
        <f aca="false">IF(ISNUMBER(G380),IF(OR(C380="Gasto",C380="Apartado"),-G380,G380),0)</f>
        <v>0</v>
      </c>
      <c r="M380" s="9" t="str">
        <f aca="false">IF(J380="","",IF(OR(C380="Gasto",C380="Apartado"),-N(F380),N(F380)))</f>
        <v/>
      </c>
      <c r="N380" s="9" t="n">
        <f aca="false">IF(J380="Pendiente",M380,0)</f>
        <v>0</v>
      </c>
      <c r="O380" s="9" t="n">
        <f aca="false">IF(AND(J380="Pendiente",OR(C380="Gasto",C380="Apartado")),MAX(0,N(F380)),0)</f>
        <v>0</v>
      </c>
    </row>
    <row r="381" customFormat="false" ht="34" hidden="false" customHeight="true" outlineLevel="0" collapsed="false">
      <c r="A381" s="30"/>
      <c r="B381" s="30"/>
      <c r="C381" s="28"/>
      <c r="D381" s="28"/>
      <c r="E381" s="28"/>
      <c r="F381" s="29"/>
      <c r="G381" s="29"/>
      <c r="H381" s="31"/>
      <c r="I381" s="32"/>
      <c r="J381" s="18" t="str">
        <f aca="false">IF(COUNTA(A381:I381)=0,"",IF(ISNUMBER(G381),"Confirmado","Pendiente"))</f>
        <v/>
      </c>
      <c r="K381" s="18" t="str">
        <f aca="false">IF(AND(ISNUMBER(A381),OR(A381&lt;Plan!$A$20,A381&gt;=Plan!$B$45,AND(ISNUMBER(B381),OR(B381&lt;Plan!$A$20,B381&gt;=Plan!$B$45)))),"REVISAR periodo",IF(COUNTA(A381:I381)=0,"",IF(OR(NOT(ISNUMBER(A381)),E381="",AND(C381&lt;&gt;"Ingreso",C381&lt;&gt;"Gasto",C381&lt;&gt;"Apartado",C381&lt;&gt;"Retirada"),AND(F381&lt;&gt;"",NOT(ISNUMBER(F381))),AND(G381&lt;&gt;"",NOT(ISNUMBER(G381))),AND(ISNUMBER(G381),NOT(ISNUMBER(B381))),AND(G381="",B381&lt;&gt;""),AND(C381="Gasto",COUNTIFS(Categorias!$A$8:$A$15,D381)&lt;&gt;1)),"REVISAR datos","Correcto")))</f>
        <v/>
      </c>
      <c r="L381" s="9" t="n">
        <f aca="false">IF(ISNUMBER(G381),IF(OR(C381="Gasto",C381="Apartado"),-G381,G381),0)</f>
        <v>0</v>
      </c>
      <c r="M381" s="9" t="str">
        <f aca="false">IF(J381="","",IF(OR(C381="Gasto",C381="Apartado"),-N(F381),N(F381)))</f>
        <v/>
      </c>
      <c r="N381" s="9" t="n">
        <f aca="false">IF(J381="Pendiente",M381,0)</f>
        <v>0</v>
      </c>
      <c r="O381" s="9" t="n">
        <f aca="false">IF(AND(J381="Pendiente",OR(C381="Gasto",C381="Apartado")),MAX(0,N(F381)),0)</f>
        <v>0</v>
      </c>
    </row>
    <row r="382" customFormat="false" ht="34" hidden="false" customHeight="true" outlineLevel="0" collapsed="false">
      <c r="A382" s="30"/>
      <c r="B382" s="30"/>
      <c r="C382" s="28"/>
      <c r="D382" s="28"/>
      <c r="E382" s="28"/>
      <c r="F382" s="29"/>
      <c r="G382" s="29"/>
      <c r="H382" s="31"/>
      <c r="I382" s="32"/>
      <c r="J382" s="18" t="str">
        <f aca="false">IF(COUNTA(A382:I382)=0,"",IF(ISNUMBER(G382),"Confirmado","Pendiente"))</f>
        <v/>
      </c>
      <c r="K382" s="18" t="str">
        <f aca="false">IF(AND(ISNUMBER(A382),OR(A382&lt;Plan!$A$20,A382&gt;=Plan!$B$45,AND(ISNUMBER(B382),OR(B382&lt;Plan!$A$20,B382&gt;=Plan!$B$45)))),"REVISAR periodo",IF(COUNTA(A382:I382)=0,"",IF(OR(NOT(ISNUMBER(A382)),E382="",AND(C382&lt;&gt;"Ingreso",C382&lt;&gt;"Gasto",C382&lt;&gt;"Apartado",C382&lt;&gt;"Retirada"),AND(F382&lt;&gt;"",NOT(ISNUMBER(F382))),AND(G382&lt;&gt;"",NOT(ISNUMBER(G382))),AND(ISNUMBER(G382),NOT(ISNUMBER(B382))),AND(G382="",B382&lt;&gt;""),AND(C382="Gasto",COUNTIFS(Categorias!$A$8:$A$15,D382)&lt;&gt;1)),"REVISAR datos","Correcto")))</f>
        <v/>
      </c>
      <c r="L382" s="9" t="n">
        <f aca="false">IF(ISNUMBER(G382),IF(OR(C382="Gasto",C382="Apartado"),-G382,G382),0)</f>
        <v>0</v>
      </c>
      <c r="M382" s="9" t="str">
        <f aca="false">IF(J382="","",IF(OR(C382="Gasto",C382="Apartado"),-N(F382),N(F382)))</f>
        <v/>
      </c>
      <c r="N382" s="9" t="n">
        <f aca="false">IF(J382="Pendiente",M382,0)</f>
        <v>0</v>
      </c>
      <c r="O382" s="9" t="n">
        <f aca="false">IF(AND(J382="Pendiente",OR(C382="Gasto",C382="Apartado")),MAX(0,N(F382)),0)</f>
        <v>0</v>
      </c>
    </row>
    <row r="383" customFormat="false" ht="34" hidden="false" customHeight="true" outlineLevel="0" collapsed="false">
      <c r="A383" s="30"/>
      <c r="B383" s="30"/>
      <c r="C383" s="28"/>
      <c r="D383" s="28"/>
      <c r="E383" s="28"/>
      <c r="F383" s="29"/>
      <c r="G383" s="29"/>
      <c r="H383" s="31"/>
      <c r="I383" s="32"/>
      <c r="J383" s="18" t="str">
        <f aca="false">IF(COUNTA(A383:I383)=0,"",IF(ISNUMBER(G383),"Confirmado","Pendiente"))</f>
        <v/>
      </c>
      <c r="K383" s="18" t="str">
        <f aca="false">IF(AND(ISNUMBER(A383),OR(A383&lt;Plan!$A$20,A383&gt;=Plan!$B$45,AND(ISNUMBER(B383),OR(B383&lt;Plan!$A$20,B383&gt;=Plan!$B$45)))),"REVISAR periodo",IF(COUNTA(A383:I383)=0,"",IF(OR(NOT(ISNUMBER(A383)),E383="",AND(C383&lt;&gt;"Ingreso",C383&lt;&gt;"Gasto",C383&lt;&gt;"Apartado",C383&lt;&gt;"Retirada"),AND(F383&lt;&gt;"",NOT(ISNUMBER(F383))),AND(G383&lt;&gt;"",NOT(ISNUMBER(G383))),AND(ISNUMBER(G383),NOT(ISNUMBER(B383))),AND(G383="",B383&lt;&gt;""),AND(C383="Gasto",COUNTIFS(Categorias!$A$8:$A$15,D383)&lt;&gt;1)),"REVISAR datos","Correcto")))</f>
        <v/>
      </c>
      <c r="L383" s="9" t="n">
        <f aca="false">IF(ISNUMBER(G383),IF(OR(C383="Gasto",C383="Apartado"),-G383,G383),0)</f>
        <v>0</v>
      </c>
      <c r="M383" s="9" t="str">
        <f aca="false">IF(J383="","",IF(OR(C383="Gasto",C383="Apartado"),-N(F383),N(F383)))</f>
        <v/>
      </c>
      <c r="N383" s="9" t="n">
        <f aca="false">IF(J383="Pendiente",M383,0)</f>
        <v>0</v>
      </c>
      <c r="O383" s="9" t="n">
        <f aca="false">IF(AND(J383="Pendiente",OR(C383="Gasto",C383="Apartado")),MAX(0,N(F383)),0)</f>
        <v>0</v>
      </c>
    </row>
    <row r="384" customFormat="false" ht="34" hidden="false" customHeight="true" outlineLevel="0" collapsed="false">
      <c r="A384" s="30"/>
      <c r="B384" s="30"/>
      <c r="C384" s="28"/>
      <c r="D384" s="28"/>
      <c r="E384" s="28"/>
      <c r="F384" s="29"/>
      <c r="G384" s="29"/>
      <c r="H384" s="31"/>
      <c r="I384" s="32"/>
      <c r="J384" s="18" t="str">
        <f aca="false">IF(COUNTA(A384:I384)=0,"",IF(ISNUMBER(G384),"Confirmado","Pendiente"))</f>
        <v/>
      </c>
      <c r="K384" s="18" t="str">
        <f aca="false">IF(AND(ISNUMBER(A384),OR(A384&lt;Plan!$A$20,A384&gt;=Plan!$B$45,AND(ISNUMBER(B384),OR(B384&lt;Plan!$A$20,B384&gt;=Plan!$B$45)))),"REVISAR periodo",IF(COUNTA(A384:I384)=0,"",IF(OR(NOT(ISNUMBER(A384)),E384="",AND(C384&lt;&gt;"Ingreso",C384&lt;&gt;"Gasto",C384&lt;&gt;"Apartado",C384&lt;&gt;"Retirada"),AND(F384&lt;&gt;"",NOT(ISNUMBER(F384))),AND(G384&lt;&gt;"",NOT(ISNUMBER(G384))),AND(ISNUMBER(G384),NOT(ISNUMBER(B384))),AND(G384="",B384&lt;&gt;""),AND(C384="Gasto",COUNTIFS(Categorias!$A$8:$A$15,D384)&lt;&gt;1)),"REVISAR datos","Correcto")))</f>
        <v/>
      </c>
      <c r="L384" s="9" t="n">
        <f aca="false">IF(ISNUMBER(G384),IF(OR(C384="Gasto",C384="Apartado"),-G384,G384),0)</f>
        <v>0</v>
      </c>
      <c r="M384" s="9" t="str">
        <f aca="false">IF(J384="","",IF(OR(C384="Gasto",C384="Apartado"),-N(F384),N(F384)))</f>
        <v/>
      </c>
      <c r="N384" s="9" t="n">
        <f aca="false">IF(J384="Pendiente",M384,0)</f>
        <v>0</v>
      </c>
      <c r="O384" s="9" t="n">
        <f aca="false">IF(AND(J384="Pendiente",OR(C384="Gasto",C384="Apartado")),MAX(0,N(F384)),0)</f>
        <v>0</v>
      </c>
    </row>
    <row r="385" customFormat="false" ht="34" hidden="false" customHeight="true" outlineLevel="0" collapsed="false">
      <c r="A385" s="30"/>
      <c r="B385" s="30"/>
      <c r="C385" s="28"/>
      <c r="D385" s="28"/>
      <c r="E385" s="28"/>
      <c r="F385" s="29"/>
      <c r="G385" s="29"/>
      <c r="H385" s="31"/>
      <c r="I385" s="32"/>
      <c r="J385" s="18" t="str">
        <f aca="false">IF(COUNTA(A385:I385)=0,"",IF(ISNUMBER(G385),"Confirmado","Pendiente"))</f>
        <v/>
      </c>
      <c r="K385" s="18" t="str">
        <f aca="false">IF(AND(ISNUMBER(A385),OR(A385&lt;Plan!$A$20,A385&gt;=Plan!$B$45,AND(ISNUMBER(B385),OR(B385&lt;Plan!$A$20,B385&gt;=Plan!$B$45)))),"REVISAR periodo",IF(COUNTA(A385:I385)=0,"",IF(OR(NOT(ISNUMBER(A385)),E385="",AND(C385&lt;&gt;"Ingreso",C385&lt;&gt;"Gasto",C385&lt;&gt;"Apartado",C385&lt;&gt;"Retirada"),AND(F385&lt;&gt;"",NOT(ISNUMBER(F385))),AND(G385&lt;&gt;"",NOT(ISNUMBER(G385))),AND(ISNUMBER(G385),NOT(ISNUMBER(B385))),AND(G385="",B385&lt;&gt;""),AND(C385="Gasto",COUNTIFS(Categorias!$A$8:$A$15,D385)&lt;&gt;1)),"REVISAR datos","Correcto")))</f>
        <v/>
      </c>
      <c r="L385" s="9" t="n">
        <f aca="false">IF(ISNUMBER(G385),IF(OR(C385="Gasto",C385="Apartado"),-G385,G385),0)</f>
        <v>0</v>
      </c>
      <c r="M385" s="9" t="str">
        <f aca="false">IF(J385="","",IF(OR(C385="Gasto",C385="Apartado"),-N(F385),N(F385)))</f>
        <v/>
      </c>
      <c r="N385" s="9" t="n">
        <f aca="false">IF(J385="Pendiente",M385,0)</f>
        <v>0</v>
      </c>
      <c r="O385" s="9" t="n">
        <f aca="false">IF(AND(J385="Pendiente",OR(C385="Gasto",C385="Apartado")),MAX(0,N(F385)),0)</f>
        <v>0</v>
      </c>
    </row>
    <row r="386" customFormat="false" ht="34" hidden="false" customHeight="true" outlineLevel="0" collapsed="false">
      <c r="A386" s="30"/>
      <c r="B386" s="30"/>
      <c r="C386" s="28"/>
      <c r="D386" s="28"/>
      <c r="E386" s="28"/>
      <c r="F386" s="29"/>
      <c r="G386" s="29"/>
      <c r="H386" s="31"/>
      <c r="I386" s="32"/>
      <c r="J386" s="18" t="str">
        <f aca="false">IF(COUNTA(A386:I386)=0,"",IF(ISNUMBER(G386),"Confirmado","Pendiente"))</f>
        <v/>
      </c>
      <c r="K386" s="18" t="str">
        <f aca="false">IF(AND(ISNUMBER(A386),OR(A386&lt;Plan!$A$20,A386&gt;=Plan!$B$45,AND(ISNUMBER(B386),OR(B386&lt;Plan!$A$20,B386&gt;=Plan!$B$45)))),"REVISAR periodo",IF(COUNTA(A386:I386)=0,"",IF(OR(NOT(ISNUMBER(A386)),E386="",AND(C386&lt;&gt;"Ingreso",C386&lt;&gt;"Gasto",C386&lt;&gt;"Apartado",C386&lt;&gt;"Retirada"),AND(F386&lt;&gt;"",NOT(ISNUMBER(F386))),AND(G386&lt;&gt;"",NOT(ISNUMBER(G386))),AND(ISNUMBER(G386),NOT(ISNUMBER(B386))),AND(G386="",B386&lt;&gt;""),AND(C386="Gasto",COUNTIFS(Categorias!$A$8:$A$15,D386)&lt;&gt;1)),"REVISAR datos","Correcto")))</f>
        <v/>
      </c>
      <c r="L386" s="9" t="n">
        <f aca="false">IF(ISNUMBER(G386),IF(OR(C386="Gasto",C386="Apartado"),-G386,G386),0)</f>
        <v>0</v>
      </c>
      <c r="M386" s="9" t="str">
        <f aca="false">IF(J386="","",IF(OR(C386="Gasto",C386="Apartado"),-N(F386),N(F386)))</f>
        <v/>
      </c>
      <c r="N386" s="9" t="n">
        <f aca="false">IF(J386="Pendiente",M386,0)</f>
        <v>0</v>
      </c>
      <c r="O386" s="9" t="n">
        <f aca="false">IF(AND(J386="Pendiente",OR(C386="Gasto",C386="Apartado")),MAX(0,N(F386)),0)</f>
        <v>0</v>
      </c>
    </row>
    <row r="387" customFormat="false" ht="34" hidden="false" customHeight="true" outlineLevel="0" collapsed="false">
      <c r="A387" s="30"/>
      <c r="B387" s="30"/>
      <c r="C387" s="28"/>
      <c r="D387" s="28"/>
      <c r="E387" s="28"/>
      <c r="F387" s="29"/>
      <c r="G387" s="29"/>
      <c r="H387" s="31"/>
      <c r="I387" s="32"/>
      <c r="J387" s="18" t="str">
        <f aca="false">IF(COUNTA(A387:I387)=0,"",IF(ISNUMBER(G387),"Confirmado","Pendiente"))</f>
        <v/>
      </c>
      <c r="K387" s="18" t="str">
        <f aca="false">IF(AND(ISNUMBER(A387),OR(A387&lt;Plan!$A$20,A387&gt;=Plan!$B$45,AND(ISNUMBER(B387),OR(B387&lt;Plan!$A$20,B387&gt;=Plan!$B$45)))),"REVISAR periodo",IF(COUNTA(A387:I387)=0,"",IF(OR(NOT(ISNUMBER(A387)),E387="",AND(C387&lt;&gt;"Ingreso",C387&lt;&gt;"Gasto",C387&lt;&gt;"Apartado",C387&lt;&gt;"Retirada"),AND(F387&lt;&gt;"",NOT(ISNUMBER(F387))),AND(G387&lt;&gt;"",NOT(ISNUMBER(G387))),AND(ISNUMBER(G387),NOT(ISNUMBER(B387))),AND(G387="",B387&lt;&gt;""),AND(C387="Gasto",COUNTIFS(Categorias!$A$8:$A$15,D387)&lt;&gt;1)),"REVISAR datos","Correcto")))</f>
        <v/>
      </c>
      <c r="L387" s="9" t="n">
        <f aca="false">IF(ISNUMBER(G387),IF(OR(C387="Gasto",C387="Apartado"),-G387,G387),0)</f>
        <v>0</v>
      </c>
      <c r="M387" s="9" t="str">
        <f aca="false">IF(J387="","",IF(OR(C387="Gasto",C387="Apartado"),-N(F387),N(F387)))</f>
        <v/>
      </c>
      <c r="N387" s="9" t="n">
        <f aca="false">IF(J387="Pendiente",M387,0)</f>
        <v>0</v>
      </c>
      <c r="O387" s="9" t="n">
        <f aca="false">IF(AND(J387="Pendiente",OR(C387="Gasto",C387="Apartado")),MAX(0,N(F387)),0)</f>
        <v>0</v>
      </c>
    </row>
    <row r="388" customFormat="false" ht="34" hidden="false" customHeight="true" outlineLevel="0" collapsed="false">
      <c r="A388" s="30"/>
      <c r="B388" s="30"/>
      <c r="C388" s="28"/>
      <c r="D388" s="28"/>
      <c r="E388" s="28"/>
      <c r="F388" s="29"/>
      <c r="G388" s="29"/>
      <c r="H388" s="31"/>
      <c r="I388" s="32"/>
      <c r="J388" s="18" t="str">
        <f aca="false">IF(COUNTA(A388:I388)=0,"",IF(ISNUMBER(G388),"Confirmado","Pendiente"))</f>
        <v/>
      </c>
      <c r="K388" s="18" t="str">
        <f aca="false">IF(AND(ISNUMBER(A388),OR(A388&lt;Plan!$A$20,A388&gt;=Plan!$B$45,AND(ISNUMBER(B388),OR(B388&lt;Plan!$A$20,B388&gt;=Plan!$B$45)))),"REVISAR periodo",IF(COUNTA(A388:I388)=0,"",IF(OR(NOT(ISNUMBER(A388)),E388="",AND(C388&lt;&gt;"Ingreso",C388&lt;&gt;"Gasto",C388&lt;&gt;"Apartado",C388&lt;&gt;"Retirada"),AND(F388&lt;&gt;"",NOT(ISNUMBER(F388))),AND(G388&lt;&gt;"",NOT(ISNUMBER(G388))),AND(ISNUMBER(G388),NOT(ISNUMBER(B388))),AND(G388="",B388&lt;&gt;""),AND(C388="Gasto",COUNTIFS(Categorias!$A$8:$A$15,D388)&lt;&gt;1)),"REVISAR datos","Correcto")))</f>
        <v/>
      </c>
      <c r="L388" s="9" t="n">
        <f aca="false">IF(ISNUMBER(G388),IF(OR(C388="Gasto",C388="Apartado"),-G388,G388),0)</f>
        <v>0</v>
      </c>
      <c r="M388" s="9" t="str">
        <f aca="false">IF(J388="","",IF(OR(C388="Gasto",C388="Apartado"),-N(F388),N(F388)))</f>
        <v/>
      </c>
      <c r="N388" s="9" t="n">
        <f aca="false">IF(J388="Pendiente",M388,0)</f>
        <v>0</v>
      </c>
      <c r="O388" s="9" t="n">
        <f aca="false">IF(AND(J388="Pendiente",OR(C388="Gasto",C388="Apartado")),MAX(0,N(F388)),0)</f>
        <v>0</v>
      </c>
    </row>
    <row r="389" customFormat="false" ht="34" hidden="false" customHeight="true" outlineLevel="0" collapsed="false">
      <c r="A389" s="30"/>
      <c r="B389" s="30"/>
      <c r="C389" s="28"/>
      <c r="D389" s="28"/>
      <c r="E389" s="28"/>
      <c r="F389" s="29"/>
      <c r="G389" s="29"/>
      <c r="H389" s="31"/>
      <c r="I389" s="32"/>
      <c r="J389" s="18" t="str">
        <f aca="false">IF(COUNTA(A389:I389)=0,"",IF(ISNUMBER(G389),"Confirmado","Pendiente"))</f>
        <v/>
      </c>
      <c r="K389" s="18" t="str">
        <f aca="false">IF(AND(ISNUMBER(A389),OR(A389&lt;Plan!$A$20,A389&gt;=Plan!$B$45,AND(ISNUMBER(B389),OR(B389&lt;Plan!$A$20,B389&gt;=Plan!$B$45)))),"REVISAR periodo",IF(COUNTA(A389:I389)=0,"",IF(OR(NOT(ISNUMBER(A389)),E389="",AND(C389&lt;&gt;"Ingreso",C389&lt;&gt;"Gasto",C389&lt;&gt;"Apartado",C389&lt;&gt;"Retirada"),AND(F389&lt;&gt;"",NOT(ISNUMBER(F389))),AND(G389&lt;&gt;"",NOT(ISNUMBER(G389))),AND(ISNUMBER(G389),NOT(ISNUMBER(B389))),AND(G389="",B389&lt;&gt;""),AND(C389="Gasto",COUNTIFS(Categorias!$A$8:$A$15,D389)&lt;&gt;1)),"REVISAR datos","Correcto")))</f>
        <v/>
      </c>
      <c r="L389" s="9" t="n">
        <f aca="false">IF(ISNUMBER(G389),IF(OR(C389="Gasto",C389="Apartado"),-G389,G389),0)</f>
        <v>0</v>
      </c>
      <c r="M389" s="9" t="str">
        <f aca="false">IF(J389="","",IF(OR(C389="Gasto",C389="Apartado"),-N(F389),N(F389)))</f>
        <v/>
      </c>
      <c r="N389" s="9" t="n">
        <f aca="false">IF(J389="Pendiente",M389,0)</f>
        <v>0</v>
      </c>
      <c r="O389" s="9" t="n">
        <f aca="false">IF(AND(J389="Pendiente",OR(C389="Gasto",C389="Apartado")),MAX(0,N(F389)),0)</f>
        <v>0</v>
      </c>
    </row>
    <row r="390" customFormat="false" ht="34" hidden="false" customHeight="true" outlineLevel="0" collapsed="false">
      <c r="A390" s="30"/>
      <c r="B390" s="30"/>
      <c r="C390" s="28"/>
      <c r="D390" s="28"/>
      <c r="E390" s="28"/>
      <c r="F390" s="29"/>
      <c r="G390" s="29"/>
      <c r="H390" s="31"/>
      <c r="I390" s="32"/>
      <c r="J390" s="18" t="str">
        <f aca="false">IF(COUNTA(A390:I390)=0,"",IF(ISNUMBER(G390),"Confirmado","Pendiente"))</f>
        <v/>
      </c>
      <c r="K390" s="18" t="str">
        <f aca="false">IF(AND(ISNUMBER(A390),OR(A390&lt;Plan!$A$20,A390&gt;=Plan!$B$45,AND(ISNUMBER(B390),OR(B390&lt;Plan!$A$20,B390&gt;=Plan!$B$45)))),"REVISAR periodo",IF(COUNTA(A390:I390)=0,"",IF(OR(NOT(ISNUMBER(A390)),E390="",AND(C390&lt;&gt;"Ingreso",C390&lt;&gt;"Gasto",C390&lt;&gt;"Apartado",C390&lt;&gt;"Retirada"),AND(F390&lt;&gt;"",NOT(ISNUMBER(F390))),AND(G390&lt;&gt;"",NOT(ISNUMBER(G390))),AND(ISNUMBER(G390),NOT(ISNUMBER(B390))),AND(G390="",B390&lt;&gt;""),AND(C390="Gasto",COUNTIFS(Categorias!$A$8:$A$15,D390)&lt;&gt;1)),"REVISAR datos","Correcto")))</f>
        <v/>
      </c>
      <c r="L390" s="9" t="n">
        <f aca="false">IF(ISNUMBER(G390),IF(OR(C390="Gasto",C390="Apartado"),-G390,G390),0)</f>
        <v>0</v>
      </c>
      <c r="M390" s="9" t="str">
        <f aca="false">IF(J390="","",IF(OR(C390="Gasto",C390="Apartado"),-N(F390),N(F390)))</f>
        <v/>
      </c>
      <c r="N390" s="9" t="n">
        <f aca="false">IF(J390="Pendiente",M390,0)</f>
        <v>0</v>
      </c>
      <c r="O390" s="9" t="n">
        <f aca="false">IF(AND(J390="Pendiente",OR(C390="Gasto",C390="Apartado")),MAX(0,N(F390)),0)</f>
        <v>0</v>
      </c>
    </row>
    <row r="391" customFormat="false" ht="34" hidden="false" customHeight="true" outlineLevel="0" collapsed="false">
      <c r="A391" s="30"/>
      <c r="B391" s="30"/>
      <c r="C391" s="28"/>
      <c r="D391" s="28"/>
      <c r="E391" s="28"/>
      <c r="F391" s="29"/>
      <c r="G391" s="29"/>
      <c r="H391" s="31"/>
      <c r="I391" s="32"/>
      <c r="J391" s="18" t="str">
        <f aca="false">IF(COUNTA(A391:I391)=0,"",IF(ISNUMBER(G391),"Confirmado","Pendiente"))</f>
        <v/>
      </c>
      <c r="K391" s="18" t="str">
        <f aca="false">IF(AND(ISNUMBER(A391),OR(A391&lt;Plan!$A$20,A391&gt;=Plan!$B$45,AND(ISNUMBER(B391),OR(B391&lt;Plan!$A$20,B391&gt;=Plan!$B$45)))),"REVISAR periodo",IF(COUNTA(A391:I391)=0,"",IF(OR(NOT(ISNUMBER(A391)),E391="",AND(C391&lt;&gt;"Ingreso",C391&lt;&gt;"Gasto",C391&lt;&gt;"Apartado",C391&lt;&gt;"Retirada"),AND(F391&lt;&gt;"",NOT(ISNUMBER(F391))),AND(G391&lt;&gt;"",NOT(ISNUMBER(G391))),AND(ISNUMBER(G391),NOT(ISNUMBER(B391))),AND(G391="",B391&lt;&gt;""),AND(C391="Gasto",COUNTIFS(Categorias!$A$8:$A$15,D391)&lt;&gt;1)),"REVISAR datos","Correcto")))</f>
        <v/>
      </c>
      <c r="L391" s="9" t="n">
        <f aca="false">IF(ISNUMBER(G391),IF(OR(C391="Gasto",C391="Apartado"),-G391,G391),0)</f>
        <v>0</v>
      </c>
      <c r="M391" s="9" t="str">
        <f aca="false">IF(J391="","",IF(OR(C391="Gasto",C391="Apartado"),-N(F391),N(F391)))</f>
        <v/>
      </c>
      <c r="N391" s="9" t="n">
        <f aca="false">IF(J391="Pendiente",M391,0)</f>
        <v>0</v>
      </c>
      <c r="O391" s="9" t="n">
        <f aca="false">IF(AND(J391="Pendiente",OR(C391="Gasto",C391="Apartado")),MAX(0,N(F391)),0)</f>
        <v>0</v>
      </c>
    </row>
    <row r="392" customFormat="false" ht="34" hidden="false" customHeight="true" outlineLevel="0" collapsed="false">
      <c r="A392" s="30"/>
      <c r="B392" s="30"/>
      <c r="C392" s="28"/>
      <c r="D392" s="28"/>
      <c r="E392" s="28"/>
      <c r="F392" s="29"/>
      <c r="G392" s="29"/>
      <c r="H392" s="31"/>
      <c r="I392" s="32"/>
      <c r="J392" s="18" t="str">
        <f aca="false">IF(COUNTA(A392:I392)=0,"",IF(ISNUMBER(G392),"Confirmado","Pendiente"))</f>
        <v/>
      </c>
      <c r="K392" s="18" t="str">
        <f aca="false">IF(AND(ISNUMBER(A392),OR(A392&lt;Plan!$A$20,A392&gt;=Plan!$B$45,AND(ISNUMBER(B392),OR(B392&lt;Plan!$A$20,B392&gt;=Plan!$B$45)))),"REVISAR periodo",IF(COUNTA(A392:I392)=0,"",IF(OR(NOT(ISNUMBER(A392)),E392="",AND(C392&lt;&gt;"Ingreso",C392&lt;&gt;"Gasto",C392&lt;&gt;"Apartado",C392&lt;&gt;"Retirada"),AND(F392&lt;&gt;"",NOT(ISNUMBER(F392))),AND(G392&lt;&gt;"",NOT(ISNUMBER(G392))),AND(ISNUMBER(G392),NOT(ISNUMBER(B392))),AND(G392="",B392&lt;&gt;""),AND(C392="Gasto",COUNTIFS(Categorias!$A$8:$A$15,D392)&lt;&gt;1)),"REVISAR datos","Correcto")))</f>
        <v/>
      </c>
      <c r="L392" s="9" t="n">
        <f aca="false">IF(ISNUMBER(G392),IF(OR(C392="Gasto",C392="Apartado"),-G392,G392),0)</f>
        <v>0</v>
      </c>
      <c r="M392" s="9" t="str">
        <f aca="false">IF(J392="","",IF(OR(C392="Gasto",C392="Apartado"),-N(F392),N(F392)))</f>
        <v/>
      </c>
      <c r="N392" s="9" t="n">
        <f aca="false">IF(J392="Pendiente",M392,0)</f>
        <v>0</v>
      </c>
      <c r="O392" s="9" t="n">
        <f aca="false">IF(AND(J392="Pendiente",OR(C392="Gasto",C392="Apartado")),MAX(0,N(F392)),0)</f>
        <v>0</v>
      </c>
    </row>
    <row r="393" customFormat="false" ht="34" hidden="false" customHeight="true" outlineLevel="0" collapsed="false">
      <c r="A393" s="30"/>
      <c r="B393" s="30"/>
      <c r="C393" s="28"/>
      <c r="D393" s="28"/>
      <c r="E393" s="28"/>
      <c r="F393" s="29"/>
      <c r="G393" s="29"/>
      <c r="H393" s="31"/>
      <c r="I393" s="32"/>
      <c r="J393" s="18" t="str">
        <f aca="false">IF(COUNTA(A393:I393)=0,"",IF(ISNUMBER(G393),"Confirmado","Pendiente"))</f>
        <v/>
      </c>
      <c r="K393" s="18" t="str">
        <f aca="false">IF(AND(ISNUMBER(A393),OR(A393&lt;Plan!$A$20,A393&gt;=Plan!$B$45,AND(ISNUMBER(B393),OR(B393&lt;Plan!$A$20,B393&gt;=Plan!$B$45)))),"REVISAR periodo",IF(COUNTA(A393:I393)=0,"",IF(OR(NOT(ISNUMBER(A393)),E393="",AND(C393&lt;&gt;"Ingreso",C393&lt;&gt;"Gasto",C393&lt;&gt;"Apartado",C393&lt;&gt;"Retirada"),AND(F393&lt;&gt;"",NOT(ISNUMBER(F393))),AND(G393&lt;&gt;"",NOT(ISNUMBER(G393))),AND(ISNUMBER(G393),NOT(ISNUMBER(B393))),AND(G393="",B393&lt;&gt;""),AND(C393="Gasto",COUNTIFS(Categorias!$A$8:$A$15,D393)&lt;&gt;1)),"REVISAR datos","Correcto")))</f>
        <v/>
      </c>
      <c r="L393" s="9" t="n">
        <f aca="false">IF(ISNUMBER(G393),IF(OR(C393="Gasto",C393="Apartado"),-G393,G393),0)</f>
        <v>0</v>
      </c>
      <c r="M393" s="9" t="str">
        <f aca="false">IF(J393="","",IF(OR(C393="Gasto",C393="Apartado"),-N(F393),N(F393)))</f>
        <v/>
      </c>
      <c r="N393" s="9" t="n">
        <f aca="false">IF(J393="Pendiente",M393,0)</f>
        <v>0</v>
      </c>
      <c r="O393" s="9" t="n">
        <f aca="false">IF(AND(J393="Pendiente",OR(C393="Gasto",C393="Apartado")),MAX(0,N(F393)),0)</f>
        <v>0</v>
      </c>
    </row>
    <row r="394" customFormat="false" ht="34" hidden="false" customHeight="true" outlineLevel="0" collapsed="false">
      <c r="A394" s="30"/>
      <c r="B394" s="30"/>
      <c r="C394" s="28"/>
      <c r="D394" s="28"/>
      <c r="E394" s="28"/>
      <c r="F394" s="29"/>
      <c r="G394" s="29"/>
      <c r="H394" s="31"/>
      <c r="I394" s="32"/>
      <c r="J394" s="18" t="str">
        <f aca="false">IF(COUNTA(A394:I394)=0,"",IF(ISNUMBER(G394),"Confirmado","Pendiente"))</f>
        <v/>
      </c>
      <c r="K394" s="18" t="str">
        <f aca="false">IF(AND(ISNUMBER(A394),OR(A394&lt;Plan!$A$20,A394&gt;=Plan!$B$45,AND(ISNUMBER(B394),OR(B394&lt;Plan!$A$20,B394&gt;=Plan!$B$45)))),"REVISAR periodo",IF(COUNTA(A394:I394)=0,"",IF(OR(NOT(ISNUMBER(A394)),E394="",AND(C394&lt;&gt;"Ingreso",C394&lt;&gt;"Gasto",C394&lt;&gt;"Apartado",C394&lt;&gt;"Retirada"),AND(F394&lt;&gt;"",NOT(ISNUMBER(F394))),AND(G394&lt;&gt;"",NOT(ISNUMBER(G394))),AND(ISNUMBER(G394),NOT(ISNUMBER(B394))),AND(G394="",B394&lt;&gt;""),AND(C394="Gasto",COUNTIFS(Categorias!$A$8:$A$15,D394)&lt;&gt;1)),"REVISAR datos","Correcto")))</f>
        <v/>
      </c>
      <c r="L394" s="9" t="n">
        <f aca="false">IF(ISNUMBER(G394),IF(OR(C394="Gasto",C394="Apartado"),-G394,G394),0)</f>
        <v>0</v>
      </c>
      <c r="M394" s="9" t="str">
        <f aca="false">IF(J394="","",IF(OR(C394="Gasto",C394="Apartado"),-N(F394),N(F394)))</f>
        <v/>
      </c>
      <c r="N394" s="9" t="n">
        <f aca="false">IF(J394="Pendiente",M394,0)</f>
        <v>0</v>
      </c>
      <c r="O394" s="9" t="n">
        <f aca="false">IF(AND(J394="Pendiente",OR(C394="Gasto",C394="Apartado")),MAX(0,N(F394)),0)</f>
        <v>0</v>
      </c>
    </row>
    <row r="395" customFormat="false" ht="34" hidden="false" customHeight="true" outlineLevel="0" collapsed="false">
      <c r="A395" s="30"/>
      <c r="B395" s="30"/>
      <c r="C395" s="28"/>
      <c r="D395" s="28"/>
      <c r="E395" s="28"/>
      <c r="F395" s="29"/>
      <c r="G395" s="29"/>
      <c r="H395" s="31"/>
      <c r="I395" s="32"/>
      <c r="J395" s="18" t="str">
        <f aca="false">IF(COUNTA(A395:I395)=0,"",IF(ISNUMBER(G395),"Confirmado","Pendiente"))</f>
        <v/>
      </c>
      <c r="K395" s="18" t="str">
        <f aca="false">IF(AND(ISNUMBER(A395),OR(A395&lt;Plan!$A$20,A395&gt;=Plan!$B$45,AND(ISNUMBER(B395),OR(B395&lt;Plan!$A$20,B395&gt;=Plan!$B$45)))),"REVISAR periodo",IF(COUNTA(A395:I395)=0,"",IF(OR(NOT(ISNUMBER(A395)),E395="",AND(C395&lt;&gt;"Ingreso",C395&lt;&gt;"Gasto",C395&lt;&gt;"Apartado",C395&lt;&gt;"Retirada"),AND(F395&lt;&gt;"",NOT(ISNUMBER(F395))),AND(G395&lt;&gt;"",NOT(ISNUMBER(G395))),AND(ISNUMBER(G395),NOT(ISNUMBER(B395))),AND(G395="",B395&lt;&gt;""),AND(C395="Gasto",COUNTIFS(Categorias!$A$8:$A$15,D395)&lt;&gt;1)),"REVISAR datos","Correcto")))</f>
        <v/>
      </c>
      <c r="L395" s="9" t="n">
        <f aca="false">IF(ISNUMBER(G395),IF(OR(C395="Gasto",C395="Apartado"),-G395,G395),0)</f>
        <v>0</v>
      </c>
      <c r="M395" s="9" t="str">
        <f aca="false">IF(J395="","",IF(OR(C395="Gasto",C395="Apartado"),-N(F395),N(F395)))</f>
        <v/>
      </c>
      <c r="N395" s="9" t="n">
        <f aca="false">IF(J395="Pendiente",M395,0)</f>
        <v>0</v>
      </c>
      <c r="O395" s="9" t="n">
        <f aca="false">IF(AND(J395="Pendiente",OR(C395="Gasto",C395="Apartado")),MAX(0,N(F395)),0)</f>
        <v>0</v>
      </c>
    </row>
    <row r="396" customFormat="false" ht="34" hidden="false" customHeight="true" outlineLevel="0" collapsed="false">
      <c r="A396" s="30"/>
      <c r="B396" s="30"/>
      <c r="C396" s="28"/>
      <c r="D396" s="28"/>
      <c r="E396" s="28"/>
      <c r="F396" s="29"/>
      <c r="G396" s="29"/>
      <c r="H396" s="31"/>
      <c r="I396" s="32"/>
      <c r="J396" s="18" t="str">
        <f aca="false">IF(COUNTA(A396:I396)=0,"",IF(ISNUMBER(G396),"Confirmado","Pendiente"))</f>
        <v/>
      </c>
      <c r="K396" s="18" t="str">
        <f aca="false">IF(AND(ISNUMBER(A396),OR(A396&lt;Plan!$A$20,A396&gt;=Plan!$B$45,AND(ISNUMBER(B396),OR(B396&lt;Plan!$A$20,B396&gt;=Plan!$B$45)))),"REVISAR periodo",IF(COUNTA(A396:I396)=0,"",IF(OR(NOT(ISNUMBER(A396)),E396="",AND(C396&lt;&gt;"Ingreso",C396&lt;&gt;"Gasto",C396&lt;&gt;"Apartado",C396&lt;&gt;"Retirada"),AND(F396&lt;&gt;"",NOT(ISNUMBER(F396))),AND(G396&lt;&gt;"",NOT(ISNUMBER(G396))),AND(ISNUMBER(G396),NOT(ISNUMBER(B396))),AND(G396="",B396&lt;&gt;""),AND(C396="Gasto",COUNTIFS(Categorias!$A$8:$A$15,D396)&lt;&gt;1)),"REVISAR datos","Correcto")))</f>
        <v/>
      </c>
      <c r="L396" s="9" t="n">
        <f aca="false">IF(ISNUMBER(G396),IF(OR(C396="Gasto",C396="Apartado"),-G396,G396),0)</f>
        <v>0</v>
      </c>
      <c r="M396" s="9" t="str">
        <f aca="false">IF(J396="","",IF(OR(C396="Gasto",C396="Apartado"),-N(F396),N(F396)))</f>
        <v/>
      </c>
      <c r="N396" s="9" t="n">
        <f aca="false">IF(J396="Pendiente",M396,0)</f>
        <v>0</v>
      </c>
      <c r="O396" s="9" t="n">
        <f aca="false">IF(AND(J396="Pendiente",OR(C396="Gasto",C396="Apartado")),MAX(0,N(F396)),0)</f>
        <v>0</v>
      </c>
    </row>
    <row r="397" customFormat="false" ht="34" hidden="false" customHeight="true" outlineLevel="0" collapsed="false">
      <c r="A397" s="30"/>
      <c r="B397" s="30"/>
      <c r="C397" s="28"/>
      <c r="D397" s="28"/>
      <c r="E397" s="28"/>
      <c r="F397" s="29"/>
      <c r="G397" s="29"/>
      <c r="H397" s="31"/>
      <c r="I397" s="32"/>
      <c r="J397" s="18" t="str">
        <f aca="false">IF(COUNTA(A397:I397)=0,"",IF(ISNUMBER(G397),"Confirmado","Pendiente"))</f>
        <v/>
      </c>
      <c r="K397" s="18" t="str">
        <f aca="false">IF(AND(ISNUMBER(A397),OR(A397&lt;Plan!$A$20,A397&gt;=Plan!$B$45,AND(ISNUMBER(B397),OR(B397&lt;Plan!$A$20,B397&gt;=Plan!$B$45)))),"REVISAR periodo",IF(COUNTA(A397:I397)=0,"",IF(OR(NOT(ISNUMBER(A397)),E397="",AND(C397&lt;&gt;"Ingreso",C397&lt;&gt;"Gasto",C397&lt;&gt;"Apartado",C397&lt;&gt;"Retirada"),AND(F397&lt;&gt;"",NOT(ISNUMBER(F397))),AND(G397&lt;&gt;"",NOT(ISNUMBER(G397))),AND(ISNUMBER(G397),NOT(ISNUMBER(B397))),AND(G397="",B397&lt;&gt;""),AND(C397="Gasto",COUNTIFS(Categorias!$A$8:$A$15,D397)&lt;&gt;1)),"REVISAR datos","Correcto")))</f>
        <v/>
      </c>
      <c r="L397" s="9" t="n">
        <f aca="false">IF(ISNUMBER(G397),IF(OR(C397="Gasto",C397="Apartado"),-G397,G397),0)</f>
        <v>0</v>
      </c>
      <c r="M397" s="9" t="str">
        <f aca="false">IF(J397="","",IF(OR(C397="Gasto",C397="Apartado"),-N(F397),N(F397)))</f>
        <v/>
      </c>
      <c r="N397" s="9" t="n">
        <f aca="false">IF(J397="Pendiente",M397,0)</f>
        <v>0</v>
      </c>
      <c r="O397" s="9" t="n">
        <f aca="false">IF(AND(J397="Pendiente",OR(C397="Gasto",C397="Apartado")),MAX(0,N(F397)),0)</f>
        <v>0</v>
      </c>
    </row>
    <row r="398" customFormat="false" ht="34" hidden="false" customHeight="true" outlineLevel="0" collapsed="false">
      <c r="A398" s="30"/>
      <c r="B398" s="30"/>
      <c r="C398" s="28"/>
      <c r="D398" s="28"/>
      <c r="E398" s="28"/>
      <c r="F398" s="29"/>
      <c r="G398" s="29"/>
      <c r="H398" s="31"/>
      <c r="I398" s="32"/>
      <c r="J398" s="18" t="str">
        <f aca="false">IF(COUNTA(A398:I398)=0,"",IF(ISNUMBER(G398),"Confirmado","Pendiente"))</f>
        <v/>
      </c>
      <c r="K398" s="18" t="str">
        <f aca="false">IF(AND(ISNUMBER(A398),OR(A398&lt;Plan!$A$20,A398&gt;=Plan!$B$45,AND(ISNUMBER(B398),OR(B398&lt;Plan!$A$20,B398&gt;=Plan!$B$45)))),"REVISAR periodo",IF(COUNTA(A398:I398)=0,"",IF(OR(NOT(ISNUMBER(A398)),E398="",AND(C398&lt;&gt;"Ingreso",C398&lt;&gt;"Gasto",C398&lt;&gt;"Apartado",C398&lt;&gt;"Retirada"),AND(F398&lt;&gt;"",NOT(ISNUMBER(F398))),AND(G398&lt;&gt;"",NOT(ISNUMBER(G398))),AND(ISNUMBER(G398),NOT(ISNUMBER(B398))),AND(G398="",B398&lt;&gt;""),AND(C398="Gasto",COUNTIFS(Categorias!$A$8:$A$15,D398)&lt;&gt;1)),"REVISAR datos","Correcto")))</f>
        <v/>
      </c>
      <c r="L398" s="9" t="n">
        <f aca="false">IF(ISNUMBER(G398),IF(OR(C398="Gasto",C398="Apartado"),-G398,G398),0)</f>
        <v>0</v>
      </c>
      <c r="M398" s="9" t="str">
        <f aca="false">IF(J398="","",IF(OR(C398="Gasto",C398="Apartado"),-N(F398),N(F398)))</f>
        <v/>
      </c>
      <c r="N398" s="9" t="n">
        <f aca="false">IF(J398="Pendiente",M398,0)</f>
        <v>0</v>
      </c>
      <c r="O398" s="9" t="n">
        <f aca="false">IF(AND(J398="Pendiente",OR(C398="Gasto",C398="Apartado")),MAX(0,N(F398)),0)</f>
        <v>0</v>
      </c>
    </row>
    <row r="399" customFormat="false" ht="34" hidden="false" customHeight="true" outlineLevel="0" collapsed="false">
      <c r="A399" s="30"/>
      <c r="B399" s="30"/>
      <c r="C399" s="28"/>
      <c r="D399" s="28"/>
      <c r="E399" s="28"/>
      <c r="F399" s="29"/>
      <c r="G399" s="29"/>
      <c r="H399" s="31"/>
      <c r="I399" s="32"/>
      <c r="J399" s="18" t="str">
        <f aca="false">IF(COUNTA(A399:I399)=0,"",IF(ISNUMBER(G399),"Confirmado","Pendiente"))</f>
        <v/>
      </c>
      <c r="K399" s="18" t="str">
        <f aca="false">IF(AND(ISNUMBER(A399),OR(A399&lt;Plan!$A$20,A399&gt;=Plan!$B$45,AND(ISNUMBER(B399),OR(B399&lt;Plan!$A$20,B399&gt;=Plan!$B$45)))),"REVISAR periodo",IF(COUNTA(A399:I399)=0,"",IF(OR(NOT(ISNUMBER(A399)),E399="",AND(C399&lt;&gt;"Ingreso",C399&lt;&gt;"Gasto",C399&lt;&gt;"Apartado",C399&lt;&gt;"Retirada"),AND(F399&lt;&gt;"",NOT(ISNUMBER(F399))),AND(G399&lt;&gt;"",NOT(ISNUMBER(G399))),AND(ISNUMBER(G399),NOT(ISNUMBER(B399))),AND(G399="",B399&lt;&gt;""),AND(C399="Gasto",COUNTIFS(Categorias!$A$8:$A$15,D399)&lt;&gt;1)),"REVISAR datos","Correcto")))</f>
        <v/>
      </c>
      <c r="L399" s="9" t="n">
        <f aca="false">IF(ISNUMBER(G399),IF(OR(C399="Gasto",C399="Apartado"),-G399,G399),0)</f>
        <v>0</v>
      </c>
      <c r="M399" s="9" t="str">
        <f aca="false">IF(J399="","",IF(OR(C399="Gasto",C399="Apartado"),-N(F399),N(F399)))</f>
        <v/>
      </c>
      <c r="N399" s="9" t="n">
        <f aca="false">IF(J399="Pendiente",M399,0)</f>
        <v>0</v>
      </c>
      <c r="O399" s="9" t="n">
        <f aca="false">IF(AND(J399="Pendiente",OR(C399="Gasto",C399="Apartado")),MAX(0,N(F399)),0)</f>
        <v>0</v>
      </c>
    </row>
    <row r="400" customFormat="false" ht="34" hidden="false" customHeight="true" outlineLevel="0" collapsed="false">
      <c r="A400" s="30"/>
      <c r="B400" s="30"/>
      <c r="C400" s="28"/>
      <c r="D400" s="28"/>
      <c r="E400" s="28"/>
      <c r="F400" s="29"/>
      <c r="G400" s="29"/>
      <c r="H400" s="31"/>
      <c r="I400" s="32"/>
      <c r="J400" s="18" t="str">
        <f aca="false">IF(COUNTA(A400:I400)=0,"",IF(ISNUMBER(G400),"Confirmado","Pendiente"))</f>
        <v/>
      </c>
      <c r="K400" s="18" t="str">
        <f aca="false">IF(AND(ISNUMBER(A400),OR(A400&lt;Plan!$A$20,A400&gt;=Plan!$B$45,AND(ISNUMBER(B400),OR(B400&lt;Plan!$A$20,B400&gt;=Plan!$B$45)))),"REVISAR periodo",IF(COUNTA(A400:I400)=0,"",IF(OR(NOT(ISNUMBER(A400)),E400="",AND(C400&lt;&gt;"Ingreso",C400&lt;&gt;"Gasto",C400&lt;&gt;"Apartado",C400&lt;&gt;"Retirada"),AND(F400&lt;&gt;"",NOT(ISNUMBER(F400))),AND(G400&lt;&gt;"",NOT(ISNUMBER(G400))),AND(ISNUMBER(G400),NOT(ISNUMBER(B400))),AND(G400="",B400&lt;&gt;""),AND(C400="Gasto",COUNTIFS(Categorias!$A$8:$A$15,D400)&lt;&gt;1)),"REVISAR datos","Correcto")))</f>
        <v/>
      </c>
      <c r="L400" s="9" t="n">
        <f aca="false">IF(ISNUMBER(G400),IF(OR(C400="Gasto",C400="Apartado"),-G400,G400),0)</f>
        <v>0</v>
      </c>
      <c r="M400" s="9" t="str">
        <f aca="false">IF(J400="","",IF(OR(C400="Gasto",C400="Apartado"),-N(F400),N(F400)))</f>
        <v/>
      </c>
      <c r="N400" s="9" t="n">
        <f aca="false">IF(J400="Pendiente",M400,0)</f>
        <v>0</v>
      </c>
      <c r="O400" s="9" t="n">
        <f aca="false">IF(AND(J400="Pendiente",OR(C400="Gasto",C400="Apartado")),MAX(0,N(F400)),0)</f>
        <v>0</v>
      </c>
    </row>
    <row r="401" customFormat="false" ht="34" hidden="false" customHeight="true" outlineLevel="0" collapsed="false">
      <c r="A401" s="30"/>
      <c r="B401" s="30"/>
      <c r="C401" s="28"/>
      <c r="D401" s="28"/>
      <c r="E401" s="28"/>
      <c r="F401" s="29"/>
      <c r="G401" s="29"/>
      <c r="H401" s="31"/>
      <c r="I401" s="32"/>
      <c r="J401" s="18" t="str">
        <f aca="false">IF(COUNTA(A401:I401)=0,"",IF(ISNUMBER(G401),"Confirmado","Pendiente"))</f>
        <v/>
      </c>
      <c r="K401" s="18" t="str">
        <f aca="false">IF(AND(ISNUMBER(A401),OR(A401&lt;Plan!$A$20,A401&gt;=Plan!$B$45,AND(ISNUMBER(B401),OR(B401&lt;Plan!$A$20,B401&gt;=Plan!$B$45)))),"REVISAR periodo",IF(COUNTA(A401:I401)=0,"",IF(OR(NOT(ISNUMBER(A401)),E401="",AND(C401&lt;&gt;"Ingreso",C401&lt;&gt;"Gasto",C401&lt;&gt;"Apartado",C401&lt;&gt;"Retirada"),AND(F401&lt;&gt;"",NOT(ISNUMBER(F401))),AND(G401&lt;&gt;"",NOT(ISNUMBER(G401))),AND(ISNUMBER(G401),NOT(ISNUMBER(B401))),AND(G401="",B401&lt;&gt;""),AND(C401="Gasto",COUNTIFS(Categorias!$A$8:$A$15,D401)&lt;&gt;1)),"REVISAR datos","Correcto")))</f>
        <v/>
      </c>
      <c r="L401" s="9" t="n">
        <f aca="false">IF(ISNUMBER(G401),IF(OR(C401="Gasto",C401="Apartado"),-G401,G401),0)</f>
        <v>0</v>
      </c>
      <c r="M401" s="9" t="str">
        <f aca="false">IF(J401="","",IF(OR(C401="Gasto",C401="Apartado"),-N(F401),N(F401)))</f>
        <v/>
      </c>
      <c r="N401" s="9" t="n">
        <f aca="false">IF(J401="Pendiente",M401,0)</f>
        <v>0</v>
      </c>
      <c r="O401" s="9" t="n">
        <f aca="false">IF(AND(J401="Pendiente",OR(C401="Gasto",C401="Apartado")),MAX(0,N(F401)),0)</f>
        <v>0</v>
      </c>
    </row>
    <row r="402" customFormat="false" ht="34" hidden="false" customHeight="true" outlineLevel="0" collapsed="false">
      <c r="A402" s="30"/>
      <c r="B402" s="30"/>
      <c r="C402" s="28"/>
      <c r="D402" s="28"/>
      <c r="E402" s="28"/>
      <c r="F402" s="29"/>
      <c r="G402" s="29"/>
      <c r="H402" s="31"/>
      <c r="I402" s="32"/>
      <c r="J402" s="18" t="str">
        <f aca="false">IF(COUNTA(A402:I402)=0,"",IF(ISNUMBER(G402),"Confirmado","Pendiente"))</f>
        <v/>
      </c>
      <c r="K402" s="18" t="str">
        <f aca="false">IF(AND(ISNUMBER(A402),OR(A402&lt;Plan!$A$20,A402&gt;=Plan!$B$45,AND(ISNUMBER(B402),OR(B402&lt;Plan!$A$20,B402&gt;=Plan!$B$45)))),"REVISAR periodo",IF(COUNTA(A402:I402)=0,"",IF(OR(NOT(ISNUMBER(A402)),E402="",AND(C402&lt;&gt;"Ingreso",C402&lt;&gt;"Gasto",C402&lt;&gt;"Apartado",C402&lt;&gt;"Retirada"),AND(F402&lt;&gt;"",NOT(ISNUMBER(F402))),AND(G402&lt;&gt;"",NOT(ISNUMBER(G402))),AND(ISNUMBER(G402),NOT(ISNUMBER(B402))),AND(G402="",B402&lt;&gt;""),AND(C402="Gasto",COUNTIFS(Categorias!$A$8:$A$15,D402)&lt;&gt;1)),"REVISAR datos","Correcto")))</f>
        <v/>
      </c>
      <c r="L402" s="9" t="n">
        <f aca="false">IF(ISNUMBER(G402),IF(OR(C402="Gasto",C402="Apartado"),-G402,G402),0)</f>
        <v>0</v>
      </c>
      <c r="M402" s="9" t="str">
        <f aca="false">IF(J402="","",IF(OR(C402="Gasto",C402="Apartado"),-N(F402),N(F402)))</f>
        <v/>
      </c>
      <c r="N402" s="9" t="n">
        <f aca="false">IF(J402="Pendiente",M402,0)</f>
        <v>0</v>
      </c>
      <c r="O402" s="9" t="n">
        <f aca="false">IF(AND(J402="Pendiente",OR(C402="Gasto",C402="Apartado")),MAX(0,N(F402)),0)</f>
        <v>0</v>
      </c>
    </row>
    <row r="403" customFormat="false" ht="34" hidden="false" customHeight="true" outlineLevel="0" collapsed="false">
      <c r="A403" s="30"/>
      <c r="B403" s="30"/>
      <c r="C403" s="28"/>
      <c r="D403" s="28"/>
      <c r="E403" s="28"/>
      <c r="F403" s="29"/>
      <c r="G403" s="29"/>
      <c r="H403" s="31"/>
      <c r="I403" s="32"/>
      <c r="J403" s="18" t="str">
        <f aca="false">IF(COUNTA(A403:I403)=0,"",IF(ISNUMBER(G403),"Confirmado","Pendiente"))</f>
        <v/>
      </c>
      <c r="K403" s="18" t="str">
        <f aca="false">IF(AND(ISNUMBER(A403),OR(A403&lt;Plan!$A$20,A403&gt;=Plan!$B$45,AND(ISNUMBER(B403),OR(B403&lt;Plan!$A$20,B403&gt;=Plan!$B$45)))),"REVISAR periodo",IF(COUNTA(A403:I403)=0,"",IF(OR(NOT(ISNUMBER(A403)),E403="",AND(C403&lt;&gt;"Ingreso",C403&lt;&gt;"Gasto",C403&lt;&gt;"Apartado",C403&lt;&gt;"Retirada"),AND(F403&lt;&gt;"",NOT(ISNUMBER(F403))),AND(G403&lt;&gt;"",NOT(ISNUMBER(G403))),AND(ISNUMBER(G403),NOT(ISNUMBER(B403))),AND(G403="",B403&lt;&gt;""),AND(C403="Gasto",COUNTIFS(Categorias!$A$8:$A$15,D403)&lt;&gt;1)),"REVISAR datos","Correcto")))</f>
        <v/>
      </c>
      <c r="L403" s="9" t="n">
        <f aca="false">IF(ISNUMBER(G403),IF(OR(C403="Gasto",C403="Apartado"),-G403,G403),0)</f>
        <v>0</v>
      </c>
      <c r="M403" s="9" t="str">
        <f aca="false">IF(J403="","",IF(OR(C403="Gasto",C403="Apartado"),-N(F403),N(F403)))</f>
        <v/>
      </c>
      <c r="N403" s="9" t="n">
        <f aca="false">IF(J403="Pendiente",M403,0)</f>
        <v>0</v>
      </c>
      <c r="O403" s="9" t="n">
        <f aca="false">IF(AND(J403="Pendiente",OR(C403="Gasto",C403="Apartado")),MAX(0,N(F403)),0)</f>
        <v>0</v>
      </c>
    </row>
    <row r="404" customFormat="false" ht="34" hidden="false" customHeight="true" outlineLevel="0" collapsed="false">
      <c r="A404" s="30"/>
      <c r="B404" s="30"/>
      <c r="C404" s="28"/>
      <c r="D404" s="28"/>
      <c r="E404" s="28"/>
      <c r="F404" s="29"/>
      <c r="G404" s="29"/>
      <c r="H404" s="31"/>
      <c r="I404" s="32"/>
      <c r="J404" s="18" t="str">
        <f aca="false">IF(COUNTA(A404:I404)=0,"",IF(ISNUMBER(G404),"Confirmado","Pendiente"))</f>
        <v/>
      </c>
      <c r="K404" s="18" t="str">
        <f aca="false">IF(AND(ISNUMBER(A404),OR(A404&lt;Plan!$A$20,A404&gt;=Plan!$B$45,AND(ISNUMBER(B404),OR(B404&lt;Plan!$A$20,B404&gt;=Plan!$B$45)))),"REVISAR periodo",IF(COUNTA(A404:I404)=0,"",IF(OR(NOT(ISNUMBER(A404)),E404="",AND(C404&lt;&gt;"Ingreso",C404&lt;&gt;"Gasto",C404&lt;&gt;"Apartado",C404&lt;&gt;"Retirada"),AND(F404&lt;&gt;"",NOT(ISNUMBER(F404))),AND(G404&lt;&gt;"",NOT(ISNUMBER(G404))),AND(ISNUMBER(G404),NOT(ISNUMBER(B404))),AND(G404="",B404&lt;&gt;""),AND(C404="Gasto",COUNTIFS(Categorias!$A$8:$A$15,D404)&lt;&gt;1)),"REVISAR datos","Correcto")))</f>
        <v/>
      </c>
      <c r="L404" s="9" t="n">
        <f aca="false">IF(ISNUMBER(G404),IF(OR(C404="Gasto",C404="Apartado"),-G404,G404),0)</f>
        <v>0</v>
      </c>
      <c r="M404" s="9" t="str">
        <f aca="false">IF(J404="","",IF(OR(C404="Gasto",C404="Apartado"),-N(F404),N(F404)))</f>
        <v/>
      </c>
      <c r="N404" s="9" t="n">
        <f aca="false">IF(J404="Pendiente",M404,0)</f>
        <v>0</v>
      </c>
      <c r="O404" s="9" t="n">
        <f aca="false">IF(AND(J404="Pendiente",OR(C404="Gasto",C404="Apartado")),MAX(0,N(F404)),0)</f>
        <v>0</v>
      </c>
    </row>
    <row r="405" customFormat="false" ht="34" hidden="false" customHeight="true" outlineLevel="0" collapsed="false">
      <c r="A405" s="30"/>
      <c r="B405" s="30"/>
      <c r="C405" s="28"/>
      <c r="D405" s="28"/>
      <c r="E405" s="28"/>
      <c r="F405" s="29"/>
      <c r="G405" s="29"/>
      <c r="H405" s="31"/>
      <c r="I405" s="32"/>
      <c r="J405" s="18" t="str">
        <f aca="false">IF(COUNTA(A405:I405)=0,"",IF(ISNUMBER(G405),"Confirmado","Pendiente"))</f>
        <v/>
      </c>
      <c r="K405" s="18" t="str">
        <f aca="false">IF(AND(ISNUMBER(A405),OR(A405&lt;Plan!$A$20,A405&gt;=Plan!$B$45,AND(ISNUMBER(B405),OR(B405&lt;Plan!$A$20,B405&gt;=Plan!$B$45)))),"REVISAR periodo",IF(COUNTA(A405:I405)=0,"",IF(OR(NOT(ISNUMBER(A405)),E405="",AND(C405&lt;&gt;"Ingreso",C405&lt;&gt;"Gasto",C405&lt;&gt;"Apartado",C405&lt;&gt;"Retirada"),AND(F405&lt;&gt;"",NOT(ISNUMBER(F405))),AND(G405&lt;&gt;"",NOT(ISNUMBER(G405))),AND(ISNUMBER(G405),NOT(ISNUMBER(B405))),AND(G405="",B405&lt;&gt;""),AND(C405="Gasto",COUNTIFS(Categorias!$A$8:$A$15,D405)&lt;&gt;1)),"REVISAR datos","Correcto")))</f>
        <v/>
      </c>
      <c r="L405" s="9" t="n">
        <f aca="false">IF(ISNUMBER(G405),IF(OR(C405="Gasto",C405="Apartado"),-G405,G405),0)</f>
        <v>0</v>
      </c>
      <c r="M405" s="9" t="str">
        <f aca="false">IF(J405="","",IF(OR(C405="Gasto",C405="Apartado"),-N(F405),N(F405)))</f>
        <v/>
      </c>
      <c r="N405" s="9" t="n">
        <f aca="false">IF(J405="Pendiente",M405,0)</f>
        <v>0</v>
      </c>
      <c r="O405" s="9" t="n">
        <f aca="false">IF(AND(J405="Pendiente",OR(C405="Gasto",C405="Apartado")),MAX(0,N(F405)),0)</f>
        <v>0</v>
      </c>
    </row>
    <row r="406" customFormat="false" ht="34" hidden="false" customHeight="true" outlineLevel="0" collapsed="false">
      <c r="A406" s="30"/>
      <c r="B406" s="30"/>
      <c r="C406" s="28"/>
      <c r="D406" s="28"/>
      <c r="E406" s="28"/>
      <c r="F406" s="29"/>
      <c r="G406" s="29"/>
      <c r="H406" s="31"/>
      <c r="I406" s="32"/>
      <c r="J406" s="18" t="str">
        <f aca="false">IF(COUNTA(A406:I406)=0,"",IF(ISNUMBER(G406),"Confirmado","Pendiente"))</f>
        <v/>
      </c>
      <c r="K406" s="18" t="str">
        <f aca="false">IF(AND(ISNUMBER(A406),OR(A406&lt;Plan!$A$20,A406&gt;=Plan!$B$45,AND(ISNUMBER(B406),OR(B406&lt;Plan!$A$20,B406&gt;=Plan!$B$45)))),"REVISAR periodo",IF(COUNTA(A406:I406)=0,"",IF(OR(NOT(ISNUMBER(A406)),E406="",AND(C406&lt;&gt;"Ingreso",C406&lt;&gt;"Gasto",C406&lt;&gt;"Apartado",C406&lt;&gt;"Retirada"),AND(F406&lt;&gt;"",NOT(ISNUMBER(F406))),AND(G406&lt;&gt;"",NOT(ISNUMBER(G406))),AND(ISNUMBER(G406),NOT(ISNUMBER(B406))),AND(G406="",B406&lt;&gt;""),AND(C406="Gasto",COUNTIFS(Categorias!$A$8:$A$15,D406)&lt;&gt;1)),"REVISAR datos","Correcto")))</f>
        <v/>
      </c>
      <c r="L406" s="9" t="n">
        <f aca="false">IF(ISNUMBER(G406),IF(OR(C406="Gasto",C406="Apartado"),-G406,G406),0)</f>
        <v>0</v>
      </c>
      <c r="M406" s="9" t="str">
        <f aca="false">IF(J406="","",IF(OR(C406="Gasto",C406="Apartado"),-N(F406),N(F406)))</f>
        <v/>
      </c>
      <c r="N406" s="9" t="n">
        <f aca="false">IF(J406="Pendiente",M406,0)</f>
        <v>0</v>
      </c>
      <c r="O406" s="9" t="n">
        <f aca="false">IF(AND(J406="Pendiente",OR(C406="Gasto",C406="Apartado")),MAX(0,N(F406)),0)</f>
        <v>0</v>
      </c>
    </row>
    <row r="407" customFormat="false" ht="34" hidden="false" customHeight="true" outlineLevel="0" collapsed="false">
      <c r="A407" s="30"/>
      <c r="B407" s="30"/>
      <c r="C407" s="28"/>
      <c r="D407" s="28"/>
      <c r="E407" s="28"/>
      <c r="F407" s="29"/>
      <c r="G407" s="29"/>
      <c r="H407" s="31"/>
      <c r="I407" s="32"/>
      <c r="J407" s="18" t="str">
        <f aca="false">IF(COUNTA(A407:I407)=0,"",IF(ISNUMBER(G407),"Confirmado","Pendiente"))</f>
        <v/>
      </c>
      <c r="K407" s="18" t="str">
        <f aca="false">IF(AND(ISNUMBER(A407),OR(A407&lt;Plan!$A$20,A407&gt;=Plan!$B$45,AND(ISNUMBER(B407),OR(B407&lt;Plan!$A$20,B407&gt;=Plan!$B$45)))),"REVISAR periodo",IF(COUNTA(A407:I407)=0,"",IF(OR(NOT(ISNUMBER(A407)),E407="",AND(C407&lt;&gt;"Ingreso",C407&lt;&gt;"Gasto",C407&lt;&gt;"Apartado",C407&lt;&gt;"Retirada"),AND(F407&lt;&gt;"",NOT(ISNUMBER(F407))),AND(G407&lt;&gt;"",NOT(ISNUMBER(G407))),AND(ISNUMBER(G407),NOT(ISNUMBER(B407))),AND(G407="",B407&lt;&gt;""),AND(C407="Gasto",COUNTIFS(Categorias!$A$8:$A$15,D407)&lt;&gt;1)),"REVISAR datos","Correcto")))</f>
        <v/>
      </c>
      <c r="L407" s="9" t="n">
        <f aca="false">IF(ISNUMBER(G407),IF(OR(C407="Gasto",C407="Apartado"),-G407,G407),0)</f>
        <v>0</v>
      </c>
      <c r="M407" s="9" t="str">
        <f aca="false">IF(J407="","",IF(OR(C407="Gasto",C407="Apartado"),-N(F407),N(F407)))</f>
        <v/>
      </c>
      <c r="N407" s="9" t="n">
        <f aca="false">IF(J407="Pendiente",M407,0)</f>
        <v>0</v>
      </c>
      <c r="O407" s="9" t="n">
        <f aca="false">IF(AND(J407="Pendiente",OR(C407="Gasto",C407="Apartado")),MAX(0,N(F407)),0)</f>
        <v>0</v>
      </c>
    </row>
    <row r="408" customFormat="false" ht="34" hidden="false" customHeight="true" outlineLevel="0" collapsed="false">
      <c r="A408" s="30"/>
      <c r="B408" s="30"/>
      <c r="C408" s="28"/>
      <c r="D408" s="28"/>
      <c r="E408" s="28"/>
      <c r="F408" s="29"/>
      <c r="G408" s="29"/>
      <c r="H408" s="31"/>
      <c r="I408" s="32"/>
      <c r="J408" s="18" t="str">
        <f aca="false">IF(COUNTA(A408:I408)=0,"",IF(ISNUMBER(G408),"Confirmado","Pendiente"))</f>
        <v/>
      </c>
      <c r="K408" s="18" t="str">
        <f aca="false">IF(AND(ISNUMBER(A408),OR(A408&lt;Plan!$A$20,A408&gt;=Plan!$B$45,AND(ISNUMBER(B408),OR(B408&lt;Plan!$A$20,B408&gt;=Plan!$B$45)))),"REVISAR periodo",IF(COUNTA(A408:I408)=0,"",IF(OR(NOT(ISNUMBER(A408)),E408="",AND(C408&lt;&gt;"Ingreso",C408&lt;&gt;"Gasto",C408&lt;&gt;"Apartado",C408&lt;&gt;"Retirada"),AND(F408&lt;&gt;"",NOT(ISNUMBER(F408))),AND(G408&lt;&gt;"",NOT(ISNUMBER(G408))),AND(ISNUMBER(G408),NOT(ISNUMBER(B408))),AND(G408="",B408&lt;&gt;""),AND(C408="Gasto",COUNTIFS(Categorias!$A$8:$A$15,D408)&lt;&gt;1)),"REVISAR datos","Correcto")))</f>
        <v/>
      </c>
      <c r="L408" s="9" t="n">
        <f aca="false">IF(ISNUMBER(G408),IF(OR(C408="Gasto",C408="Apartado"),-G408,G408),0)</f>
        <v>0</v>
      </c>
      <c r="M408" s="9" t="str">
        <f aca="false">IF(J408="","",IF(OR(C408="Gasto",C408="Apartado"),-N(F408),N(F408)))</f>
        <v/>
      </c>
      <c r="N408" s="9" t="n">
        <f aca="false">IF(J408="Pendiente",M408,0)</f>
        <v>0</v>
      </c>
      <c r="O408" s="9" t="n">
        <f aca="false">IF(AND(J408="Pendiente",OR(C408="Gasto",C408="Apartado")),MAX(0,N(F408)),0)</f>
        <v>0</v>
      </c>
    </row>
    <row r="409" customFormat="false" ht="34" hidden="false" customHeight="true" outlineLevel="0" collapsed="false">
      <c r="A409" s="30"/>
      <c r="B409" s="30"/>
      <c r="C409" s="28"/>
      <c r="D409" s="28"/>
      <c r="E409" s="28"/>
      <c r="F409" s="29"/>
      <c r="G409" s="29"/>
      <c r="H409" s="31"/>
      <c r="I409" s="32"/>
      <c r="J409" s="18" t="str">
        <f aca="false">IF(COUNTA(A409:I409)=0,"",IF(ISNUMBER(G409),"Confirmado","Pendiente"))</f>
        <v/>
      </c>
      <c r="K409" s="18" t="str">
        <f aca="false">IF(AND(ISNUMBER(A409),OR(A409&lt;Plan!$A$20,A409&gt;=Plan!$B$45,AND(ISNUMBER(B409),OR(B409&lt;Plan!$A$20,B409&gt;=Plan!$B$45)))),"REVISAR periodo",IF(COUNTA(A409:I409)=0,"",IF(OR(NOT(ISNUMBER(A409)),E409="",AND(C409&lt;&gt;"Ingreso",C409&lt;&gt;"Gasto",C409&lt;&gt;"Apartado",C409&lt;&gt;"Retirada"),AND(F409&lt;&gt;"",NOT(ISNUMBER(F409))),AND(G409&lt;&gt;"",NOT(ISNUMBER(G409))),AND(ISNUMBER(G409),NOT(ISNUMBER(B409))),AND(G409="",B409&lt;&gt;""),AND(C409="Gasto",COUNTIFS(Categorias!$A$8:$A$15,D409)&lt;&gt;1)),"REVISAR datos","Correcto")))</f>
        <v/>
      </c>
      <c r="L409" s="9" t="n">
        <f aca="false">IF(ISNUMBER(G409),IF(OR(C409="Gasto",C409="Apartado"),-G409,G409),0)</f>
        <v>0</v>
      </c>
      <c r="M409" s="9" t="str">
        <f aca="false">IF(J409="","",IF(OR(C409="Gasto",C409="Apartado"),-N(F409),N(F409)))</f>
        <v/>
      </c>
      <c r="N409" s="9" t="n">
        <f aca="false">IF(J409="Pendiente",M409,0)</f>
        <v>0</v>
      </c>
      <c r="O409" s="9" t="n">
        <f aca="false">IF(AND(J409="Pendiente",OR(C409="Gasto",C409="Apartado")),MAX(0,N(F409)),0)</f>
        <v>0</v>
      </c>
    </row>
    <row r="410" customFormat="false" ht="34" hidden="false" customHeight="true" outlineLevel="0" collapsed="false">
      <c r="A410" s="30"/>
      <c r="B410" s="30"/>
      <c r="C410" s="28"/>
      <c r="D410" s="28"/>
      <c r="E410" s="28"/>
      <c r="F410" s="29"/>
      <c r="G410" s="29"/>
      <c r="H410" s="31"/>
      <c r="I410" s="32"/>
      <c r="J410" s="18" t="str">
        <f aca="false">IF(COUNTA(A410:I410)=0,"",IF(ISNUMBER(G410),"Confirmado","Pendiente"))</f>
        <v/>
      </c>
      <c r="K410" s="18" t="str">
        <f aca="false">IF(AND(ISNUMBER(A410),OR(A410&lt;Plan!$A$20,A410&gt;=Plan!$B$45,AND(ISNUMBER(B410),OR(B410&lt;Plan!$A$20,B410&gt;=Plan!$B$45)))),"REVISAR periodo",IF(COUNTA(A410:I410)=0,"",IF(OR(NOT(ISNUMBER(A410)),E410="",AND(C410&lt;&gt;"Ingreso",C410&lt;&gt;"Gasto",C410&lt;&gt;"Apartado",C410&lt;&gt;"Retirada"),AND(F410&lt;&gt;"",NOT(ISNUMBER(F410))),AND(G410&lt;&gt;"",NOT(ISNUMBER(G410))),AND(ISNUMBER(G410),NOT(ISNUMBER(B410))),AND(G410="",B410&lt;&gt;""),AND(C410="Gasto",COUNTIFS(Categorias!$A$8:$A$15,D410)&lt;&gt;1)),"REVISAR datos","Correcto")))</f>
        <v/>
      </c>
      <c r="L410" s="9" t="n">
        <f aca="false">IF(ISNUMBER(G410),IF(OR(C410="Gasto",C410="Apartado"),-G410,G410),0)</f>
        <v>0</v>
      </c>
      <c r="M410" s="9" t="str">
        <f aca="false">IF(J410="","",IF(OR(C410="Gasto",C410="Apartado"),-N(F410),N(F410)))</f>
        <v/>
      </c>
      <c r="N410" s="9" t="n">
        <f aca="false">IF(J410="Pendiente",M410,0)</f>
        <v>0</v>
      </c>
      <c r="O410" s="9" t="n">
        <f aca="false">IF(AND(J410="Pendiente",OR(C410="Gasto",C410="Apartado")),MAX(0,N(F410)),0)</f>
        <v>0</v>
      </c>
    </row>
    <row r="411" customFormat="false" ht="34" hidden="false" customHeight="true" outlineLevel="0" collapsed="false">
      <c r="A411" s="30"/>
      <c r="B411" s="30"/>
      <c r="C411" s="28"/>
      <c r="D411" s="28"/>
      <c r="E411" s="28"/>
      <c r="F411" s="29"/>
      <c r="G411" s="29"/>
      <c r="H411" s="31"/>
      <c r="I411" s="32"/>
      <c r="J411" s="18" t="str">
        <f aca="false">IF(COUNTA(A411:I411)=0,"",IF(ISNUMBER(G411),"Confirmado","Pendiente"))</f>
        <v/>
      </c>
      <c r="K411" s="18" t="str">
        <f aca="false">IF(AND(ISNUMBER(A411),OR(A411&lt;Plan!$A$20,A411&gt;=Plan!$B$45,AND(ISNUMBER(B411),OR(B411&lt;Plan!$A$20,B411&gt;=Plan!$B$45)))),"REVISAR periodo",IF(COUNTA(A411:I411)=0,"",IF(OR(NOT(ISNUMBER(A411)),E411="",AND(C411&lt;&gt;"Ingreso",C411&lt;&gt;"Gasto",C411&lt;&gt;"Apartado",C411&lt;&gt;"Retirada"),AND(F411&lt;&gt;"",NOT(ISNUMBER(F411))),AND(G411&lt;&gt;"",NOT(ISNUMBER(G411))),AND(ISNUMBER(G411),NOT(ISNUMBER(B411))),AND(G411="",B411&lt;&gt;""),AND(C411="Gasto",COUNTIFS(Categorias!$A$8:$A$15,D411)&lt;&gt;1)),"REVISAR datos","Correcto")))</f>
        <v/>
      </c>
      <c r="L411" s="9" t="n">
        <f aca="false">IF(ISNUMBER(G411),IF(OR(C411="Gasto",C411="Apartado"),-G411,G411),0)</f>
        <v>0</v>
      </c>
      <c r="M411" s="9" t="str">
        <f aca="false">IF(J411="","",IF(OR(C411="Gasto",C411="Apartado"),-N(F411),N(F411)))</f>
        <v/>
      </c>
      <c r="N411" s="9" t="n">
        <f aca="false">IF(J411="Pendiente",M411,0)</f>
        <v>0</v>
      </c>
      <c r="O411" s="9" t="n">
        <f aca="false">IF(AND(J411="Pendiente",OR(C411="Gasto",C411="Apartado")),MAX(0,N(F411)),0)</f>
        <v>0</v>
      </c>
    </row>
    <row r="412" customFormat="false" ht="34" hidden="false" customHeight="true" outlineLevel="0" collapsed="false">
      <c r="A412" s="30"/>
      <c r="B412" s="30"/>
      <c r="C412" s="28"/>
      <c r="D412" s="28"/>
      <c r="E412" s="28"/>
      <c r="F412" s="29"/>
      <c r="G412" s="29"/>
      <c r="H412" s="31"/>
      <c r="I412" s="32"/>
      <c r="J412" s="18" t="str">
        <f aca="false">IF(COUNTA(A412:I412)=0,"",IF(ISNUMBER(G412),"Confirmado","Pendiente"))</f>
        <v/>
      </c>
      <c r="K412" s="18" t="str">
        <f aca="false">IF(AND(ISNUMBER(A412),OR(A412&lt;Plan!$A$20,A412&gt;=Plan!$B$45,AND(ISNUMBER(B412),OR(B412&lt;Plan!$A$20,B412&gt;=Plan!$B$45)))),"REVISAR periodo",IF(COUNTA(A412:I412)=0,"",IF(OR(NOT(ISNUMBER(A412)),E412="",AND(C412&lt;&gt;"Ingreso",C412&lt;&gt;"Gasto",C412&lt;&gt;"Apartado",C412&lt;&gt;"Retirada"),AND(F412&lt;&gt;"",NOT(ISNUMBER(F412))),AND(G412&lt;&gt;"",NOT(ISNUMBER(G412))),AND(ISNUMBER(G412),NOT(ISNUMBER(B412))),AND(G412="",B412&lt;&gt;""),AND(C412="Gasto",COUNTIFS(Categorias!$A$8:$A$15,D412)&lt;&gt;1)),"REVISAR datos","Correcto")))</f>
        <v/>
      </c>
      <c r="L412" s="9" t="n">
        <f aca="false">IF(ISNUMBER(G412),IF(OR(C412="Gasto",C412="Apartado"),-G412,G412),0)</f>
        <v>0</v>
      </c>
      <c r="M412" s="9" t="str">
        <f aca="false">IF(J412="","",IF(OR(C412="Gasto",C412="Apartado"),-N(F412),N(F412)))</f>
        <v/>
      </c>
      <c r="N412" s="9" t="n">
        <f aca="false">IF(J412="Pendiente",M412,0)</f>
        <v>0</v>
      </c>
      <c r="O412" s="9" t="n">
        <f aca="false">IF(AND(J412="Pendiente",OR(C412="Gasto",C412="Apartado")),MAX(0,N(F412)),0)</f>
        <v>0</v>
      </c>
    </row>
    <row r="413" customFormat="false" ht="34" hidden="false" customHeight="true" outlineLevel="0" collapsed="false">
      <c r="A413" s="30"/>
      <c r="B413" s="30"/>
      <c r="C413" s="28"/>
      <c r="D413" s="28"/>
      <c r="E413" s="28"/>
      <c r="F413" s="29"/>
      <c r="G413" s="29"/>
      <c r="H413" s="31"/>
      <c r="I413" s="32"/>
      <c r="J413" s="18" t="str">
        <f aca="false">IF(COUNTA(A413:I413)=0,"",IF(ISNUMBER(G413),"Confirmado","Pendiente"))</f>
        <v/>
      </c>
      <c r="K413" s="18" t="str">
        <f aca="false">IF(AND(ISNUMBER(A413),OR(A413&lt;Plan!$A$20,A413&gt;=Plan!$B$45,AND(ISNUMBER(B413),OR(B413&lt;Plan!$A$20,B413&gt;=Plan!$B$45)))),"REVISAR periodo",IF(COUNTA(A413:I413)=0,"",IF(OR(NOT(ISNUMBER(A413)),E413="",AND(C413&lt;&gt;"Ingreso",C413&lt;&gt;"Gasto",C413&lt;&gt;"Apartado",C413&lt;&gt;"Retirada"),AND(F413&lt;&gt;"",NOT(ISNUMBER(F413))),AND(G413&lt;&gt;"",NOT(ISNUMBER(G413))),AND(ISNUMBER(G413),NOT(ISNUMBER(B413))),AND(G413="",B413&lt;&gt;""),AND(C413="Gasto",COUNTIFS(Categorias!$A$8:$A$15,D413)&lt;&gt;1)),"REVISAR datos","Correcto")))</f>
        <v/>
      </c>
      <c r="L413" s="9" t="n">
        <f aca="false">IF(ISNUMBER(G413),IF(OR(C413="Gasto",C413="Apartado"),-G413,G413),0)</f>
        <v>0</v>
      </c>
      <c r="M413" s="9" t="str">
        <f aca="false">IF(J413="","",IF(OR(C413="Gasto",C413="Apartado"),-N(F413),N(F413)))</f>
        <v/>
      </c>
      <c r="N413" s="9" t="n">
        <f aca="false">IF(J413="Pendiente",M413,0)</f>
        <v>0</v>
      </c>
      <c r="O413" s="9" t="n">
        <f aca="false">IF(AND(J413="Pendiente",OR(C413="Gasto",C413="Apartado")),MAX(0,N(F413)),0)</f>
        <v>0</v>
      </c>
    </row>
    <row r="414" customFormat="false" ht="34" hidden="false" customHeight="true" outlineLevel="0" collapsed="false">
      <c r="A414" s="30"/>
      <c r="B414" s="30"/>
      <c r="C414" s="28"/>
      <c r="D414" s="28"/>
      <c r="E414" s="28"/>
      <c r="F414" s="29"/>
      <c r="G414" s="29"/>
      <c r="H414" s="31"/>
      <c r="I414" s="32"/>
      <c r="J414" s="18" t="str">
        <f aca="false">IF(COUNTA(A414:I414)=0,"",IF(ISNUMBER(G414),"Confirmado","Pendiente"))</f>
        <v/>
      </c>
      <c r="K414" s="18" t="str">
        <f aca="false">IF(AND(ISNUMBER(A414),OR(A414&lt;Plan!$A$20,A414&gt;=Plan!$B$45,AND(ISNUMBER(B414),OR(B414&lt;Plan!$A$20,B414&gt;=Plan!$B$45)))),"REVISAR periodo",IF(COUNTA(A414:I414)=0,"",IF(OR(NOT(ISNUMBER(A414)),E414="",AND(C414&lt;&gt;"Ingreso",C414&lt;&gt;"Gasto",C414&lt;&gt;"Apartado",C414&lt;&gt;"Retirada"),AND(F414&lt;&gt;"",NOT(ISNUMBER(F414))),AND(G414&lt;&gt;"",NOT(ISNUMBER(G414))),AND(ISNUMBER(G414),NOT(ISNUMBER(B414))),AND(G414="",B414&lt;&gt;""),AND(C414="Gasto",COUNTIFS(Categorias!$A$8:$A$15,D414)&lt;&gt;1)),"REVISAR datos","Correcto")))</f>
        <v/>
      </c>
      <c r="L414" s="9" t="n">
        <f aca="false">IF(ISNUMBER(G414),IF(OR(C414="Gasto",C414="Apartado"),-G414,G414),0)</f>
        <v>0</v>
      </c>
      <c r="M414" s="9" t="str">
        <f aca="false">IF(J414="","",IF(OR(C414="Gasto",C414="Apartado"),-N(F414),N(F414)))</f>
        <v/>
      </c>
      <c r="N414" s="9" t="n">
        <f aca="false">IF(J414="Pendiente",M414,0)</f>
        <v>0</v>
      </c>
      <c r="O414" s="9" t="n">
        <f aca="false">IF(AND(J414="Pendiente",OR(C414="Gasto",C414="Apartado")),MAX(0,N(F414)),0)</f>
        <v>0</v>
      </c>
    </row>
    <row r="415" customFormat="false" ht="34" hidden="false" customHeight="true" outlineLevel="0" collapsed="false">
      <c r="A415" s="30"/>
      <c r="B415" s="30"/>
      <c r="C415" s="28"/>
      <c r="D415" s="28"/>
      <c r="E415" s="28"/>
      <c r="F415" s="29"/>
      <c r="G415" s="29"/>
      <c r="H415" s="31"/>
      <c r="I415" s="32"/>
      <c r="J415" s="18" t="str">
        <f aca="false">IF(COUNTA(A415:I415)=0,"",IF(ISNUMBER(G415),"Confirmado","Pendiente"))</f>
        <v/>
      </c>
      <c r="K415" s="18" t="str">
        <f aca="false">IF(AND(ISNUMBER(A415),OR(A415&lt;Plan!$A$20,A415&gt;=Plan!$B$45,AND(ISNUMBER(B415),OR(B415&lt;Plan!$A$20,B415&gt;=Plan!$B$45)))),"REVISAR periodo",IF(COUNTA(A415:I415)=0,"",IF(OR(NOT(ISNUMBER(A415)),E415="",AND(C415&lt;&gt;"Ingreso",C415&lt;&gt;"Gasto",C415&lt;&gt;"Apartado",C415&lt;&gt;"Retirada"),AND(F415&lt;&gt;"",NOT(ISNUMBER(F415))),AND(G415&lt;&gt;"",NOT(ISNUMBER(G415))),AND(ISNUMBER(G415),NOT(ISNUMBER(B415))),AND(G415="",B415&lt;&gt;""),AND(C415="Gasto",COUNTIFS(Categorias!$A$8:$A$15,D415)&lt;&gt;1)),"REVISAR datos","Correcto")))</f>
        <v/>
      </c>
      <c r="L415" s="9" t="n">
        <f aca="false">IF(ISNUMBER(G415),IF(OR(C415="Gasto",C415="Apartado"),-G415,G415),0)</f>
        <v>0</v>
      </c>
      <c r="M415" s="9" t="str">
        <f aca="false">IF(J415="","",IF(OR(C415="Gasto",C415="Apartado"),-N(F415),N(F415)))</f>
        <v/>
      </c>
      <c r="N415" s="9" t="n">
        <f aca="false">IF(J415="Pendiente",M415,0)</f>
        <v>0</v>
      </c>
      <c r="O415" s="9" t="n">
        <f aca="false">IF(AND(J415="Pendiente",OR(C415="Gasto",C415="Apartado")),MAX(0,N(F415)),0)</f>
        <v>0</v>
      </c>
    </row>
    <row r="416" customFormat="false" ht="34" hidden="false" customHeight="true" outlineLevel="0" collapsed="false">
      <c r="A416" s="30"/>
      <c r="B416" s="30"/>
      <c r="C416" s="28"/>
      <c r="D416" s="28"/>
      <c r="E416" s="28"/>
      <c r="F416" s="29"/>
      <c r="G416" s="29"/>
      <c r="H416" s="31"/>
      <c r="I416" s="32"/>
      <c r="J416" s="18" t="str">
        <f aca="false">IF(COUNTA(A416:I416)=0,"",IF(ISNUMBER(G416),"Confirmado","Pendiente"))</f>
        <v/>
      </c>
      <c r="K416" s="18" t="str">
        <f aca="false">IF(AND(ISNUMBER(A416),OR(A416&lt;Plan!$A$20,A416&gt;=Plan!$B$45,AND(ISNUMBER(B416),OR(B416&lt;Plan!$A$20,B416&gt;=Plan!$B$45)))),"REVISAR periodo",IF(COUNTA(A416:I416)=0,"",IF(OR(NOT(ISNUMBER(A416)),E416="",AND(C416&lt;&gt;"Ingreso",C416&lt;&gt;"Gasto",C416&lt;&gt;"Apartado",C416&lt;&gt;"Retirada"),AND(F416&lt;&gt;"",NOT(ISNUMBER(F416))),AND(G416&lt;&gt;"",NOT(ISNUMBER(G416))),AND(ISNUMBER(G416),NOT(ISNUMBER(B416))),AND(G416="",B416&lt;&gt;""),AND(C416="Gasto",COUNTIFS(Categorias!$A$8:$A$15,D416)&lt;&gt;1)),"REVISAR datos","Correcto")))</f>
        <v/>
      </c>
      <c r="L416" s="9" t="n">
        <f aca="false">IF(ISNUMBER(G416),IF(OR(C416="Gasto",C416="Apartado"),-G416,G416),0)</f>
        <v>0</v>
      </c>
      <c r="M416" s="9" t="str">
        <f aca="false">IF(J416="","",IF(OR(C416="Gasto",C416="Apartado"),-N(F416),N(F416)))</f>
        <v/>
      </c>
      <c r="N416" s="9" t="n">
        <f aca="false">IF(J416="Pendiente",M416,0)</f>
        <v>0</v>
      </c>
      <c r="O416" s="9" t="n">
        <f aca="false">IF(AND(J416="Pendiente",OR(C416="Gasto",C416="Apartado")),MAX(0,N(F416)),0)</f>
        <v>0</v>
      </c>
    </row>
    <row r="417" customFormat="false" ht="34" hidden="false" customHeight="true" outlineLevel="0" collapsed="false">
      <c r="A417" s="30"/>
      <c r="B417" s="30"/>
      <c r="C417" s="28"/>
      <c r="D417" s="28"/>
      <c r="E417" s="28"/>
      <c r="F417" s="29"/>
      <c r="G417" s="29"/>
      <c r="H417" s="31"/>
      <c r="I417" s="32"/>
      <c r="J417" s="18" t="str">
        <f aca="false">IF(COUNTA(A417:I417)=0,"",IF(ISNUMBER(G417),"Confirmado","Pendiente"))</f>
        <v/>
      </c>
      <c r="K417" s="18" t="str">
        <f aca="false">IF(AND(ISNUMBER(A417),OR(A417&lt;Plan!$A$20,A417&gt;=Plan!$B$45,AND(ISNUMBER(B417),OR(B417&lt;Plan!$A$20,B417&gt;=Plan!$B$45)))),"REVISAR periodo",IF(COUNTA(A417:I417)=0,"",IF(OR(NOT(ISNUMBER(A417)),E417="",AND(C417&lt;&gt;"Ingreso",C417&lt;&gt;"Gasto",C417&lt;&gt;"Apartado",C417&lt;&gt;"Retirada"),AND(F417&lt;&gt;"",NOT(ISNUMBER(F417))),AND(G417&lt;&gt;"",NOT(ISNUMBER(G417))),AND(ISNUMBER(G417),NOT(ISNUMBER(B417))),AND(G417="",B417&lt;&gt;""),AND(C417="Gasto",COUNTIFS(Categorias!$A$8:$A$15,D417)&lt;&gt;1)),"REVISAR datos","Correcto")))</f>
        <v/>
      </c>
      <c r="L417" s="9" t="n">
        <f aca="false">IF(ISNUMBER(G417),IF(OR(C417="Gasto",C417="Apartado"),-G417,G417),0)</f>
        <v>0</v>
      </c>
      <c r="M417" s="9" t="str">
        <f aca="false">IF(J417="","",IF(OR(C417="Gasto",C417="Apartado"),-N(F417),N(F417)))</f>
        <v/>
      </c>
      <c r="N417" s="9" t="n">
        <f aca="false">IF(J417="Pendiente",M417,0)</f>
        <v>0</v>
      </c>
      <c r="O417" s="9" t="n">
        <f aca="false">IF(AND(J417="Pendiente",OR(C417="Gasto",C417="Apartado")),MAX(0,N(F417)),0)</f>
        <v>0</v>
      </c>
    </row>
    <row r="418" customFormat="false" ht="34" hidden="false" customHeight="true" outlineLevel="0" collapsed="false">
      <c r="A418" s="30"/>
      <c r="B418" s="30"/>
      <c r="C418" s="28"/>
      <c r="D418" s="28"/>
      <c r="E418" s="28"/>
      <c r="F418" s="29"/>
      <c r="G418" s="29"/>
      <c r="H418" s="31"/>
      <c r="I418" s="32"/>
      <c r="J418" s="18" t="str">
        <f aca="false">IF(COUNTA(A418:I418)=0,"",IF(ISNUMBER(G418),"Confirmado","Pendiente"))</f>
        <v/>
      </c>
      <c r="K418" s="18" t="str">
        <f aca="false">IF(AND(ISNUMBER(A418),OR(A418&lt;Plan!$A$20,A418&gt;=Plan!$B$45,AND(ISNUMBER(B418),OR(B418&lt;Plan!$A$20,B418&gt;=Plan!$B$45)))),"REVISAR periodo",IF(COUNTA(A418:I418)=0,"",IF(OR(NOT(ISNUMBER(A418)),E418="",AND(C418&lt;&gt;"Ingreso",C418&lt;&gt;"Gasto",C418&lt;&gt;"Apartado",C418&lt;&gt;"Retirada"),AND(F418&lt;&gt;"",NOT(ISNUMBER(F418))),AND(G418&lt;&gt;"",NOT(ISNUMBER(G418))),AND(ISNUMBER(G418),NOT(ISNUMBER(B418))),AND(G418="",B418&lt;&gt;""),AND(C418="Gasto",COUNTIFS(Categorias!$A$8:$A$15,D418)&lt;&gt;1)),"REVISAR datos","Correcto")))</f>
        <v/>
      </c>
      <c r="L418" s="9" t="n">
        <f aca="false">IF(ISNUMBER(G418),IF(OR(C418="Gasto",C418="Apartado"),-G418,G418),0)</f>
        <v>0</v>
      </c>
      <c r="M418" s="9" t="str">
        <f aca="false">IF(J418="","",IF(OR(C418="Gasto",C418="Apartado"),-N(F418),N(F418)))</f>
        <v/>
      </c>
      <c r="N418" s="9" t="n">
        <f aca="false">IF(J418="Pendiente",M418,0)</f>
        <v>0</v>
      </c>
      <c r="O418" s="9" t="n">
        <f aca="false">IF(AND(J418="Pendiente",OR(C418="Gasto",C418="Apartado")),MAX(0,N(F418)),0)</f>
        <v>0</v>
      </c>
    </row>
    <row r="419" customFormat="false" ht="34" hidden="false" customHeight="true" outlineLevel="0" collapsed="false">
      <c r="A419" s="30"/>
      <c r="B419" s="30"/>
      <c r="C419" s="28"/>
      <c r="D419" s="28"/>
      <c r="E419" s="28"/>
      <c r="F419" s="29"/>
      <c r="G419" s="29"/>
      <c r="H419" s="31"/>
      <c r="I419" s="32"/>
      <c r="J419" s="18" t="str">
        <f aca="false">IF(COUNTA(A419:I419)=0,"",IF(ISNUMBER(G419),"Confirmado","Pendiente"))</f>
        <v/>
      </c>
      <c r="K419" s="18" t="str">
        <f aca="false">IF(AND(ISNUMBER(A419),OR(A419&lt;Plan!$A$20,A419&gt;=Plan!$B$45,AND(ISNUMBER(B419),OR(B419&lt;Plan!$A$20,B419&gt;=Plan!$B$45)))),"REVISAR periodo",IF(COUNTA(A419:I419)=0,"",IF(OR(NOT(ISNUMBER(A419)),E419="",AND(C419&lt;&gt;"Ingreso",C419&lt;&gt;"Gasto",C419&lt;&gt;"Apartado",C419&lt;&gt;"Retirada"),AND(F419&lt;&gt;"",NOT(ISNUMBER(F419))),AND(G419&lt;&gt;"",NOT(ISNUMBER(G419))),AND(ISNUMBER(G419),NOT(ISNUMBER(B419))),AND(G419="",B419&lt;&gt;""),AND(C419="Gasto",COUNTIFS(Categorias!$A$8:$A$15,D419)&lt;&gt;1)),"REVISAR datos","Correcto")))</f>
        <v/>
      </c>
      <c r="L419" s="9" t="n">
        <f aca="false">IF(ISNUMBER(G419),IF(OR(C419="Gasto",C419="Apartado"),-G419,G419),0)</f>
        <v>0</v>
      </c>
      <c r="M419" s="9" t="str">
        <f aca="false">IF(J419="","",IF(OR(C419="Gasto",C419="Apartado"),-N(F419),N(F419)))</f>
        <v/>
      </c>
      <c r="N419" s="9" t="n">
        <f aca="false">IF(J419="Pendiente",M419,0)</f>
        <v>0</v>
      </c>
      <c r="O419" s="9" t="n">
        <f aca="false">IF(AND(J419="Pendiente",OR(C419="Gasto",C419="Apartado")),MAX(0,N(F419)),0)</f>
        <v>0</v>
      </c>
    </row>
    <row r="420" customFormat="false" ht="34" hidden="false" customHeight="true" outlineLevel="0" collapsed="false">
      <c r="A420" s="30"/>
      <c r="B420" s="30"/>
      <c r="C420" s="28"/>
      <c r="D420" s="28"/>
      <c r="E420" s="28"/>
      <c r="F420" s="29"/>
      <c r="G420" s="29"/>
      <c r="H420" s="31"/>
      <c r="I420" s="32"/>
      <c r="J420" s="18" t="str">
        <f aca="false">IF(COUNTA(A420:I420)=0,"",IF(ISNUMBER(G420),"Confirmado","Pendiente"))</f>
        <v/>
      </c>
      <c r="K420" s="18" t="str">
        <f aca="false">IF(AND(ISNUMBER(A420),OR(A420&lt;Plan!$A$20,A420&gt;=Plan!$B$45,AND(ISNUMBER(B420),OR(B420&lt;Plan!$A$20,B420&gt;=Plan!$B$45)))),"REVISAR periodo",IF(COUNTA(A420:I420)=0,"",IF(OR(NOT(ISNUMBER(A420)),E420="",AND(C420&lt;&gt;"Ingreso",C420&lt;&gt;"Gasto",C420&lt;&gt;"Apartado",C420&lt;&gt;"Retirada"),AND(F420&lt;&gt;"",NOT(ISNUMBER(F420))),AND(G420&lt;&gt;"",NOT(ISNUMBER(G420))),AND(ISNUMBER(G420),NOT(ISNUMBER(B420))),AND(G420="",B420&lt;&gt;""),AND(C420="Gasto",COUNTIFS(Categorias!$A$8:$A$15,D420)&lt;&gt;1)),"REVISAR datos","Correcto")))</f>
        <v/>
      </c>
      <c r="L420" s="9" t="n">
        <f aca="false">IF(ISNUMBER(G420),IF(OR(C420="Gasto",C420="Apartado"),-G420,G420),0)</f>
        <v>0</v>
      </c>
      <c r="M420" s="9" t="str">
        <f aca="false">IF(J420="","",IF(OR(C420="Gasto",C420="Apartado"),-N(F420),N(F420)))</f>
        <v/>
      </c>
      <c r="N420" s="9" t="n">
        <f aca="false">IF(J420="Pendiente",M420,0)</f>
        <v>0</v>
      </c>
      <c r="O420" s="9" t="n">
        <f aca="false">IF(AND(J420="Pendiente",OR(C420="Gasto",C420="Apartado")),MAX(0,N(F420)),0)</f>
        <v>0</v>
      </c>
    </row>
    <row r="421" customFormat="false" ht="34" hidden="false" customHeight="true" outlineLevel="0" collapsed="false">
      <c r="A421" s="30"/>
      <c r="B421" s="30"/>
      <c r="C421" s="28"/>
      <c r="D421" s="28"/>
      <c r="E421" s="28"/>
      <c r="F421" s="29"/>
      <c r="G421" s="29"/>
      <c r="H421" s="31"/>
      <c r="I421" s="32"/>
      <c r="J421" s="18" t="str">
        <f aca="false">IF(COUNTA(A421:I421)=0,"",IF(ISNUMBER(G421),"Confirmado","Pendiente"))</f>
        <v/>
      </c>
      <c r="K421" s="18" t="str">
        <f aca="false">IF(AND(ISNUMBER(A421),OR(A421&lt;Plan!$A$20,A421&gt;=Plan!$B$45,AND(ISNUMBER(B421),OR(B421&lt;Plan!$A$20,B421&gt;=Plan!$B$45)))),"REVISAR periodo",IF(COUNTA(A421:I421)=0,"",IF(OR(NOT(ISNUMBER(A421)),E421="",AND(C421&lt;&gt;"Ingreso",C421&lt;&gt;"Gasto",C421&lt;&gt;"Apartado",C421&lt;&gt;"Retirada"),AND(F421&lt;&gt;"",NOT(ISNUMBER(F421))),AND(G421&lt;&gt;"",NOT(ISNUMBER(G421))),AND(ISNUMBER(G421),NOT(ISNUMBER(B421))),AND(G421="",B421&lt;&gt;""),AND(C421="Gasto",COUNTIFS(Categorias!$A$8:$A$15,D421)&lt;&gt;1)),"REVISAR datos","Correcto")))</f>
        <v/>
      </c>
      <c r="L421" s="9" t="n">
        <f aca="false">IF(ISNUMBER(G421),IF(OR(C421="Gasto",C421="Apartado"),-G421,G421),0)</f>
        <v>0</v>
      </c>
      <c r="M421" s="9" t="str">
        <f aca="false">IF(J421="","",IF(OR(C421="Gasto",C421="Apartado"),-N(F421),N(F421)))</f>
        <v/>
      </c>
      <c r="N421" s="9" t="n">
        <f aca="false">IF(J421="Pendiente",M421,0)</f>
        <v>0</v>
      </c>
      <c r="O421" s="9" t="n">
        <f aca="false">IF(AND(J421="Pendiente",OR(C421="Gasto",C421="Apartado")),MAX(0,N(F421)),0)</f>
        <v>0</v>
      </c>
    </row>
    <row r="422" customFormat="false" ht="34" hidden="false" customHeight="true" outlineLevel="0" collapsed="false">
      <c r="A422" s="30"/>
      <c r="B422" s="30"/>
      <c r="C422" s="28"/>
      <c r="D422" s="28"/>
      <c r="E422" s="28"/>
      <c r="F422" s="29"/>
      <c r="G422" s="29"/>
      <c r="H422" s="31"/>
      <c r="I422" s="32"/>
      <c r="J422" s="18" t="str">
        <f aca="false">IF(COUNTA(A422:I422)=0,"",IF(ISNUMBER(G422),"Confirmado","Pendiente"))</f>
        <v/>
      </c>
      <c r="K422" s="18" t="str">
        <f aca="false">IF(AND(ISNUMBER(A422),OR(A422&lt;Plan!$A$20,A422&gt;=Plan!$B$45,AND(ISNUMBER(B422),OR(B422&lt;Plan!$A$20,B422&gt;=Plan!$B$45)))),"REVISAR periodo",IF(COUNTA(A422:I422)=0,"",IF(OR(NOT(ISNUMBER(A422)),E422="",AND(C422&lt;&gt;"Ingreso",C422&lt;&gt;"Gasto",C422&lt;&gt;"Apartado",C422&lt;&gt;"Retirada"),AND(F422&lt;&gt;"",NOT(ISNUMBER(F422))),AND(G422&lt;&gt;"",NOT(ISNUMBER(G422))),AND(ISNUMBER(G422),NOT(ISNUMBER(B422))),AND(G422="",B422&lt;&gt;""),AND(C422="Gasto",COUNTIFS(Categorias!$A$8:$A$15,D422)&lt;&gt;1)),"REVISAR datos","Correcto")))</f>
        <v/>
      </c>
      <c r="L422" s="9" t="n">
        <f aca="false">IF(ISNUMBER(G422),IF(OR(C422="Gasto",C422="Apartado"),-G422,G422),0)</f>
        <v>0</v>
      </c>
      <c r="M422" s="9" t="str">
        <f aca="false">IF(J422="","",IF(OR(C422="Gasto",C422="Apartado"),-N(F422),N(F422)))</f>
        <v/>
      </c>
      <c r="N422" s="9" t="n">
        <f aca="false">IF(J422="Pendiente",M422,0)</f>
        <v>0</v>
      </c>
      <c r="O422" s="9" t="n">
        <f aca="false">IF(AND(J422="Pendiente",OR(C422="Gasto",C422="Apartado")),MAX(0,N(F422)),0)</f>
        <v>0</v>
      </c>
    </row>
    <row r="423" customFormat="false" ht="34" hidden="false" customHeight="true" outlineLevel="0" collapsed="false">
      <c r="A423" s="30"/>
      <c r="B423" s="30"/>
      <c r="C423" s="28"/>
      <c r="D423" s="28"/>
      <c r="E423" s="28"/>
      <c r="F423" s="29"/>
      <c r="G423" s="29"/>
      <c r="H423" s="31"/>
      <c r="I423" s="32"/>
      <c r="J423" s="18" t="str">
        <f aca="false">IF(COUNTA(A423:I423)=0,"",IF(ISNUMBER(G423),"Confirmado","Pendiente"))</f>
        <v/>
      </c>
      <c r="K423" s="18" t="str">
        <f aca="false">IF(AND(ISNUMBER(A423),OR(A423&lt;Plan!$A$20,A423&gt;=Plan!$B$45,AND(ISNUMBER(B423),OR(B423&lt;Plan!$A$20,B423&gt;=Plan!$B$45)))),"REVISAR periodo",IF(COUNTA(A423:I423)=0,"",IF(OR(NOT(ISNUMBER(A423)),E423="",AND(C423&lt;&gt;"Ingreso",C423&lt;&gt;"Gasto",C423&lt;&gt;"Apartado",C423&lt;&gt;"Retirada"),AND(F423&lt;&gt;"",NOT(ISNUMBER(F423))),AND(G423&lt;&gt;"",NOT(ISNUMBER(G423))),AND(ISNUMBER(G423),NOT(ISNUMBER(B423))),AND(G423="",B423&lt;&gt;""),AND(C423="Gasto",COUNTIFS(Categorias!$A$8:$A$15,D423)&lt;&gt;1)),"REVISAR datos","Correcto")))</f>
        <v/>
      </c>
      <c r="L423" s="9" t="n">
        <f aca="false">IF(ISNUMBER(G423),IF(OR(C423="Gasto",C423="Apartado"),-G423,G423),0)</f>
        <v>0</v>
      </c>
      <c r="M423" s="9" t="str">
        <f aca="false">IF(J423="","",IF(OR(C423="Gasto",C423="Apartado"),-N(F423),N(F423)))</f>
        <v/>
      </c>
      <c r="N423" s="9" t="n">
        <f aca="false">IF(J423="Pendiente",M423,0)</f>
        <v>0</v>
      </c>
      <c r="O423" s="9" t="n">
        <f aca="false">IF(AND(J423="Pendiente",OR(C423="Gasto",C423="Apartado")),MAX(0,N(F423)),0)</f>
        <v>0</v>
      </c>
    </row>
    <row r="424" customFormat="false" ht="34" hidden="false" customHeight="true" outlineLevel="0" collapsed="false">
      <c r="A424" s="30"/>
      <c r="B424" s="30"/>
      <c r="C424" s="28"/>
      <c r="D424" s="28"/>
      <c r="E424" s="28"/>
      <c r="F424" s="29"/>
      <c r="G424" s="29"/>
      <c r="H424" s="31"/>
      <c r="I424" s="32"/>
      <c r="J424" s="18" t="str">
        <f aca="false">IF(COUNTA(A424:I424)=0,"",IF(ISNUMBER(G424),"Confirmado","Pendiente"))</f>
        <v/>
      </c>
      <c r="K424" s="18" t="str">
        <f aca="false">IF(AND(ISNUMBER(A424),OR(A424&lt;Plan!$A$20,A424&gt;=Plan!$B$45,AND(ISNUMBER(B424),OR(B424&lt;Plan!$A$20,B424&gt;=Plan!$B$45)))),"REVISAR periodo",IF(COUNTA(A424:I424)=0,"",IF(OR(NOT(ISNUMBER(A424)),E424="",AND(C424&lt;&gt;"Ingreso",C424&lt;&gt;"Gasto",C424&lt;&gt;"Apartado",C424&lt;&gt;"Retirada"),AND(F424&lt;&gt;"",NOT(ISNUMBER(F424))),AND(G424&lt;&gt;"",NOT(ISNUMBER(G424))),AND(ISNUMBER(G424),NOT(ISNUMBER(B424))),AND(G424="",B424&lt;&gt;""),AND(C424="Gasto",COUNTIFS(Categorias!$A$8:$A$15,D424)&lt;&gt;1)),"REVISAR datos","Correcto")))</f>
        <v/>
      </c>
      <c r="L424" s="9" t="n">
        <f aca="false">IF(ISNUMBER(G424),IF(OR(C424="Gasto",C424="Apartado"),-G424,G424),0)</f>
        <v>0</v>
      </c>
      <c r="M424" s="9" t="str">
        <f aca="false">IF(J424="","",IF(OR(C424="Gasto",C424="Apartado"),-N(F424),N(F424)))</f>
        <v/>
      </c>
      <c r="N424" s="9" t="n">
        <f aca="false">IF(J424="Pendiente",M424,0)</f>
        <v>0</v>
      </c>
      <c r="O424" s="9" t="n">
        <f aca="false">IF(AND(J424="Pendiente",OR(C424="Gasto",C424="Apartado")),MAX(0,N(F424)),0)</f>
        <v>0</v>
      </c>
    </row>
    <row r="425" customFormat="false" ht="34" hidden="false" customHeight="true" outlineLevel="0" collapsed="false">
      <c r="A425" s="30"/>
      <c r="B425" s="30"/>
      <c r="C425" s="28"/>
      <c r="D425" s="28"/>
      <c r="E425" s="28"/>
      <c r="F425" s="29"/>
      <c r="G425" s="29"/>
      <c r="H425" s="31"/>
      <c r="I425" s="32"/>
      <c r="J425" s="18" t="str">
        <f aca="false">IF(COUNTA(A425:I425)=0,"",IF(ISNUMBER(G425),"Confirmado","Pendiente"))</f>
        <v/>
      </c>
      <c r="K425" s="18" t="str">
        <f aca="false">IF(AND(ISNUMBER(A425),OR(A425&lt;Plan!$A$20,A425&gt;=Plan!$B$45,AND(ISNUMBER(B425),OR(B425&lt;Plan!$A$20,B425&gt;=Plan!$B$45)))),"REVISAR periodo",IF(COUNTA(A425:I425)=0,"",IF(OR(NOT(ISNUMBER(A425)),E425="",AND(C425&lt;&gt;"Ingreso",C425&lt;&gt;"Gasto",C425&lt;&gt;"Apartado",C425&lt;&gt;"Retirada"),AND(F425&lt;&gt;"",NOT(ISNUMBER(F425))),AND(G425&lt;&gt;"",NOT(ISNUMBER(G425))),AND(ISNUMBER(G425),NOT(ISNUMBER(B425))),AND(G425="",B425&lt;&gt;""),AND(C425="Gasto",COUNTIFS(Categorias!$A$8:$A$15,D425)&lt;&gt;1)),"REVISAR datos","Correcto")))</f>
        <v/>
      </c>
      <c r="L425" s="9" t="n">
        <f aca="false">IF(ISNUMBER(G425),IF(OR(C425="Gasto",C425="Apartado"),-G425,G425),0)</f>
        <v>0</v>
      </c>
      <c r="M425" s="9" t="str">
        <f aca="false">IF(J425="","",IF(OR(C425="Gasto",C425="Apartado"),-N(F425),N(F425)))</f>
        <v/>
      </c>
      <c r="N425" s="9" t="n">
        <f aca="false">IF(J425="Pendiente",M425,0)</f>
        <v>0</v>
      </c>
      <c r="O425" s="9" t="n">
        <f aca="false">IF(AND(J425="Pendiente",OR(C425="Gasto",C425="Apartado")),MAX(0,N(F425)),0)</f>
        <v>0</v>
      </c>
    </row>
    <row r="426" customFormat="false" ht="34" hidden="false" customHeight="true" outlineLevel="0" collapsed="false">
      <c r="A426" s="30"/>
      <c r="B426" s="30"/>
      <c r="C426" s="28"/>
      <c r="D426" s="28"/>
      <c r="E426" s="28"/>
      <c r="F426" s="29"/>
      <c r="G426" s="29"/>
      <c r="H426" s="31"/>
      <c r="I426" s="32"/>
      <c r="J426" s="18" t="str">
        <f aca="false">IF(COUNTA(A426:I426)=0,"",IF(ISNUMBER(G426),"Confirmado","Pendiente"))</f>
        <v/>
      </c>
      <c r="K426" s="18" t="str">
        <f aca="false">IF(AND(ISNUMBER(A426),OR(A426&lt;Plan!$A$20,A426&gt;=Plan!$B$45,AND(ISNUMBER(B426),OR(B426&lt;Plan!$A$20,B426&gt;=Plan!$B$45)))),"REVISAR periodo",IF(COUNTA(A426:I426)=0,"",IF(OR(NOT(ISNUMBER(A426)),E426="",AND(C426&lt;&gt;"Ingreso",C426&lt;&gt;"Gasto",C426&lt;&gt;"Apartado",C426&lt;&gt;"Retirada"),AND(F426&lt;&gt;"",NOT(ISNUMBER(F426))),AND(G426&lt;&gt;"",NOT(ISNUMBER(G426))),AND(ISNUMBER(G426),NOT(ISNUMBER(B426))),AND(G426="",B426&lt;&gt;""),AND(C426="Gasto",COUNTIFS(Categorias!$A$8:$A$15,D426)&lt;&gt;1)),"REVISAR datos","Correcto")))</f>
        <v/>
      </c>
      <c r="L426" s="9" t="n">
        <f aca="false">IF(ISNUMBER(G426),IF(OR(C426="Gasto",C426="Apartado"),-G426,G426),0)</f>
        <v>0</v>
      </c>
      <c r="M426" s="9" t="str">
        <f aca="false">IF(J426="","",IF(OR(C426="Gasto",C426="Apartado"),-N(F426),N(F426)))</f>
        <v/>
      </c>
      <c r="N426" s="9" t="n">
        <f aca="false">IF(J426="Pendiente",M426,0)</f>
        <v>0</v>
      </c>
      <c r="O426" s="9" t="n">
        <f aca="false">IF(AND(J426="Pendiente",OR(C426="Gasto",C426="Apartado")),MAX(0,N(F426)),0)</f>
        <v>0</v>
      </c>
    </row>
    <row r="427" customFormat="false" ht="34" hidden="false" customHeight="true" outlineLevel="0" collapsed="false">
      <c r="A427" s="30"/>
      <c r="B427" s="30"/>
      <c r="C427" s="28"/>
      <c r="D427" s="28"/>
      <c r="E427" s="28"/>
      <c r="F427" s="29"/>
      <c r="G427" s="29"/>
      <c r="H427" s="31"/>
      <c r="I427" s="32"/>
      <c r="J427" s="18" t="str">
        <f aca="false">IF(COUNTA(A427:I427)=0,"",IF(ISNUMBER(G427),"Confirmado","Pendiente"))</f>
        <v/>
      </c>
      <c r="K427" s="18" t="str">
        <f aca="false">IF(AND(ISNUMBER(A427),OR(A427&lt;Plan!$A$20,A427&gt;=Plan!$B$45,AND(ISNUMBER(B427),OR(B427&lt;Plan!$A$20,B427&gt;=Plan!$B$45)))),"REVISAR periodo",IF(COUNTA(A427:I427)=0,"",IF(OR(NOT(ISNUMBER(A427)),E427="",AND(C427&lt;&gt;"Ingreso",C427&lt;&gt;"Gasto",C427&lt;&gt;"Apartado",C427&lt;&gt;"Retirada"),AND(F427&lt;&gt;"",NOT(ISNUMBER(F427))),AND(G427&lt;&gt;"",NOT(ISNUMBER(G427))),AND(ISNUMBER(G427),NOT(ISNUMBER(B427))),AND(G427="",B427&lt;&gt;""),AND(C427="Gasto",COUNTIFS(Categorias!$A$8:$A$15,D427)&lt;&gt;1)),"REVISAR datos","Correcto")))</f>
        <v/>
      </c>
      <c r="L427" s="9" t="n">
        <f aca="false">IF(ISNUMBER(G427),IF(OR(C427="Gasto",C427="Apartado"),-G427,G427),0)</f>
        <v>0</v>
      </c>
      <c r="M427" s="9" t="str">
        <f aca="false">IF(J427="","",IF(OR(C427="Gasto",C427="Apartado"),-N(F427),N(F427)))</f>
        <v/>
      </c>
      <c r="N427" s="9" t="n">
        <f aca="false">IF(J427="Pendiente",M427,0)</f>
        <v>0</v>
      </c>
      <c r="O427" s="9" t="n">
        <f aca="false">IF(AND(J427="Pendiente",OR(C427="Gasto",C427="Apartado")),MAX(0,N(F427)),0)</f>
        <v>0</v>
      </c>
    </row>
    <row r="428" customFormat="false" ht="34" hidden="false" customHeight="true" outlineLevel="0" collapsed="false">
      <c r="A428" s="30"/>
      <c r="B428" s="30"/>
      <c r="C428" s="28"/>
      <c r="D428" s="28"/>
      <c r="E428" s="28"/>
      <c r="F428" s="29"/>
      <c r="G428" s="29"/>
      <c r="H428" s="31"/>
      <c r="I428" s="32"/>
      <c r="J428" s="18" t="str">
        <f aca="false">IF(COUNTA(A428:I428)=0,"",IF(ISNUMBER(G428),"Confirmado","Pendiente"))</f>
        <v/>
      </c>
      <c r="K428" s="18" t="str">
        <f aca="false">IF(AND(ISNUMBER(A428),OR(A428&lt;Plan!$A$20,A428&gt;=Plan!$B$45,AND(ISNUMBER(B428),OR(B428&lt;Plan!$A$20,B428&gt;=Plan!$B$45)))),"REVISAR periodo",IF(COUNTA(A428:I428)=0,"",IF(OR(NOT(ISNUMBER(A428)),E428="",AND(C428&lt;&gt;"Ingreso",C428&lt;&gt;"Gasto",C428&lt;&gt;"Apartado",C428&lt;&gt;"Retirada"),AND(F428&lt;&gt;"",NOT(ISNUMBER(F428))),AND(G428&lt;&gt;"",NOT(ISNUMBER(G428))),AND(ISNUMBER(G428),NOT(ISNUMBER(B428))),AND(G428="",B428&lt;&gt;""),AND(C428="Gasto",COUNTIFS(Categorias!$A$8:$A$15,D428)&lt;&gt;1)),"REVISAR datos","Correcto")))</f>
        <v/>
      </c>
      <c r="L428" s="9" t="n">
        <f aca="false">IF(ISNUMBER(G428),IF(OR(C428="Gasto",C428="Apartado"),-G428,G428),0)</f>
        <v>0</v>
      </c>
      <c r="M428" s="9" t="str">
        <f aca="false">IF(J428="","",IF(OR(C428="Gasto",C428="Apartado"),-N(F428),N(F428)))</f>
        <v/>
      </c>
      <c r="N428" s="9" t="n">
        <f aca="false">IF(J428="Pendiente",M428,0)</f>
        <v>0</v>
      </c>
      <c r="O428" s="9" t="n">
        <f aca="false">IF(AND(J428="Pendiente",OR(C428="Gasto",C428="Apartado")),MAX(0,N(F428)),0)</f>
        <v>0</v>
      </c>
    </row>
    <row r="429" customFormat="false" ht="34" hidden="false" customHeight="true" outlineLevel="0" collapsed="false">
      <c r="A429" s="30"/>
      <c r="B429" s="30"/>
      <c r="C429" s="28"/>
      <c r="D429" s="28"/>
      <c r="E429" s="28"/>
      <c r="F429" s="29"/>
      <c r="G429" s="29"/>
      <c r="H429" s="31"/>
      <c r="I429" s="32"/>
      <c r="J429" s="18" t="str">
        <f aca="false">IF(COUNTA(A429:I429)=0,"",IF(ISNUMBER(G429),"Confirmado","Pendiente"))</f>
        <v/>
      </c>
      <c r="K429" s="18" t="str">
        <f aca="false">IF(AND(ISNUMBER(A429),OR(A429&lt;Plan!$A$20,A429&gt;=Plan!$B$45,AND(ISNUMBER(B429),OR(B429&lt;Plan!$A$20,B429&gt;=Plan!$B$45)))),"REVISAR periodo",IF(COUNTA(A429:I429)=0,"",IF(OR(NOT(ISNUMBER(A429)),E429="",AND(C429&lt;&gt;"Ingreso",C429&lt;&gt;"Gasto",C429&lt;&gt;"Apartado",C429&lt;&gt;"Retirada"),AND(F429&lt;&gt;"",NOT(ISNUMBER(F429))),AND(G429&lt;&gt;"",NOT(ISNUMBER(G429))),AND(ISNUMBER(G429),NOT(ISNUMBER(B429))),AND(G429="",B429&lt;&gt;""),AND(C429="Gasto",COUNTIFS(Categorias!$A$8:$A$15,D429)&lt;&gt;1)),"REVISAR datos","Correcto")))</f>
        <v/>
      </c>
      <c r="L429" s="9" t="n">
        <f aca="false">IF(ISNUMBER(G429),IF(OR(C429="Gasto",C429="Apartado"),-G429,G429),0)</f>
        <v>0</v>
      </c>
      <c r="M429" s="9" t="str">
        <f aca="false">IF(J429="","",IF(OR(C429="Gasto",C429="Apartado"),-N(F429),N(F429)))</f>
        <v/>
      </c>
      <c r="N429" s="9" t="n">
        <f aca="false">IF(J429="Pendiente",M429,0)</f>
        <v>0</v>
      </c>
      <c r="O429" s="9" t="n">
        <f aca="false">IF(AND(J429="Pendiente",OR(C429="Gasto",C429="Apartado")),MAX(0,N(F429)),0)</f>
        <v>0</v>
      </c>
    </row>
    <row r="430" customFormat="false" ht="34" hidden="false" customHeight="true" outlineLevel="0" collapsed="false">
      <c r="A430" s="30"/>
      <c r="B430" s="30"/>
      <c r="C430" s="28"/>
      <c r="D430" s="28"/>
      <c r="E430" s="28"/>
      <c r="F430" s="29"/>
      <c r="G430" s="29"/>
      <c r="H430" s="31"/>
      <c r="I430" s="32"/>
      <c r="J430" s="18" t="str">
        <f aca="false">IF(COUNTA(A430:I430)=0,"",IF(ISNUMBER(G430),"Confirmado","Pendiente"))</f>
        <v/>
      </c>
      <c r="K430" s="18" t="str">
        <f aca="false">IF(AND(ISNUMBER(A430),OR(A430&lt;Plan!$A$20,A430&gt;=Plan!$B$45,AND(ISNUMBER(B430),OR(B430&lt;Plan!$A$20,B430&gt;=Plan!$B$45)))),"REVISAR periodo",IF(COUNTA(A430:I430)=0,"",IF(OR(NOT(ISNUMBER(A430)),E430="",AND(C430&lt;&gt;"Ingreso",C430&lt;&gt;"Gasto",C430&lt;&gt;"Apartado",C430&lt;&gt;"Retirada"),AND(F430&lt;&gt;"",NOT(ISNUMBER(F430))),AND(G430&lt;&gt;"",NOT(ISNUMBER(G430))),AND(ISNUMBER(G430),NOT(ISNUMBER(B430))),AND(G430="",B430&lt;&gt;""),AND(C430="Gasto",COUNTIFS(Categorias!$A$8:$A$15,D430)&lt;&gt;1)),"REVISAR datos","Correcto")))</f>
        <v/>
      </c>
      <c r="L430" s="9" t="n">
        <f aca="false">IF(ISNUMBER(G430),IF(OR(C430="Gasto",C430="Apartado"),-G430,G430),0)</f>
        <v>0</v>
      </c>
      <c r="M430" s="9" t="str">
        <f aca="false">IF(J430="","",IF(OR(C430="Gasto",C430="Apartado"),-N(F430),N(F430)))</f>
        <v/>
      </c>
      <c r="N430" s="9" t="n">
        <f aca="false">IF(J430="Pendiente",M430,0)</f>
        <v>0</v>
      </c>
      <c r="O430" s="9" t="n">
        <f aca="false">IF(AND(J430="Pendiente",OR(C430="Gasto",C430="Apartado")),MAX(0,N(F430)),0)</f>
        <v>0</v>
      </c>
    </row>
    <row r="431" customFormat="false" ht="34" hidden="false" customHeight="true" outlineLevel="0" collapsed="false">
      <c r="A431" s="30"/>
      <c r="B431" s="30"/>
      <c r="C431" s="28"/>
      <c r="D431" s="28"/>
      <c r="E431" s="28"/>
      <c r="F431" s="29"/>
      <c r="G431" s="29"/>
      <c r="H431" s="31"/>
      <c r="I431" s="32"/>
      <c r="J431" s="18" t="str">
        <f aca="false">IF(COUNTA(A431:I431)=0,"",IF(ISNUMBER(G431),"Confirmado","Pendiente"))</f>
        <v/>
      </c>
      <c r="K431" s="18" t="str">
        <f aca="false">IF(AND(ISNUMBER(A431),OR(A431&lt;Plan!$A$20,A431&gt;=Plan!$B$45,AND(ISNUMBER(B431),OR(B431&lt;Plan!$A$20,B431&gt;=Plan!$B$45)))),"REVISAR periodo",IF(COUNTA(A431:I431)=0,"",IF(OR(NOT(ISNUMBER(A431)),E431="",AND(C431&lt;&gt;"Ingreso",C431&lt;&gt;"Gasto",C431&lt;&gt;"Apartado",C431&lt;&gt;"Retirada"),AND(F431&lt;&gt;"",NOT(ISNUMBER(F431))),AND(G431&lt;&gt;"",NOT(ISNUMBER(G431))),AND(ISNUMBER(G431),NOT(ISNUMBER(B431))),AND(G431="",B431&lt;&gt;""),AND(C431="Gasto",COUNTIFS(Categorias!$A$8:$A$15,D431)&lt;&gt;1)),"REVISAR datos","Correcto")))</f>
        <v/>
      </c>
      <c r="L431" s="9" t="n">
        <f aca="false">IF(ISNUMBER(G431),IF(OR(C431="Gasto",C431="Apartado"),-G431,G431),0)</f>
        <v>0</v>
      </c>
      <c r="M431" s="9" t="str">
        <f aca="false">IF(J431="","",IF(OR(C431="Gasto",C431="Apartado"),-N(F431),N(F431)))</f>
        <v/>
      </c>
      <c r="N431" s="9" t="n">
        <f aca="false">IF(J431="Pendiente",M431,0)</f>
        <v>0</v>
      </c>
      <c r="O431" s="9" t="n">
        <f aca="false">IF(AND(J431="Pendiente",OR(C431="Gasto",C431="Apartado")),MAX(0,N(F431)),0)</f>
        <v>0</v>
      </c>
    </row>
    <row r="432" customFormat="false" ht="34" hidden="false" customHeight="true" outlineLevel="0" collapsed="false">
      <c r="A432" s="30"/>
      <c r="B432" s="30"/>
      <c r="C432" s="28"/>
      <c r="D432" s="28"/>
      <c r="E432" s="28"/>
      <c r="F432" s="29"/>
      <c r="G432" s="29"/>
      <c r="H432" s="31"/>
      <c r="I432" s="32"/>
      <c r="J432" s="18" t="str">
        <f aca="false">IF(COUNTA(A432:I432)=0,"",IF(ISNUMBER(G432),"Confirmado","Pendiente"))</f>
        <v/>
      </c>
      <c r="K432" s="18" t="str">
        <f aca="false">IF(AND(ISNUMBER(A432),OR(A432&lt;Plan!$A$20,A432&gt;=Plan!$B$45,AND(ISNUMBER(B432),OR(B432&lt;Plan!$A$20,B432&gt;=Plan!$B$45)))),"REVISAR periodo",IF(COUNTA(A432:I432)=0,"",IF(OR(NOT(ISNUMBER(A432)),E432="",AND(C432&lt;&gt;"Ingreso",C432&lt;&gt;"Gasto",C432&lt;&gt;"Apartado",C432&lt;&gt;"Retirada"),AND(F432&lt;&gt;"",NOT(ISNUMBER(F432))),AND(G432&lt;&gt;"",NOT(ISNUMBER(G432))),AND(ISNUMBER(G432),NOT(ISNUMBER(B432))),AND(G432="",B432&lt;&gt;""),AND(C432="Gasto",COUNTIFS(Categorias!$A$8:$A$15,D432)&lt;&gt;1)),"REVISAR datos","Correcto")))</f>
        <v/>
      </c>
      <c r="L432" s="9" t="n">
        <f aca="false">IF(ISNUMBER(G432),IF(OR(C432="Gasto",C432="Apartado"),-G432,G432),0)</f>
        <v>0</v>
      </c>
      <c r="M432" s="9" t="str">
        <f aca="false">IF(J432="","",IF(OR(C432="Gasto",C432="Apartado"),-N(F432),N(F432)))</f>
        <v/>
      </c>
      <c r="N432" s="9" t="n">
        <f aca="false">IF(J432="Pendiente",M432,0)</f>
        <v>0</v>
      </c>
      <c r="O432" s="9" t="n">
        <f aca="false">IF(AND(J432="Pendiente",OR(C432="Gasto",C432="Apartado")),MAX(0,N(F432)),0)</f>
        <v>0</v>
      </c>
    </row>
    <row r="433" customFormat="false" ht="34" hidden="false" customHeight="true" outlineLevel="0" collapsed="false">
      <c r="A433" s="30"/>
      <c r="B433" s="30"/>
      <c r="C433" s="28"/>
      <c r="D433" s="28"/>
      <c r="E433" s="28"/>
      <c r="F433" s="29"/>
      <c r="G433" s="29"/>
      <c r="H433" s="31"/>
      <c r="I433" s="32"/>
      <c r="J433" s="18" t="str">
        <f aca="false">IF(COUNTA(A433:I433)=0,"",IF(ISNUMBER(G433),"Confirmado","Pendiente"))</f>
        <v/>
      </c>
      <c r="K433" s="18" t="str">
        <f aca="false">IF(AND(ISNUMBER(A433),OR(A433&lt;Plan!$A$20,A433&gt;=Plan!$B$45,AND(ISNUMBER(B433),OR(B433&lt;Plan!$A$20,B433&gt;=Plan!$B$45)))),"REVISAR periodo",IF(COUNTA(A433:I433)=0,"",IF(OR(NOT(ISNUMBER(A433)),E433="",AND(C433&lt;&gt;"Ingreso",C433&lt;&gt;"Gasto",C433&lt;&gt;"Apartado",C433&lt;&gt;"Retirada"),AND(F433&lt;&gt;"",NOT(ISNUMBER(F433))),AND(G433&lt;&gt;"",NOT(ISNUMBER(G433))),AND(ISNUMBER(G433),NOT(ISNUMBER(B433))),AND(G433="",B433&lt;&gt;""),AND(C433="Gasto",COUNTIFS(Categorias!$A$8:$A$15,D433)&lt;&gt;1)),"REVISAR datos","Correcto")))</f>
        <v/>
      </c>
      <c r="L433" s="9" t="n">
        <f aca="false">IF(ISNUMBER(G433),IF(OR(C433="Gasto",C433="Apartado"),-G433,G433),0)</f>
        <v>0</v>
      </c>
      <c r="M433" s="9" t="str">
        <f aca="false">IF(J433="","",IF(OR(C433="Gasto",C433="Apartado"),-N(F433),N(F433)))</f>
        <v/>
      </c>
      <c r="N433" s="9" t="n">
        <f aca="false">IF(J433="Pendiente",M433,0)</f>
        <v>0</v>
      </c>
      <c r="O433" s="9" t="n">
        <f aca="false">IF(AND(J433="Pendiente",OR(C433="Gasto",C433="Apartado")),MAX(0,N(F433)),0)</f>
        <v>0</v>
      </c>
    </row>
    <row r="434" customFormat="false" ht="34" hidden="false" customHeight="true" outlineLevel="0" collapsed="false">
      <c r="A434" s="30"/>
      <c r="B434" s="30"/>
      <c r="C434" s="28"/>
      <c r="D434" s="28"/>
      <c r="E434" s="28"/>
      <c r="F434" s="29"/>
      <c r="G434" s="29"/>
      <c r="H434" s="31"/>
      <c r="I434" s="32"/>
      <c r="J434" s="18" t="str">
        <f aca="false">IF(COUNTA(A434:I434)=0,"",IF(ISNUMBER(G434),"Confirmado","Pendiente"))</f>
        <v/>
      </c>
      <c r="K434" s="18" t="str">
        <f aca="false">IF(AND(ISNUMBER(A434),OR(A434&lt;Plan!$A$20,A434&gt;=Plan!$B$45,AND(ISNUMBER(B434),OR(B434&lt;Plan!$A$20,B434&gt;=Plan!$B$45)))),"REVISAR periodo",IF(COUNTA(A434:I434)=0,"",IF(OR(NOT(ISNUMBER(A434)),E434="",AND(C434&lt;&gt;"Ingreso",C434&lt;&gt;"Gasto",C434&lt;&gt;"Apartado",C434&lt;&gt;"Retirada"),AND(F434&lt;&gt;"",NOT(ISNUMBER(F434))),AND(G434&lt;&gt;"",NOT(ISNUMBER(G434))),AND(ISNUMBER(G434),NOT(ISNUMBER(B434))),AND(G434="",B434&lt;&gt;""),AND(C434="Gasto",COUNTIFS(Categorias!$A$8:$A$15,D434)&lt;&gt;1)),"REVISAR datos","Correcto")))</f>
        <v/>
      </c>
      <c r="L434" s="9" t="n">
        <f aca="false">IF(ISNUMBER(G434),IF(OR(C434="Gasto",C434="Apartado"),-G434,G434),0)</f>
        <v>0</v>
      </c>
      <c r="M434" s="9" t="str">
        <f aca="false">IF(J434="","",IF(OR(C434="Gasto",C434="Apartado"),-N(F434),N(F434)))</f>
        <v/>
      </c>
      <c r="N434" s="9" t="n">
        <f aca="false">IF(J434="Pendiente",M434,0)</f>
        <v>0</v>
      </c>
      <c r="O434" s="9" t="n">
        <f aca="false">IF(AND(J434="Pendiente",OR(C434="Gasto",C434="Apartado")),MAX(0,N(F434)),0)</f>
        <v>0</v>
      </c>
    </row>
    <row r="435" customFormat="false" ht="34" hidden="false" customHeight="true" outlineLevel="0" collapsed="false">
      <c r="A435" s="30"/>
      <c r="B435" s="30"/>
      <c r="C435" s="28"/>
      <c r="D435" s="28"/>
      <c r="E435" s="28"/>
      <c r="F435" s="29"/>
      <c r="G435" s="29"/>
      <c r="H435" s="31"/>
      <c r="I435" s="32"/>
      <c r="J435" s="18" t="str">
        <f aca="false">IF(COUNTA(A435:I435)=0,"",IF(ISNUMBER(G435),"Confirmado","Pendiente"))</f>
        <v/>
      </c>
      <c r="K435" s="18" t="str">
        <f aca="false">IF(AND(ISNUMBER(A435),OR(A435&lt;Plan!$A$20,A435&gt;=Plan!$B$45,AND(ISNUMBER(B435),OR(B435&lt;Plan!$A$20,B435&gt;=Plan!$B$45)))),"REVISAR periodo",IF(COUNTA(A435:I435)=0,"",IF(OR(NOT(ISNUMBER(A435)),E435="",AND(C435&lt;&gt;"Ingreso",C435&lt;&gt;"Gasto",C435&lt;&gt;"Apartado",C435&lt;&gt;"Retirada"),AND(F435&lt;&gt;"",NOT(ISNUMBER(F435))),AND(G435&lt;&gt;"",NOT(ISNUMBER(G435))),AND(ISNUMBER(G435),NOT(ISNUMBER(B435))),AND(G435="",B435&lt;&gt;""),AND(C435="Gasto",COUNTIFS(Categorias!$A$8:$A$15,D435)&lt;&gt;1)),"REVISAR datos","Correcto")))</f>
        <v/>
      </c>
      <c r="L435" s="9" t="n">
        <f aca="false">IF(ISNUMBER(G435),IF(OR(C435="Gasto",C435="Apartado"),-G435,G435),0)</f>
        <v>0</v>
      </c>
      <c r="M435" s="9" t="str">
        <f aca="false">IF(J435="","",IF(OR(C435="Gasto",C435="Apartado"),-N(F435),N(F435)))</f>
        <v/>
      </c>
      <c r="N435" s="9" t="n">
        <f aca="false">IF(J435="Pendiente",M435,0)</f>
        <v>0</v>
      </c>
      <c r="O435" s="9" t="n">
        <f aca="false">IF(AND(J435="Pendiente",OR(C435="Gasto",C435="Apartado")),MAX(0,N(F435)),0)</f>
        <v>0</v>
      </c>
    </row>
    <row r="436" customFormat="false" ht="34" hidden="false" customHeight="true" outlineLevel="0" collapsed="false">
      <c r="A436" s="30"/>
      <c r="B436" s="30"/>
      <c r="C436" s="28"/>
      <c r="D436" s="28"/>
      <c r="E436" s="28"/>
      <c r="F436" s="29"/>
      <c r="G436" s="29"/>
      <c r="H436" s="31"/>
      <c r="I436" s="32"/>
      <c r="J436" s="18" t="str">
        <f aca="false">IF(COUNTA(A436:I436)=0,"",IF(ISNUMBER(G436),"Confirmado","Pendiente"))</f>
        <v/>
      </c>
      <c r="K436" s="18" t="str">
        <f aca="false">IF(AND(ISNUMBER(A436),OR(A436&lt;Plan!$A$20,A436&gt;=Plan!$B$45,AND(ISNUMBER(B436),OR(B436&lt;Plan!$A$20,B436&gt;=Plan!$B$45)))),"REVISAR periodo",IF(COUNTA(A436:I436)=0,"",IF(OR(NOT(ISNUMBER(A436)),E436="",AND(C436&lt;&gt;"Ingreso",C436&lt;&gt;"Gasto",C436&lt;&gt;"Apartado",C436&lt;&gt;"Retirada"),AND(F436&lt;&gt;"",NOT(ISNUMBER(F436))),AND(G436&lt;&gt;"",NOT(ISNUMBER(G436))),AND(ISNUMBER(G436),NOT(ISNUMBER(B436))),AND(G436="",B436&lt;&gt;""),AND(C436="Gasto",COUNTIFS(Categorias!$A$8:$A$15,D436)&lt;&gt;1)),"REVISAR datos","Correcto")))</f>
        <v/>
      </c>
      <c r="L436" s="9" t="n">
        <f aca="false">IF(ISNUMBER(G436),IF(OR(C436="Gasto",C436="Apartado"),-G436,G436),0)</f>
        <v>0</v>
      </c>
      <c r="M436" s="9" t="str">
        <f aca="false">IF(J436="","",IF(OR(C436="Gasto",C436="Apartado"),-N(F436),N(F436)))</f>
        <v/>
      </c>
      <c r="N436" s="9" t="n">
        <f aca="false">IF(J436="Pendiente",M436,0)</f>
        <v>0</v>
      </c>
      <c r="O436" s="9" t="n">
        <f aca="false">IF(AND(J436="Pendiente",OR(C436="Gasto",C436="Apartado")),MAX(0,N(F436)),0)</f>
        <v>0</v>
      </c>
    </row>
    <row r="437" customFormat="false" ht="34" hidden="false" customHeight="true" outlineLevel="0" collapsed="false">
      <c r="A437" s="30"/>
      <c r="B437" s="30"/>
      <c r="C437" s="28"/>
      <c r="D437" s="28"/>
      <c r="E437" s="28"/>
      <c r="F437" s="29"/>
      <c r="G437" s="29"/>
      <c r="H437" s="31"/>
      <c r="I437" s="32"/>
      <c r="J437" s="18" t="str">
        <f aca="false">IF(COUNTA(A437:I437)=0,"",IF(ISNUMBER(G437),"Confirmado","Pendiente"))</f>
        <v/>
      </c>
      <c r="K437" s="18" t="str">
        <f aca="false">IF(AND(ISNUMBER(A437),OR(A437&lt;Plan!$A$20,A437&gt;=Plan!$B$45,AND(ISNUMBER(B437),OR(B437&lt;Plan!$A$20,B437&gt;=Plan!$B$45)))),"REVISAR periodo",IF(COUNTA(A437:I437)=0,"",IF(OR(NOT(ISNUMBER(A437)),E437="",AND(C437&lt;&gt;"Ingreso",C437&lt;&gt;"Gasto",C437&lt;&gt;"Apartado",C437&lt;&gt;"Retirada"),AND(F437&lt;&gt;"",NOT(ISNUMBER(F437))),AND(G437&lt;&gt;"",NOT(ISNUMBER(G437))),AND(ISNUMBER(G437),NOT(ISNUMBER(B437))),AND(G437="",B437&lt;&gt;""),AND(C437="Gasto",COUNTIFS(Categorias!$A$8:$A$15,D437)&lt;&gt;1)),"REVISAR datos","Correcto")))</f>
        <v/>
      </c>
      <c r="L437" s="9" t="n">
        <f aca="false">IF(ISNUMBER(G437),IF(OR(C437="Gasto",C437="Apartado"),-G437,G437),0)</f>
        <v>0</v>
      </c>
      <c r="M437" s="9" t="str">
        <f aca="false">IF(J437="","",IF(OR(C437="Gasto",C437="Apartado"),-N(F437),N(F437)))</f>
        <v/>
      </c>
      <c r="N437" s="9" t="n">
        <f aca="false">IF(J437="Pendiente",M437,0)</f>
        <v>0</v>
      </c>
      <c r="O437" s="9" t="n">
        <f aca="false">IF(AND(J437="Pendiente",OR(C437="Gasto",C437="Apartado")),MAX(0,N(F437)),0)</f>
        <v>0</v>
      </c>
    </row>
    <row r="438" customFormat="false" ht="34" hidden="false" customHeight="true" outlineLevel="0" collapsed="false">
      <c r="A438" s="30"/>
      <c r="B438" s="30"/>
      <c r="C438" s="28"/>
      <c r="D438" s="28"/>
      <c r="E438" s="28"/>
      <c r="F438" s="29"/>
      <c r="G438" s="29"/>
      <c r="H438" s="31"/>
      <c r="I438" s="32"/>
      <c r="J438" s="18" t="str">
        <f aca="false">IF(COUNTA(A438:I438)=0,"",IF(ISNUMBER(G438),"Confirmado","Pendiente"))</f>
        <v/>
      </c>
      <c r="K438" s="18" t="str">
        <f aca="false">IF(AND(ISNUMBER(A438),OR(A438&lt;Plan!$A$20,A438&gt;=Plan!$B$45,AND(ISNUMBER(B438),OR(B438&lt;Plan!$A$20,B438&gt;=Plan!$B$45)))),"REVISAR periodo",IF(COUNTA(A438:I438)=0,"",IF(OR(NOT(ISNUMBER(A438)),E438="",AND(C438&lt;&gt;"Ingreso",C438&lt;&gt;"Gasto",C438&lt;&gt;"Apartado",C438&lt;&gt;"Retirada"),AND(F438&lt;&gt;"",NOT(ISNUMBER(F438))),AND(G438&lt;&gt;"",NOT(ISNUMBER(G438))),AND(ISNUMBER(G438),NOT(ISNUMBER(B438))),AND(G438="",B438&lt;&gt;""),AND(C438="Gasto",COUNTIFS(Categorias!$A$8:$A$15,D438)&lt;&gt;1)),"REVISAR datos","Correcto")))</f>
        <v/>
      </c>
      <c r="L438" s="9" t="n">
        <f aca="false">IF(ISNUMBER(G438),IF(OR(C438="Gasto",C438="Apartado"),-G438,G438),0)</f>
        <v>0</v>
      </c>
      <c r="M438" s="9" t="str">
        <f aca="false">IF(J438="","",IF(OR(C438="Gasto",C438="Apartado"),-N(F438),N(F438)))</f>
        <v/>
      </c>
      <c r="N438" s="9" t="n">
        <f aca="false">IF(J438="Pendiente",M438,0)</f>
        <v>0</v>
      </c>
      <c r="O438" s="9" t="n">
        <f aca="false">IF(AND(J438="Pendiente",OR(C438="Gasto",C438="Apartado")),MAX(0,N(F438)),0)</f>
        <v>0</v>
      </c>
    </row>
    <row r="439" customFormat="false" ht="34" hidden="false" customHeight="true" outlineLevel="0" collapsed="false">
      <c r="A439" s="30"/>
      <c r="B439" s="30"/>
      <c r="C439" s="28"/>
      <c r="D439" s="28"/>
      <c r="E439" s="28"/>
      <c r="F439" s="29"/>
      <c r="G439" s="29"/>
      <c r="H439" s="31"/>
      <c r="I439" s="32"/>
      <c r="J439" s="18" t="str">
        <f aca="false">IF(COUNTA(A439:I439)=0,"",IF(ISNUMBER(G439),"Confirmado","Pendiente"))</f>
        <v/>
      </c>
      <c r="K439" s="18" t="str">
        <f aca="false">IF(AND(ISNUMBER(A439),OR(A439&lt;Plan!$A$20,A439&gt;=Plan!$B$45,AND(ISNUMBER(B439),OR(B439&lt;Plan!$A$20,B439&gt;=Plan!$B$45)))),"REVISAR periodo",IF(COUNTA(A439:I439)=0,"",IF(OR(NOT(ISNUMBER(A439)),E439="",AND(C439&lt;&gt;"Ingreso",C439&lt;&gt;"Gasto",C439&lt;&gt;"Apartado",C439&lt;&gt;"Retirada"),AND(F439&lt;&gt;"",NOT(ISNUMBER(F439))),AND(G439&lt;&gt;"",NOT(ISNUMBER(G439))),AND(ISNUMBER(G439),NOT(ISNUMBER(B439))),AND(G439="",B439&lt;&gt;""),AND(C439="Gasto",COUNTIFS(Categorias!$A$8:$A$15,D439)&lt;&gt;1)),"REVISAR datos","Correcto")))</f>
        <v/>
      </c>
      <c r="L439" s="9" t="n">
        <f aca="false">IF(ISNUMBER(G439),IF(OR(C439="Gasto",C439="Apartado"),-G439,G439),0)</f>
        <v>0</v>
      </c>
      <c r="M439" s="9" t="str">
        <f aca="false">IF(J439="","",IF(OR(C439="Gasto",C439="Apartado"),-N(F439),N(F439)))</f>
        <v/>
      </c>
      <c r="N439" s="9" t="n">
        <f aca="false">IF(J439="Pendiente",M439,0)</f>
        <v>0</v>
      </c>
      <c r="O439" s="9" t="n">
        <f aca="false">IF(AND(J439="Pendiente",OR(C439="Gasto",C439="Apartado")),MAX(0,N(F439)),0)</f>
        <v>0</v>
      </c>
    </row>
    <row r="440" customFormat="false" ht="34" hidden="false" customHeight="true" outlineLevel="0" collapsed="false">
      <c r="A440" s="30"/>
      <c r="B440" s="30"/>
      <c r="C440" s="28"/>
      <c r="D440" s="28"/>
      <c r="E440" s="28"/>
      <c r="F440" s="29"/>
      <c r="G440" s="29"/>
      <c r="H440" s="31"/>
      <c r="I440" s="32"/>
      <c r="J440" s="18" t="str">
        <f aca="false">IF(COUNTA(A440:I440)=0,"",IF(ISNUMBER(G440),"Confirmado","Pendiente"))</f>
        <v/>
      </c>
      <c r="K440" s="18" t="str">
        <f aca="false">IF(AND(ISNUMBER(A440),OR(A440&lt;Plan!$A$20,A440&gt;=Plan!$B$45,AND(ISNUMBER(B440),OR(B440&lt;Plan!$A$20,B440&gt;=Plan!$B$45)))),"REVISAR periodo",IF(COUNTA(A440:I440)=0,"",IF(OR(NOT(ISNUMBER(A440)),E440="",AND(C440&lt;&gt;"Ingreso",C440&lt;&gt;"Gasto",C440&lt;&gt;"Apartado",C440&lt;&gt;"Retirada"),AND(F440&lt;&gt;"",NOT(ISNUMBER(F440))),AND(G440&lt;&gt;"",NOT(ISNUMBER(G440))),AND(ISNUMBER(G440),NOT(ISNUMBER(B440))),AND(G440="",B440&lt;&gt;""),AND(C440="Gasto",COUNTIFS(Categorias!$A$8:$A$15,D440)&lt;&gt;1)),"REVISAR datos","Correcto")))</f>
        <v/>
      </c>
      <c r="L440" s="9" t="n">
        <f aca="false">IF(ISNUMBER(G440),IF(OR(C440="Gasto",C440="Apartado"),-G440,G440),0)</f>
        <v>0</v>
      </c>
      <c r="M440" s="9" t="str">
        <f aca="false">IF(J440="","",IF(OR(C440="Gasto",C440="Apartado"),-N(F440),N(F440)))</f>
        <v/>
      </c>
      <c r="N440" s="9" t="n">
        <f aca="false">IF(J440="Pendiente",M440,0)</f>
        <v>0</v>
      </c>
      <c r="O440" s="9" t="n">
        <f aca="false">IF(AND(J440="Pendiente",OR(C440="Gasto",C440="Apartado")),MAX(0,N(F440)),0)</f>
        <v>0</v>
      </c>
    </row>
    <row r="441" customFormat="false" ht="34" hidden="false" customHeight="true" outlineLevel="0" collapsed="false">
      <c r="A441" s="30"/>
      <c r="B441" s="30"/>
      <c r="C441" s="28"/>
      <c r="D441" s="28"/>
      <c r="E441" s="28"/>
      <c r="F441" s="29"/>
      <c r="G441" s="29"/>
      <c r="H441" s="31"/>
      <c r="I441" s="32"/>
      <c r="J441" s="18" t="str">
        <f aca="false">IF(COUNTA(A441:I441)=0,"",IF(ISNUMBER(G441),"Confirmado","Pendiente"))</f>
        <v/>
      </c>
      <c r="K441" s="18" t="str">
        <f aca="false">IF(AND(ISNUMBER(A441),OR(A441&lt;Plan!$A$20,A441&gt;=Plan!$B$45,AND(ISNUMBER(B441),OR(B441&lt;Plan!$A$20,B441&gt;=Plan!$B$45)))),"REVISAR periodo",IF(COUNTA(A441:I441)=0,"",IF(OR(NOT(ISNUMBER(A441)),E441="",AND(C441&lt;&gt;"Ingreso",C441&lt;&gt;"Gasto",C441&lt;&gt;"Apartado",C441&lt;&gt;"Retirada"),AND(F441&lt;&gt;"",NOT(ISNUMBER(F441))),AND(G441&lt;&gt;"",NOT(ISNUMBER(G441))),AND(ISNUMBER(G441),NOT(ISNUMBER(B441))),AND(G441="",B441&lt;&gt;""),AND(C441="Gasto",COUNTIFS(Categorias!$A$8:$A$15,D441)&lt;&gt;1)),"REVISAR datos","Correcto")))</f>
        <v/>
      </c>
      <c r="L441" s="9" t="n">
        <f aca="false">IF(ISNUMBER(G441),IF(OR(C441="Gasto",C441="Apartado"),-G441,G441),0)</f>
        <v>0</v>
      </c>
      <c r="M441" s="9" t="str">
        <f aca="false">IF(J441="","",IF(OR(C441="Gasto",C441="Apartado"),-N(F441),N(F441)))</f>
        <v/>
      </c>
      <c r="N441" s="9" t="n">
        <f aca="false">IF(J441="Pendiente",M441,0)</f>
        <v>0</v>
      </c>
      <c r="O441" s="9" t="n">
        <f aca="false">IF(AND(J441="Pendiente",OR(C441="Gasto",C441="Apartado")),MAX(0,N(F441)),0)</f>
        <v>0</v>
      </c>
    </row>
    <row r="442" customFormat="false" ht="34" hidden="false" customHeight="true" outlineLevel="0" collapsed="false">
      <c r="A442" s="30"/>
      <c r="B442" s="30"/>
      <c r="C442" s="28"/>
      <c r="D442" s="28"/>
      <c r="E442" s="28"/>
      <c r="F442" s="29"/>
      <c r="G442" s="29"/>
      <c r="H442" s="31"/>
      <c r="I442" s="32"/>
      <c r="J442" s="18" t="str">
        <f aca="false">IF(COUNTA(A442:I442)=0,"",IF(ISNUMBER(G442),"Confirmado","Pendiente"))</f>
        <v/>
      </c>
      <c r="K442" s="18" t="str">
        <f aca="false">IF(AND(ISNUMBER(A442),OR(A442&lt;Plan!$A$20,A442&gt;=Plan!$B$45,AND(ISNUMBER(B442),OR(B442&lt;Plan!$A$20,B442&gt;=Plan!$B$45)))),"REVISAR periodo",IF(COUNTA(A442:I442)=0,"",IF(OR(NOT(ISNUMBER(A442)),E442="",AND(C442&lt;&gt;"Ingreso",C442&lt;&gt;"Gasto",C442&lt;&gt;"Apartado",C442&lt;&gt;"Retirada"),AND(F442&lt;&gt;"",NOT(ISNUMBER(F442))),AND(G442&lt;&gt;"",NOT(ISNUMBER(G442))),AND(ISNUMBER(G442),NOT(ISNUMBER(B442))),AND(G442="",B442&lt;&gt;""),AND(C442="Gasto",COUNTIFS(Categorias!$A$8:$A$15,D442)&lt;&gt;1)),"REVISAR datos","Correcto")))</f>
        <v/>
      </c>
      <c r="L442" s="9" t="n">
        <f aca="false">IF(ISNUMBER(G442),IF(OR(C442="Gasto",C442="Apartado"),-G442,G442),0)</f>
        <v>0</v>
      </c>
      <c r="M442" s="9" t="str">
        <f aca="false">IF(J442="","",IF(OR(C442="Gasto",C442="Apartado"),-N(F442),N(F442)))</f>
        <v/>
      </c>
      <c r="N442" s="9" t="n">
        <f aca="false">IF(J442="Pendiente",M442,0)</f>
        <v>0</v>
      </c>
      <c r="O442" s="9" t="n">
        <f aca="false">IF(AND(J442="Pendiente",OR(C442="Gasto",C442="Apartado")),MAX(0,N(F442)),0)</f>
        <v>0</v>
      </c>
    </row>
    <row r="443" customFormat="false" ht="34" hidden="false" customHeight="true" outlineLevel="0" collapsed="false">
      <c r="A443" s="30"/>
      <c r="B443" s="30"/>
      <c r="C443" s="28"/>
      <c r="D443" s="28"/>
      <c r="E443" s="28"/>
      <c r="F443" s="29"/>
      <c r="G443" s="29"/>
      <c r="H443" s="31"/>
      <c r="I443" s="32"/>
      <c r="J443" s="18" t="str">
        <f aca="false">IF(COUNTA(A443:I443)=0,"",IF(ISNUMBER(G443),"Confirmado","Pendiente"))</f>
        <v/>
      </c>
      <c r="K443" s="18" t="str">
        <f aca="false">IF(AND(ISNUMBER(A443),OR(A443&lt;Plan!$A$20,A443&gt;=Plan!$B$45,AND(ISNUMBER(B443),OR(B443&lt;Plan!$A$20,B443&gt;=Plan!$B$45)))),"REVISAR periodo",IF(COUNTA(A443:I443)=0,"",IF(OR(NOT(ISNUMBER(A443)),E443="",AND(C443&lt;&gt;"Ingreso",C443&lt;&gt;"Gasto",C443&lt;&gt;"Apartado",C443&lt;&gt;"Retirada"),AND(F443&lt;&gt;"",NOT(ISNUMBER(F443))),AND(G443&lt;&gt;"",NOT(ISNUMBER(G443))),AND(ISNUMBER(G443),NOT(ISNUMBER(B443))),AND(G443="",B443&lt;&gt;""),AND(C443="Gasto",COUNTIFS(Categorias!$A$8:$A$15,D443)&lt;&gt;1)),"REVISAR datos","Correcto")))</f>
        <v/>
      </c>
      <c r="L443" s="9" t="n">
        <f aca="false">IF(ISNUMBER(G443),IF(OR(C443="Gasto",C443="Apartado"),-G443,G443),0)</f>
        <v>0</v>
      </c>
      <c r="M443" s="9" t="str">
        <f aca="false">IF(J443="","",IF(OR(C443="Gasto",C443="Apartado"),-N(F443),N(F443)))</f>
        <v/>
      </c>
      <c r="N443" s="9" t="n">
        <f aca="false">IF(J443="Pendiente",M443,0)</f>
        <v>0</v>
      </c>
      <c r="O443" s="9" t="n">
        <f aca="false">IF(AND(J443="Pendiente",OR(C443="Gasto",C443="Apartado")),MAX(0,N(F443)),0)</f>
        <v>0</v>
      </c>
    </row>
    <row r="444" customFormat="false" ht="34" hidden="false" customHeight="true" outlineLevel="0" collapsed="false">
      <c r="A444" s="30"/>
      <c r="B444" s="30"/>
      <c r="C444" s="28"/>
      <c r="D444" s="28"/>
      <c r="E444" s="28"/>
      <c r="F444" s="29"/>
      <c r="G444" s="29"/>
      <c r="H444" s="31"/>
      <c r="I444" s="32"/>
      <c r="J444" s="18" t="str">
        <f aca="false">IF(COUNTA(A444:I444)=0,"",IF(ISNUMBER(G444),"Confirmado","Pendiente"))</f>
        <v/>
      </c>
      <c r="K444" s="18" t="str">
        <f aca="false">IF(AND(ISNUMBER(A444),OR(A444&lt;Plan!$A$20,A444&gt;=Plan!$B$45,AND(ISNUMBER(B444),OR(B444&lt;Plan!$A$20,B444&gt;=Plan!$B$45)))),"REVISAR periodo",IF(COUNTA(A444:I444)=0,"",IF(OR(NOT(ISNUMBER(A444)),E444="",AND(C444&lt;&gt;"Ingreso",C444&lt;&gt;"Gasto",C444&lt;&gt;"Apartado",C444&lt;&gt;"Retirada"),AND(F444&lt;&gt;"",NOT(ISNUMBER(F444))),AND(G444&lt;&gt;"",NOT(ISNUMBER(G444))),AND(ISNUMBER(G444),NOT(ISNUMBER(B444))),AND(G444="",B444&lt;&gt;""),AND(C444="Gasto",COUNTIFS(Categorias!$A$8:$A$15,D444)&lt;&gt;1)),"REVISAR datos","Correcto")))</f>
        <v/>
      </c>
      <c r="L444" s="9" t="n">
        <f aca="false">IF(ISNUMBER(G444),IF(OR(C444="Gasto",C444="Apartado"),-G444,G444),0)</f>
        <v>0</v>
      </c>
      <c r="M444" s="9" t="str">
        <f aca="false">IF(J444="","",IF(OR(C444="Gasto",C444="Apartado"),-N(F444),N(F444)))</f>
        <v/>
      </c>
      <c r="N444" s="9" t="n">
        <f aca="false">IF(J444="Pendiente",M444,0)</f>
        <v>0</v>
      </c>
      <c r="O444" s="9" t="n">
        <f aca="false">IF(AND(J444="Pendiente",OR(C444="Gasto",C444="Apartado")),MAX(0,N(F444)),0)</f>
        <v>0</v>
      </c>
    </row>
    <row r="445" customFormat="false" ht="34" hidden="false" customHeight="true" outlineLevel="0" collapsed="false">
      <c r="A445" s="30"/>
      <c r="B445" s="30"/>
      <c r="C445" s="28"/>
      <c r="D445" s="28"/>
      <c r="E445" s="28"/>
      <c r="F445" s="29"/>
      <c r="G445" s="29"/>
      <c r="H445" s="31"/>
      <c r="I445" s="32"/>
      <c r="J445" s="18" t="str">
        <f aca="false">IF(COUNTA(A445:I445)=0,"",IF(ISNUMBER(G445),"Confirmado","Pendiente"))</f>
        <v/>
      </c>
      <c r="K445" s="18" t="str">
        <f aca="false">IF(AND(ISNUMBER(A445),OR(A445&lt;Plan!$A$20,A445&gt;=Plan!$B$45,AND(ISNUMBER(B445),OR(B445&lt;Plan!$A$20,B445&gt;=Plan!$B$45)))),"REVISAR periodo",IF(COUNTA(A445:I445)=0,"",IF(OR(NOT(ISNUMBER(A445)),E445="",AND(C445&lt;&gt;"Ingreso",C445&lt;&gt;"Gasto",C445&lt;&gt;"Apartado",C445&lt;&gt;"Retirada"),AND(F445&lt;&gt;"",NOT(ISNUMBER(F445))),AND(G445&lt;&gt;"",NOT(ISNUMBER(G445))),AND(ISNUMBER(G445),NOT(ISNUMBER(B445))),AND(G445="",B445&lt;&gt;""),AND(C445="Gasto",COUNTIFS(Categorias!$A$8:$A$15,D445)&lt;&gt;1)),"REVISAR datos","Correcto")))</f>
        <v/>
      </c>
      <c r="L445" s="9" t="n">
        <f aca="false">IF(ISNUMBER(G445),IF(OR(C445="Gasto",C445="Apartado"),-G445,G445),0)</f>
        <v>0</v>
      </c>
      <c r="M445" s="9" t="str">
        <f aca="false">IF(J445="","",IF(OR(C445="Gasto",C445="Apartado"),-N(F445),N(F445)))</f>
        <v/>
      </c>
      <c r="N445" s="9" t="n">
        <f aca="false">IF(J445="Pendiente",M445,0)</f>
        <v>0</v>
      </c>
      <c r="O445" s="9" t="n">
        <f aca="false">IF(AND(J445="Pendiente",OR(C445="Gasto",C445="Apartado")),MAX(0,N(F445)),0)</f>
        <v>0</v>
      </c>
    </row>
    <row r="446" customFormat="false" ht="34" hidden="false" customHeight="true" outlineLevel="0" collapsed="false">
      <c r="A446" s="30"/>
      <c r="B446" s="30"/>
      <c r="C446" s="28"/>
      <c r="D446" s="28"/>
      <c r="E446" s="28"/>
      <c r="F446" s="29"/>
      <c r="G446" s="29"/>
      <c r="H446" s="31"/>
      <c r="I446" s="32"/>
      <c r="J446" s="18" t="str">
        <f aca="false">IF(COUNTA(A446:I446)=0,"",IF(ISNUMBER(G446),"Confirmado","Pendiente"))</f>
        <v/>
      </c>
      <c r="K446" s="18" t="str">
        <f aca="false">IF(AND(ISNUMBER(A446),OR(A446&lt;Plan!$A$20,A446&gt;=Plan!$B$45,AND(ISNUMBER(B446),OR(B446&lt;Plan!$A$20,B446&gt;=Plan!$B$45)))),"REVISAR periodo",IF(COUNTA(A446:I446)=0,"",IF(OR(NOT(ISNUMBER(A446)),E446="",AND(C446&lt;&gt;"Ingreso",C446&lt;&gt;"Gasto",C446&lt;&gt;"Apartado",C446&lt;&gt;"Retirada"),AND(F446&lt;&gt;"",NOT(ISNUMBER(F446))),AND(G446&lt;&gt;"",NOT(ISNUMBER(G446))),AND(ISNUMBER(G446),NOT(ISNUMBER(B446))),AND(G446="",B446&lt;&gt;""),AND(C446="Gasto",COUNTIFS(Categorias!$A$8:$A$15,D446)&lt;&gt;1)),"REVISAR datos","Correcto")))</f>
        <v/>
      </c>
      <c r="L446" s="9" t="n">
        <f aca="false">IF(ISNUMBER(G446),IF(OR(C446="Gasto",C446="Apartado"),-G446,G446),0)</f>
        <v>0</v>
      </c>
      <c r="M446" s="9" t="str">
        <f aca="false">IF(J446="","",IF(OR(C446="Gasto",C446="Apartado"),-N(F446),N(F446)))</f>
        <v/>
      </c>
      <c r="N446" s="9" t="n">
        <f aca="false">IF(J446="Pendiente",M446,0)</f>
        <v>0</v>
      </c>
      <c r="O446" s="9" t="n">
        <f aca="false">IF(AND(J446="Pendiente",OR(C446="Gasto",C446="Apartado")),MAX(0,N(F446)),0)</f>
        <v>0</v>
      </c>
    </row>
    <row r="447" customFormat="false" ht="34" hidden="false" customHeight="true" outlineLevel="0" collapsed="false">
      <c r="A447" s="30"/>
      <c r="B447" s="30"/>
      <c r="C447" s="28"/>
      <c r="D447" s="28"/>
      <c r="E447" s="28"/>
      <c r="F447" s="29"/>
      <c r="G447" s="29"/>
      <c r="H447" s="31"/>
      <c r="I447" s="32"/>
      <c r="J447" s="18" t="str">
        <f aca="false">IF(COUNTA(A447:I447)=0,"",IF(ISNUMBER(G447),"Confirmado","Pendiente"))</f>
        <v/>
      </c>
      <c r="K447" s="18" t="str">
        <f aca="false">IF(AND(ISNUMBER(A447),OR(A447&lt;Plan!$A$20,A447&gt;=Plan!$B$45,AND(ISNUMBER(B447),OR(B447&lt;Plan!$A$20,B447&gt;=Plan!$B$45)))),"REVISAR periodo",IF(COUNTA(A447:I447)=0,"",IF(OR(NOT(ISNUMBER(A447)),E447="",AND(C447&lt;&gt;"Ingreso",C447&lt;&gt;"Gasto",C447&lt;&gt;"Apartado",C447&lt;&gt;"Retirada"),AND(F447&lt;&gt;"",NOT(ISNUMBER(F447))),AND(G447&lt;&gt;"",NOT(ISNUMBER(G447))),AND(ISNUMBER(G447),NOT(ISNUMBER(B447))),AND(G447="",B447&lt;&gt;""),AND(C447="Gasto",COUNTIFS(Categorias!$A$8:$A$15,D447)&lt;&gt;1)),"REVISAR datos","Correcto")))</f>
        <v/>
      </c>
      <c r="L447" s="9" t="n">
        <f aca="false">IF(ISNUMBER(G447),IF(OR(C447="Gasto",C447="Apartado"),-G447,G447),0)</f>
        <v>0</v>
      </c>
      <c r="M447" s="9" t="str">
        <f aca="false">IF(J447="","",IF(OR(C447="Gasto",C447="Apartado"),-N(F447),N(F447)))</f>
        <v/>
      </c>
      <c r="N447" s="9" t="n">
        <f aca="false">IF(J447="Pendiente",M447,0)</f>
        <v>0</v>
      </c>
      <c r="O447" s="9" t="n">
        <f aca="false">IF(AND(J447="Pendiente",OR(C447="Gasto",C447="Apartado")),MAX(0,N(F447)),0)</f>
        <v>0</v>
      </c>
    </row>
    <row r="448" customFormat="false" ht="34" hidden="false" customHeight="true" outlineLevel="0" collapsed="false">
      <c r="A448" s="30"/>
      <c r="B448" s="30"/>
      <c r="C448" s="28"/>
      <c r="D448" s="28"/>
      <c r="E448" s="28"/>
      <c r="F448" s="29"/>
      <c r="G448" s="29"/>
      <c r="H448" s="31"/>
      <c r="I448" s="32"/>
      <c r="J448" s="18" t="str">
        <f aca="false">IF(COUNTA(A448:I448)=0,"",IF(ISNUMBER(G448),"Confirmado","Pendiente"))</f>
        <v/>
      </c>
      <c r="K448" s="18" t="str">
        <f aca="false">IF(AND(ISNUMBER(A448),OR(A448&lt;Plan!$A$20,A448&gt;=Plan!$B$45,AND(ISNUMBER(B448),OR(B448&lt;Plan!$A$20,B448&gt;=Plan!$B$45)))),"REVISAR periodo",IF(COUNTA(A448:I448)=0,"",IF(OR(NOT(ISNUMBER(A448)),E448="",AND(C448&lt;&gt;"Ingreso",C448&lt;&gt;"Gasto",C448&lt;&gt;"Apartado",C448&lt;&gt;"Retirada"),AND(F448&lt;&gt;"",NOT(ISNUMBER(F448))),AND(G448&lt;&gt;"",NOT(ISNUMBER(G448))),AND(ISNUMBER(G448),NOT(ISNUMBER(B448))),AND(G448="",B448&lt;&gt;""),AND(C448="Gasto",COUNTIFS(Categorias!$A$8:$A$15,D448)&lt;&gt;1)),"REVISAR datos","Correcto")))</f>
        <v/>
      </c>
      <c r="L448" s="9" t="n">
        <f aca="false">IF(ISNUMBER(G448),IF(OR(C448="Gasto",C448="Apartado"),-G448,G448),0)</f>
        <v>0</v>
      </c>
      <c r="M448" s="9" t="str">
        <f aca="false">IF(J448="","",IF(OR(C448="Gasto",C448="Apartado"),-N(F448),N(F448)))</f>
        <v/>
      </c>
      <c r="N448" s="9" t="n">
        <f aca="false">IF(J448="Pendiente",M448,0)</f>
        <v>0</v>
      </c>
      <c r="O448" s="9" t="n">
        <f aca="false">IF(AND(J448="Pendiente",OR(C448="Gasto",C448="Apartado")),MAX(0,N(F448)),0)</f>
        <v>0</v>
      </c>
    </row>
    <row r="449" customFormat="false" ht="34" hidden="false" customHeight="true" outlineLevel="0" collapsed="false">
      <c r="A449" s="30"/>
      <c r="B449" s="30"/>
      <c r="C449" s="28"/>
      <c r="D449" s="28"/>
      <c r="E449" s="28"/>
      <c r="F449" s="29"/>
      <c r="G449" s="29"/>
      <c r="H449" s="31"/>
      <c r="I449" s="32"/>
      <c r="J449" s="18" t="str">
        <f aca="false">IF(COUNTA(A449:I449)=0,"",IF(ISNUMBER(G449),"Confirmado","Pendiente"))</f>
        <v/>
      </c>
      <c r="K449" s="18" t="str">
        <f aca="false">IF(AND(ISNUMBER(A449),OR(A449&lt;Plan!$A$20,A449&gt;=Plan!$B$45,AND(ISNUMBER(B449),OR(B449&lt;Plan!$A$20,B449&gt;=Plan!$B$45)))),"REVISAR periodo",IF(COUNTA(A449:I449)=0,"",IF(OR(NOT(ISNUMBER(A449)),E449="",AND(C449&lt;&gt;"Ingreso",C449&lt;&gt;"Gasto",C449&lt;&gt;"Apartado",C449&lt;&gt;"Retirada"),AND(F449&lt;&gt;"",NOT(ISNUMBER(F449))),AND(G449&lt;&gt;"",NOT(ISNUMBER(G449))),AND(ISNUMBER(G449),NOT(ISNUMBER(B449))),AND(G449="",B449&lt;&gt;""),AND(C449="Gasto",COUNTIFS(Categorias!$A$8:$A$15,D449)&lt;&gt;1)),"REVISAR datos","Correcto")))</f>
        <v/>
      </c>
      <c r="L449" s="9" t="n">
        <f aca="false">IF(ISNUMBER(G449),IF(OR(C449="Gasto",C449="Apartado"),-G449,G449),0)</f>
        <v>0</v>
      </c>
      <c r="M449" s="9" t="str">
        <f aca="false">IF(J449="","",IF(OR(C449="Gasto",C449="Apartado"),-N(F449),N(F449)))</f>
        <v/>
      </c>
      <c r="N449" s="9" t="n">
        <f aca="false">IF(J449="Pendiente",M449,0)</f>
        <v>0</v>
      </c>
      <c r="O449" s="9" t="n">
        <f aca="false">IF(AND(J449="Pendiente",OR(C449="Gasto",C449="Apartado")),MAX(0,N(F449)),0)</f>
        <v>0</v>
      </c>
    </row>
    <row r="450" customFormat="false" ht="34" hidden="false" customHeight="true" outlineLevel="0" collapsed="false">
      <c r="A450" s="30"/>
      <c r="B450" s="30"/>
      <c r="C450" s="28"/>
      <c r="D450" s="28"/>
      <c r="E450" s="28"/>
      <c r="F450" s="29"/>
      <c r="G450" s="29"/>
      <c r="H450" s="31"/>
      <c r="I450" s="32"/>
      <c r="J450" s="18" t="str">
        <f aca="false">IF(COUNTA(A450:I450)=0,"",IF(ISNUMBER(G450),"Confirmado","Pendiente"))</f>
        <v/>
      </c>
      <c r="K450" s="18" t="str">
        <f aca="false">IF(AND(ISNUMBER(A450),OR(A450&lt;Plan!$A$20,A450&gt;=Plan!$B$45,AND(ISNUMBER(B450),OR(B450&lt;Plan!$A$20,B450&gt;=Plan!$B$45)))),"REVISAR periodo",IF(COUNTA(A450:I450)=0,"",IF(OR(NOT(ISNUMBER(A450)),E450="",AND(C450&lt;&gt;"Ingreso",C450&lt;&gt;"Gasto",C450&lt;&gt;"Apartado",C450&lt;&gt;"Retirada"),AND(F450&lt;&gt;"",NOT(ISNUMBER(F450))),AND(G450&lt;&gt;"",NOT(ISNUMBER(G450))),AND(ISNUMBER(G450),NOT(ISNUMBER(B450))),AND(G450="",B450&lt;&gt;""),AND(C450="Gasto",COUNTIFS(Categorias!$A$8:$A$15,D450)&lt;&gt;1)),"REVISAR datos","Correcto")))</f>
        <v/>
      </c>
      <c r="L450" s="9" t="n">
        <f aca="false">IF(ISNUMBER(G450),IF(OR(C450="Gasto",C450="Apartado"),-G450,G450),0)</f>
        <v>0</v>
      </c>
      <c r="M450" s="9" t="str">
        <f aca="false">IF(J450="","",IF(OR(C450="Gasto",C450="Apartado"),-N(F450),N(F450)))</f>
        <v/>
      </c>
      <c r="N450" s="9" t="n">
        <f aca="false">IF(J450="Pendiente",M450,0)</f>
        <v>0</v>
      </c>
      <c r="O450" s="9" t="n">
        <f aca="false">IF(AND(J450="Pendiente",OR(C450="Gasto",C450="Apartado")),MAX(0,N(F450)),0)</f>
        <v>0</v>
      </c>
    </row>
    <row r="451" customFormat="false" ht="34" hidden="false" customHeight="true" outlineLevel="0" collapsed="false">
      <c r="A451" s="30"/>
      <c r="B451" s="30"/>
      <c r="C451" s="28"/>
      <c r="D451" s="28"/>
      <c r="E451" s="28"/>
      <c r="F451" s="29"/>
      <c r="G451" s="29"/>
      <c r="H451" s="31"/>
      <c r="I451" s="32"/>
      <c r="J451" s="18" t="str">
        <f aca="false">IF(COUNTA(A451:I451)=0,"",IF(ISNUMBER(G451),"Confirmado","Pendiente"))</f>
        <v/>
      </c>
      <c r="K451" s="18" t="str">
        <f aca="false">IF(AND(ISNUMBER(A451),OR(A451&lt;Plan!$A$20,A451&gt;=Plan!$B$45,AND(ISNUMBER(B451),OR(B451&lt;Plan!$A$20,B451&gt;=Plan!$B$45)))),"REVISAR periodo",IF(COUNTA(A451:I451)=0,"",IF(OR(NOT(ISNUMBER(A451)),E451="",AND(C451&lt;&gt;"Ingreso",C451&lt;&gt;"Gasto",C451&lt;&gt;"Apartado",C451&lt;&gt;"Retirada"),AND(F451&lt;&gt;"",NOT(ISNUMBER(F451))),AND(G451&lt;&gt;"",NOT(ISNUMBER(G451))),AND(ISNUMBER(G451),NOT(ISNUMBER(B451))),AND(G451="",B451&lt;&gt;""),AND(C451="Gasto",COUNTIFS(Categorias!$A$8:$A$15,D451)&lt;&gt;1)),"REVISAR datos","Correcto")))</f>
        <v/>
      </c>
      <c r="L451" s="9" t="n">
        <f aca="false">IF(ISNUMBER(G451),IF(OR(C451="Gasto",C451="Apartado"),-G451,G451),0)</f>
        <v>0</v>
      </c>
      <c r="M451" s="9" t="str">
        <f aca="false">IF(J451="","",IF(OR(C451="Gasto",C451="Apartado"),-N(F451),N(F451)))</f>
        <v/>
      </c>
      <c r="N451" s="9" t="n">
        <f aca="false">IF(J451="Pendiente",M451,0)</f>
        <v>0</v>
      </c>
      <c r="O451" s="9" t="n">
        <f aca="false">IF(AND(J451="Pendiente",OR(C451="Gasto",C451="Apartado")),MAX(0,N(F451)),0)</f>
        <v>0</v>
      </c>
    </row>
    <row r="452" customFormat="false" ht="34" hidden="false" customHeight="true" outlineLevel="0" collapsed="false">
      <c r="A452" s="30"/>
      <c r="B452" s="30"/>
      <c r="C452" s="28"/>
      <c r="D452" s="28"/>
      <c r="E452" s="28"/>
      <c r="F452" s="29"/>
      <c r="G452" s="29"/>
      <c r="H452" s="31"/>
      <c r="I452" s="32"/>
      <c r="J452" s="18" t="str">
        <f aca="false">IF(COUNTA(A452:I452)=0,"",IF(ISNUMBER(G452),"Confirmado","Pendiente"))</f>
        <v/>
      </c>
      <c r="K452" s="18" t="str">
        <f aca="false">IF(AND(ISNUMBER(A452),OR(A452&lt;Plan!$A$20,A452&gt;=Plan!$B$45,AND(ISNUMBER(B452),OR(B452&lt;Plan!$A$20,B452&gt;=Plan!$B$45)))),"REVISAR periodo",IF(COUNTA(A452:I452)=0,"",IF(OR(NOT(ISNUMBER(A452)),E452="",AND(C452&lt;&gt;"Ingreso",C452&lt;&gt;"Gasto",C452&lt;&gt;"Apartado",C452&lt;&gt;"Retirada"),AND(F452&lt;&gt;"",NOT(ISNUMBER(F452))),AND(G452&lt;&gt;"",NOT(ISNUMBER(G452))),AND(ISNUMBER(G452),NOT(ISNUMBER(B452))),AND(G452="",B452&lt;&gt;""),AND(C452="Gasto",COUNTIFS(Categorias!$A$8:$A$15,D452)&lt;&gt;1)),"REVISAR datos","Correcto")))</f>
        <v/>
      </c>
      <c r="L452" s="9" t="n">
        <f aca="false">IF(ISNUMBER(G452),IF(OR(C452="Gasto",C452="Apartado"),-G452,G452),0)</f>
        <v>0</v>
      </c>
      <c r="M452" s="9" t="str">
        <f aca="false">IF(J452="","",IF(OR(C452="Gasto",C452="Apartado"),-N(F452),N(F452)))</f>
        <v/>
      </c>
      <c r="N452" s="9" t="n">
        <f aca="false">IF(J452="Pendiente",M452,0)</f>
        <v>0</v>
      </c>
      <c r="O452" s="9" t="n">
        <f aca="false">IF(AND(J452="Pendiente",OR(C452="Gasto",C452="Apartado")),MAX(0,N(F452)),0)</f>
        <v>0</v>
      </c>
    </row>
    <row r="453" customFormat="false" ht="34" hidden="false" customHeight="true" outlineLevel="0" collapsed="false">
      <c r="A453" s="30"/>
      <c r="B453" s="30"/>
      <c r="C453" s="28"/>
      <c r="D453" s="28"/>
      <c r="E453" s="28"/>
      <c r="F453" s="29"/>
      <c r="G453" s="29"/>
      <c r="H453" s="31"/>
      <c r="I453" s="32"/>
      <c r="J453" s="18" t="str">
        <f aca="false">IF(COUNTA(A453:I453)=0,"",IF(ISNUMBER(G453),"Confirmado","Pendiente"))</f>
        <v/>
      </c>
      <c r="K453" s="18" t="str">
        <f aca="false">IF(AND(ISNUMBER(A453),OR(A453&lt;Plan!$A$20,A453&gt;=Plan!$B$45,AND(ISNUMBER(B453),OR(B453&lt;Plan!$A$20,B453&gt;=Plan!$B$45)))),"REVISAR periodo",IF(COUNTA(A453:I453)=0,"",IF(OR(NOT(ISNUMBER(A453)),E453="",AND(C453&lt;&gt;"Ingreso",C453&lt;&gt;"Gasto",C453&lt;&gt;"Apartado",C453&lt;&gt;"Retirada"),AND(F453&lt;&gt;"",NOT(ISNUMBER(F453))),AND(G453&lt;&gt;"",NOT(ISNUMBER(G453))),AND(ISNUMBER(G453),NOT(ISNUMBER(B453))),AND(G453="",B453&lt;&gt;""),AND(C453="Gasto",COUNTIFS(Categorias!$A$8:$A$15,D453)&lt;&gt;1)),"REVISAR datos","Correcto")))</f>
        <v/>
      </c>
      <c r="L453" s="9" t="n">
        <f aca="false">IF(ISNUMBER(G453),IF(OR(C453="Gasto",C453="Apartado"),-G453,G453),0)</f>
        <v>0</v>
      </c>
      <c r="M453" s="9" t="str">
        <f aca="false">IF(J453="","",IF(OR(C453="Gasto",C453="Apartado"),-N(F453),N(F453)))</f>
        <v/>
      </c>
      <c r="N453" s="9" t="n">
        <f aca="false">IF(J453="Pendiente",M453,0)</f>
        <v>0</v>
      </c>
      <c r="O453" s="9" t="n">
        <f aca="false">IF(AND(J453="Pendiente",OR(C453="Gasto",C453="Apartado")),MAX(0,N(F453)),0)</f>
        <v>0</v>
      </c>
    </row>
    <row r="454" customFormat="false" ht="34" hidden="false" customHeight="true" outlineLevel="0" collapsed="false">
      <c r="A454" s="30"/>
      <c r="B454" s="30"/>
      <c r="C454" s="28"/>
      <c r="D454" s="28"/>
      <c r="E454" s="28"/>
      <c r="F454" s="29"/>
      <c r="G454" s="29"/>
      <c r="H454" s="31"/>
      <c r="I454" s="32"/>
      <c r="J454" s="18" t="str">
        <f aca="false">IF(COUNTA(A454:I454)=0,"",IF(ISNUMBER(G454),"Confirmado","Pendiente"))</f>
        <v/>
      </c>
      <c r="K454" s="18" t="str">
        <f aca="false">IF(AND(ISNUMBER(A454),OR(A454&lt;Plan!$A$20,A454&gt;=Plan!$B$45,AND(ISNUMBER(B454),OR(B454&lt;Plan!$A$20,B454&gt;=Plan!$B$45)))),"REVISAR periodo",IF(COUNTA(A454:I454)=0,"",IF(OR(NOT(ISNUMBER(A454)),E454="",AND(C454&lt;&gt;"Ingreso",C454&lt;&gt;"Gasto",C454&lt;&gt;"Apartado",C454&lt;&gt;"Retirada"),AND(F454&lt;&gt;"",NOT(ISNUMBER(F454))),AND(G454&lt;&gt;"",NOT(ISNUMBER(G454))),AND(ISNUMBER(G454),NOT(ISNUMBER(B454))),AND(G454="",B454&lt;&gt;""),AND(C454="Gasto",COUNTIFS(Categorias!$A$8:$A$15,D454)&lt;&gt;1)),"REVISAR datos","Correcto")))</f>
        <v/>
      </c>
      <c r="L454" s="9" t="n">
        <f aca="false">IF(ISNUMBER(G454),IF(OR(C454="Gasto",C454="Apartado"),-G454,G454),0)</f>
        <v>0</v>
      </c>
      <c r="M454" s="9" t="str">
        <f aca="false">IF(J454="","",IF(OR(C454="Gasto",C454="Apartado"),-N(F454),N(F454)))</f>
        <v/>
      </c>
      <c r="N454" s="9" t="n">
        <f aca="false">IF(J454="Pendiente",M454,0)</f>
        <v>0</v>
      </c>
      <c r="O454" s="9" t="n">
        <f aca="false">IF(AND(J454="Pendiente",OR(C454="Gasto",C454="Apartado")),MAX(0,N(F454)),0)</f>
        <v>0</v>
      </c>
    </row>
    <row r="455" customFormat="false" ht="34" hidden="false" customHeight="true" outlineLevel="0" collapsed="false">
      <c r="A455" s="30"/>
      <c r="B455" s="30"/>
      <c r="C455" s="28"/>
      <c r="D455" s="28"/>
      <c r="E455" s="28"/>
      <c r="F455" s="29"/>
      <c r="G455" s="29"/>
      <c r="H455" s="31"/>
      <c r="I455" s="32"/>
      <c r="J455" s="18" t="str">
        <f aca="false">IF(COUNTA(A455:I455)=0,"",IF(ISNUMBER(G455),"Confirmado","Pendiente"))</f>
        <v/>
      </c>
      <c r="K455" s="18" t="str">
        <f aca="false">IF(AND(ISNUMBER(A455),OR(A455&lt;Plan!$A$20,A455&gt;=Plan!$B$45,AND(ISNUMBER(B455),OR(B455&lt;Plan!$A$20,B455&gt;=Plan!$B$45)))),"REVISAR periodo",IF(COUNTA(A455:I455)=0,"",IF(OR(NOT(ISNUMBER(A455)),E455="",AND(C455&lt;&gt;"Ingreso",C455&lt;&gt;"Gasto",C455&lt;&gt;"Apartado",C455&lt;&gt;"Retirada"),AND(F455&lt;&gt;"",NOT(ISNUMBER(F455))),AND(G455&lt;&gt;"",NOT(ISNUMBER(G455))),AND(ISNUMBER(G455),NOT(ISNUMBER(B455))),AND(G455="",B455&lt;&gt;""),AND(C455="Gasto",COUNTIFS(Categorias!$A$8:$A$15,D455)&lt;&gt;1)),"REVISAR datos","Correcto")))</f>
        <v/>
      </c>
      <c r="L455" s="9" t="n">
        <f aca="false">IF(ISNUMBER(G455),IF(OR(C455="Gasto",C455="Apartado"),-G455,G455),0)</f>
        <v>0</v>
      </c>
      <c r="M455" s="9" t="str">
        <f aca="false">IF(J455="","",IF(OR(C455="Gasto",C455="Apartado"),-N(F455),N(F455)))</f>
        <v/>
      </c>
      <c r="N455" s="9" t="n">
        <f aca="false">IF(J455="Pendiente",M455,0)</f>
        <v>0</v>
      </c>
      <c r="O455" s="9" t="n">
        <f aca="false">IF(AND(J455="Pendiente",OR(C455="Gasto",C455="Apartado")),MAX(0,N(F455)),0)</f>
        <v>0</v>
      </c>
    </row>
    <row r="456" customFormat="false" ht="34" hidden="false" customHeight="true" outlineLevel="0" collapsed="false">
      <c r="A456" s="30"/>
      <c r="B456" s="30"/>
      <c r="C456" s="28"/>
      <c r="D456" s="28"/>
      <c r="E456" s="28"/>
      <c r="F456" s="29"/>
      <c r="G456" s="29"/>
      <c r="H456" s="31"/>
      <c r="I456" s="32"/>
      <c r="J456" s="18" t="str">
        <f aca="false">IF(COUNTA(A456:I456)=0,"",IF(ISNUMBER(G456),"Confirmado","Pendiente"))</f>
        <v/>
      </c>
      <c r="K456" s="18" t="str">
        <f aca="false">IF(AND(ISNUMBER(A456),OR(A456&lt;Plan!$A$20,A456&gt;=Plan!$B$45,AND(ISNUMBER(B456),OR(B456&lt;Plan!$A$20,B456&gt;=Plan!$B$45)))),"REVISAR periodo",IF(COUNTA(A456:I456)=0,"",IF(OR(NOT(ISNUMBER(A456)),E456="",AND(C456&lt;&gt;"Ingreso",C456&lt;&gt;"Gasto",C456&lt;&gt;"Apartado",C456&lt;&gt;"Retirada"),AND(F456&lt;&gt;"",NOT(ISNUMBER(F456))),AND(G456&lt;&gt;"",NOT(ISNUMBER(G456))),AND(ISNUMBER(G456),NOT(ISNUMBER(B456))),AND(G456="",B456&lt;&gt;""),AND(C456="Gasto",COUNTIFS(Categorias!$A$8:$A$15,D456)&lt;&gt;1)),"REVISAR datos","Correcto")))</f>
        <v/>
      </c>
      <c r="L456" s="9" t="n">
        <f aca="false">IF(ISNUMBER(G456),IF(OR(C456="Gasto",C456="Apartado"),-G456,G456),0)</f>
        <v>0</v>
      </c>
      <c r="M456" s="9" t="str">
        <f aca="false">IF(J456="","",IF(OR(C456="Gasto",C456="Apartado"),-N(F456),N(F456)))</f>
        <v/>
      </c>
      <c r="N456" s="9" t="n">
        <f aca="false">IF(J456="Pendiente",M456,0)</f>
        <v>0</v>
      </c>
      <c r="O456" s="9" t="n">
        <f aca="false">IF(AND(J456="Pendiente",OR(C456="Gasto",C456="Apartado")),MAX(0,N(F456)),0)</f>
        <v>0</v>
      </c>
    </row>
    <row r="457" customFormat="false" ht="34" hidden="false" customHeight="true" outlineLevel="0" collapsed="false">
      <c r="A457" s="30"/>
      <c r="B457" s="30"/>
      <c r="C457" s="28"/>
      <c r="D457" s="28"/>
      <c r="E457" s="28"/>
      <c r="F457" s="29"/>
      <c r="G457" s="29"/>
      <c r="H457" s="31"/>
      <c r="I457" s="32"/>
      <c r="J457" s="18" t="str">
        <f aca="false">IF(COUNTA(A457:I457)=0,"",IF(ISNUMBER(G457),"Confirmado","Pendiente"))</f>
        <v/>
      </c>
      <c r="K457" s="18" t="str">
        <f aca="false">IF(AND(ISNUMBER(A457),OR(A457&lt;Plan!$A$20,A457&gt;=Plan!$B$45,AND(ISNUMBER(B457),OR(B457&lt;Plan!$A$20,B457&gt;=Plan!$B$45)))),"REVISAR periodo",IF(COUNTA(A457:I457)=0,"",IF(OR(NOT(ISNUMBER(A457)),E457="",AND(C457&lt;&gt;"Ingreso",C457&lt;&gt;"Gasto",C457&lt;&gt;"Apartado",C457&lt;&gt;"Retirada"),AND(F457&lt;&gt;"",NOT(ISNUMBER(F457))),AND(G457&lt;&gt;"",NOT(ISNUMBER(G457))),AND(ISNUMBER(G457),NOT(ISNUMBER(B457))),AND(G457="",B457&lt;&gt;""),AND(C457="Gasto",COUNTIFS(Categorias!$A$8:$A$15,D457)&lt;&gt;1)),"REVISAR datos","Correcto")))</f>
        <v/>
      </c>
      <c r="L457" s="9" t="n">
        <f aca="false">IF(ISNUMBER(G457),IF(OR(C457="Gasto",C457="Apartado"),-G457,G457),0)</f>
        <v>0</v>
      </c>
      <c r="M457" s="9" t="str">
        <f aca="false">IF(J457="","",IF(OR(C457="Gasto",C457="Apartado"),-N(F457),N(F457)))</f>
        <v/>
      </c>
      <c r="N457" s="9" t="n">
        <f aca="false">IF(J457="Pendiente",M457,0)</f>
        <v>0</v>
      </c>
      <c r="O457" s="9" t="n">
        <f aca="false">IF(AND(J457="Pendiente",OR(C457="Gasto",C457="Apartado")),MAX(0,N(F457)),0)</f>
        <v>0</v>
      </c>
    </row>
    <row r="458" customFormat="false" ht="34" hidden="false" customHeight="true" outlineLevel="0" collapsed="false">
      <c r="A458" s="30"/>
      <c r="B458" s="30"/>
      <c r="C458" s="28"/>
      <c r="D458" s="28"/>
      <c r="E458" s="28"/>
      <c r="F458" s="29"/>
      <c r="G458" s="29"/>
      <c r="H458" s="31"/>
      <c r="I458" s="32"/>
      <c r="J458" s="18" t="str">
        <f aca="false">IF(COUNTA(A458:I458)=0,"",IF(ISNUMBER(G458),"Confirmado","Pendiente"))</f>
        <v/>
      </c>
      <c r="K458" s="18" t="str">
        <f aca="false">IF(AND(ISNUMBER(A458),OR(A458&lt;Plan!$A$20,A458&gt;=Plan!$B$45,AND(ISNUMBER(B458),OR(B458&lt;Plan!$A$20,B458&gt;=Plan!$B$45)))),"REVISAR periodo",IF(COUNTA(A458:I458)=0,"",IF(OR(NOT(ISNUMBER(A458)),E458="",AND(C458&lt;&gt;"Ingreso",C458&lt;&gt;"Gasto",C458&lt;&gt;"Apartado",C458&lt;&gt;"Retirada"),AND(F458&lt;&gt;"",NOT(ISNUMBER(F458))),AND(G458&lt;&gt;"",NOT(ISNUMBER(G458))),AND(ISNUMBER(G458),NOT(ISNUMBER(B458))),AND(G458="",B458&lt;&gt;""),AND(C458="Gasto",COUNTIFS(Categorias!$A$8:$A$15,D458)&lt;&gt;1)),"REVISAR datos","Correcto")))</f>
        <v/>
      </c>
      <c r="L458" s="9" t="n">
        <f aca="false">IF(ISNUMBER(G458),IF(OR(C458="Gasto",C458="Apartado"),-G458,G458),0)</f>
        <v>0</v>
      </c>
      <c r="M458" s="9" t="str">
        <f aca="false">IF(J458="","",IF(OR(C458="Gasto",C458="Apartado"),-N(F458),N(F458)))</f>
        <v/>
      </c>
      <c r="N458" s="9" t="n">
        <f aca="false">IF(J458="Pendiente",M458,0)</f>
        <v>0</v>
      </c>
      <c r="O458" s="9" t="n">
        <f aca="false">IF(AND(J458="Pendiente",OR(C458="Gasto",C458="Apartado")),MAX(0,N(F458)),0)</f>
        <v>0</v>
      </c>
    </row>
    <row r="459" customFormat="false" ht="34" hidden="false" customHeight="true" outlineLevel="0" collapsed="false">
      <c r="A459" s="30"/>
      <c r="B459" s="30"/>
      <c r="C459" s="28"/>
      <c r="D459" s="28"/>
      <c r="E459" s="28"/>
      <c r="F459" s="29"/>
      <c r="G459" s="29"/>
      <c r="H459" s="31"/>
      <c r="I459" s="32"/>
      <c r="J459" s="18" t="str">
        <f aca="false">IF(COUNTA(A459:I459)=0,"",IF(ISNUMBER(G459),"Confirmado","Pendiente"))</f>
        <v/>
      </c>
      <c r="K459" s="18" t="str">
        <f aca="false">IF(AND(ISNUMBER(A459),OR(A459&lt;Plan!$A$20,A459&gt;=Plan!$B$45,AND(ISNUMBER(B459),OR(B459&lt;Plan!$A$20,B459&gt;=Plan!$B$45)))),"REVISAR periodo",IF(COUNTA(A459:I459)=0,"",IF(OR(NOT(ISNUMBER(A459)),E459="",AND(C459&lt;&gt;"Ingreso",C459&lt;&gt;"Gasto",C459&lt;&gt;"Apartado",C459&lt;&gt;"Retirada"),AND(F459&lt;&gt;"",NOT(ISNUMBER(F459))),AND(G459&lt;&gt;"",NOT(ISNUMBER(G459))),AND(ISNUMBER(G459),NOT(ISNUMBER(B459))),AND(G459="",B459&lt;&gt;""),AND(C459="Gasto",COUNTIFS(Categorias!$A$8:$A$15,D459)&lt;&gt;1)),"REVISAR datos","Correcto")))</f>
        <v/>
      </c>
      <c r="L459" s="9" t="n">
        <f aca="false">IF(ISNUMBER(G459),IF(OR(C459="Gasto",C459="Apartado"),-G459,G459),0)</f>
        <v>0</v>
      </c>
      <c r="M459" s="9" t="str">
        <f aca="false">IF(J459="","",IF(OR(C459="Gasto",C459="Apartado"),-N(F459),N(F459)))</f>
        <v/>
      </c>
      <c r="N459" s="9" t="n">
        <f aca="false">IF(J459="Pendiente",M459,0)</f>
        <v>0</v>
      </c>
      <c r="O459" s="9" t="n">
        <f aca="false">IF(AND(J459="Pendiente",OR(C459="Gasto",C459="Apartado")),MAX(0,N(F459)),0)</f>
        <v>0</v>
      </c>
    </row>
    <row r="460" customFormat="false" ht="34" hidden="false" customHeight="true" outlineLevel="0" collapsed="false">
      <c r="A460" s="30"/>
      <c r="B460" s="30"/>
      <c r="C460" s="28"/>
      <c r="D460" s="28"/>
      <c r="E460" s="28"/>
      <c r="F460" s="29"/>
      <c r="G460" s="29"/>
      <c r="H460" s="31"/>
      <c r="I460" s="32"/>
      <c r="J460" s="18" t="str">
        <f aca="false">IF(COUNTA(A460:I460)=0,"",IF(ISNUMBER(G460),"Confirmado","Pendiente"))</f>
        <v/>
      </c>
      <c r="K460" s="18" t="str">
        <f aca="false">IF(AND(ISNUMBER(A460),OR(A460&lt;Plan!$A$20,A460&gt;=Plan!$B$45,AND(ISNUMBER(B460),OR(B460&lt;Plan!$A$20,B460&gt;=Plan!$B$45)))),"REVISAR periodo",IF(COUNTA(A460:I460)=0,"",IF(OR(NOT(ISNUMBER(A460)),E460="",AND(C460&lt;&gt;"Ingreso",C460&lt;&gt;"Gasto",C460&lt;&gt;"Apartado",C460&lt;&gt;"Retirada"),AND(F460&lt;&gt;"",NOT(ISNUMBER(F460))),AND(G460&lt;&gt;"",NOT(ISNUMBER(G460))),AND(ISNUMBER(G460),NOT(ISNUMBER(B460))),AND(G460="",B460&lt;&gt;""),AND(C460="Gasto",COUNTIFS(Categorias!$A$8:$A$15,D460)&lt;&gt;1)),"REVISAR datos","Correcto")))</f>
        <v/>
      </c>
      <c r="L460" s="9" t="n">
        <f aca="false">IF(ISNUMBER(G460),IF(OR(C460="Gasto",C460="Apartado"),-G460,G460),0)</f>
        <v>0</v>
      </c>
      <c r="M460" s="9" t="str">
        <f aca="false">IF(J460="","",IF(OR(C460="Gasto",C460="Apartado"),-N(F460),N(F460)))</f>
        <v/>
      </c>
      <c r="N460" s="9" t="n">
        <f aca="false">IF(J460="Pendiente",M460,0)</f>
        <v>0</v>
      </c>
      <c r="O460" s="9" t="n">
        <f aca="false">IF(AND(J460="Pendiente",OR(C460="Gasto",C460="Apartado")),MAX(0,N(F460)),0)</f>
        <v>0</v>
      </c>
    </row>
    <row r="461" customFormat="false" ht="34" hidden="false" customHeight="true" outlineLevel="0" collapsed="false">
      <c r="A461" s="30"/>
      <c r="B461" s="30"/>
      <c r="C461" s="28"/>
      <c r="D461" s="28"/>
      <c r="E461" s="28"/>
      <c r="F461" s="29"/>
      <c r="G461" s="29"/>
      <c r="H461" s="31"/>
      <c r="I461" s="32"/>
      <c r="J461" s="18" t="str">
        <f aca="false">IF(COUNTA(A461:I461)=0,"",IF(ISNUMBER(G461),"Confirmado","Pendiente"))</f>
        <v/>
      </c>
      <c r="K461" s="18" t="str">
        <f aca="false">IF(AND(ISNUMBER(A461),OR(A461&lt;Plan!$A$20,A461&gt;=Plan!$B$45,AND(ISNUMBER(B461),OR(B461&lt;Plan!$A$20,B461&gt;=Plan!$B$45)))),"REVISAR periodo",IF(COUNTA(A461:I461)=0,"",IF(OR(NOT(ISNUMBER(A461)),E461="",AND(C461&lt;&gt;"Ingreso",C461&lt;&gt;"Gasto",C461&lt;&gt;"Apartado",C461&lt;&gt;"Retirada"),AND(F461&lt;&gt;"",NOT(ISNUMBER(F461))),AND(G461&lt;&gt;"",NOT(ISNUMBER(G461))),AND(ISNUMBER(G461),NOT(ISNUMBER(B461))),AND(G461="",B461&lt;&gt;""),AND(C461="Gasto",COUNTIFS(Categorias!$A$8:$A$15,D461)&lt;&gt;1)),"REVISAR datos","Correcto")))</f>
        <v/>
      </c>
      <c r="L461" s="9" t="n">
        <f aca="false">IF(ISNUMBER(G461),IF(OR(C461="Gasto",C461="Apartado"),-G461,G461),0)</f>
        <v>0</v>
      </c>
      <c r="M461" s="9" t="str">
        <f aca="false">IF(J461="","",IF(OR(C461="Gasto",C461="Apartado"),-N(F461),N(F461)))</f>
        <v/>
      </c>
      <c r="N461" s="9" t="n">
        <f aca="false">IF(J461="Pendiente",M461,0)</f>
        <v>0</v>
      </c>
      <c r="O461" s="9" t="n">
        <f aca="false">IF(AND(J461="Pendiente",OR(C461="Gasto",C461="Apartado")),MAX(0,N(F461)),0)</f>
        <v>0</v>
      </c>
    </row>
    <row r="462" customFormat="false" ht="34" hidden="false" customHeight="true" outlineLevel="0" collapsed="false">
      <c r="A462" s="30"/>
      <c r="B462" s="30"/>
      <c r="C462" s="28"/>
      <c r="D462" s="28"/>
      <c r="E462" s="28"/>
      <c r="F462" s="29"/>
      <c r="G462" s="29"/>
      <c r="H462" s="31"/>
      <c r="I462" s="32"/>
      <c r="J462" s="18" t="str">
        <f aca="false">IF(COUNTA(A462:I462)=0,"",IF(ISNUMBER(G462),"Confirmado","Pendiente"))</f>
        <v/>
      </c>
      <c r="K462" s="18" t="str">
        <f aca="false">IF(AND(ISNUMBER(A462),OR(A462&lt;Plan!$A$20,A462&gt;=Plan!$B$45,AND(ISNUMBER(B462),OR(B462&lt;Plan!$A$20,B462&gt;=Plan!$B$45)))),"REVISAR periodo",IF(COUNTA(A462:I462)=0,"",IF(OR(NOT(ISNUMBER(A462)),E462="",AND(C462&lt;&gt;"Ingreso",C462&lt;&gt;"Gasto",C462&lt;&gt;"Apartado",C462&lt;&gt;"Retirada"),AND(F462&lt;&gt;"",NOT(ISNUMBER(F462))),AND(G462&lt;&gt;"",NOT(ISNUMBER(G462))),AND(ISNUMBER(G462),NOT(ISNUMBER(B462))),AND(G462="",B462&lt;&gt;""),AND(C462="Gasto",COUNTIFS(Categorias!$A$8:$A$15,D462)&lt;&gt;1)),"REVISAR datos","Correcto")))</f>
        <v/>
      </c>
      <c r="L462" s="9" t="n">
        <f aca="false">IF(ISNUMBER(G462),IF(OR(C462="Gasto",C462="Apartado"),-G462,G462),0)</f>
        <v>0</v>
      </c>
      <c r="M462" s="9" t="str">
        <f aca="false">IF(J462="","",IF(OR(C462="Gasto",C462="Apartado"),-N(F462),N(F462)))</f>
        <v/>
      </c>
      <c r="N462" s="9" t="n">
        <f aca="false">IF(J462="Pendiente",M462,0)</f>
        <v>0</v>
      </c>
      <c r="O462" s="9" t="n">
        <f aca="false">IF(AND(J462="Pendiente",OR(C462="Gasto",C462="Apartado")),MAX(0,N(F462)),0)</f>
        <v>0</v>
      </c>
    </row>
    <row r="463" customFormat="false" ht="34" hidden="false" customHeight="true" outlineLevel="0" collapsed="false">
      <c r="A463" s="30"/>
      <c r="B463" s="30"/>
      <c r="C463" s="28"/>
      <c r="D463" s="28"/>
      <c r="E463" s="28"/>
      <c r="F463" s="29"/>
      <c r="G463" s="29"/>
      <c r="H463" s="31"/>
      <c r="I463" s="32"/>
      <c r="J463" s="18" t="str">
        <f aca="false">IF(COUNTA(A463:I463)=0,"",IF(ISNUMBER(G463),"Confirmado","Pendiente"))</f>
        <v/>
      </c>
      <c r="K463" s="18" t="str">
        <f aca="false">IF(AND(ISNUMBER(A463),OR(A463&lt;Plan!$A$20,A463&gt;=Plan!$B$45,AND(ISNUMBER(B463),OR(B463&lt;Plan!$A$20,B463&gt;=Plan!$B$45)))),"REVISAR periodo",IF(COUNTA(A463:I463)=0,"",IF(OR(NOT(ISNUMBER(A463)),E463="",AND(C463&lt;&gt;"Ingreso",C463&lt;&gt;"Gasto",C463&lt;&gt;"Apartado",C463&lt;&gt;"Retirada"),AND(F463&lt;&gt;"",NOT(ISNUMBER(F463))),AND(G463&lt;&gt;"",NOT(ISNUMBER(G463))),AND(ISNUMBER(G463),NOT(ISNUMBER(B463))),AND(G463="",B463&lt;&gt;""),AND(C463="Gasto",COUNTIFS(Categorias!$A$8:$A$15,D463)&lt;&gt;1)),"REVISAR datos","Correcto")))</f>
        <v/>
      </c>
      <c r="L463" s="9" t="n">
        <f aca="false">IF(ISNUMBER(G463),IF(OR(C463="Gasto",C463="Apartado"),-G463,G463),0)</f>
        <v>0</v>
      </c>
      <c r="M463" s="9" t="str">
        <f aca="false">IF(J463="","",IF(OR(C463="Gasto",C463="Apartado"),-N(F463),N(F463)))</f>
        <v/>
      </c>
      <c r="N463" s="9" t="n">
        <f aca="false">IF(J463="Pendiente",M463,0)</f>
        <v>0</v>
      </c>
      <c r="O463" s="9" t="n">
        <f aca="false">IF(AND(J463="Pendiente",OR(C463="Gasto",C463="Apartado")),MAX(0,N(F463)),0)</f>
        <v>0</v>
      </c>
    </row>
    <row r="464" customFormat="false" ht="34" hidden="false" customHeight="true" outlineLevel="0" collapsed="false">
      <c r="A464" s="30"/>
      <c r="B464" s="30"/>
      <c r="C464" s="28"/>
      <c r="D464" s="28"/>
      <c r="E464" s="28"/>
      <c r="F464" s="29"/>
      <c r="G464" s="29"/>
      <c r="H464" s="31"/>
      <c r="I464" s="32"/>
      <c r="J464" s="18" t="str">
        <f aca="false">IF(COUNTA(A464:I464)=0,"",IF(ISNUMBER(G464),"Confirmado","Pendiente"))</f>
        <v/>
      </c>
      <c r="K464" s="18" t="str">
        <f aca="false">IF(AND(ISNUMBER(A464),OR(A464&lt;Plan!$A$20,A464&gt;=Plan!$B$45,AND(ISNUMBER(B464),OR(B464&lt;Plan!$A$20,B464&gt;=Plan!$B$45)))),"REVISAR periodo",IF(COUNTA(A464:I464)=0,"",IF(OR(NOT(ISNUMBER(A464)),E464="",AND(C464&lt;&gt;"Ingreso",C464&lt;&gt;"Gasto",C464&lt;&gt;"Apartado",C464&lt;&gt;"Retirada"),AND(F464&lt;&gt;"",NOT(ISNUMBER(F464))),AND(G464&lt;&gt;"",NOT(ISNUMBER(G464))),AND(ISNUMBER(G464),NOT(ISNUMBER(B464))),AND(G464="",B464&lt;&gt;""),AND(C464="Gasto",COUNTIFS(Categorias!$A$8:$A$15,D464)&lt;&gt;1)),"REVISAR datos","Correcto")))</f>
        <v/>
      </c>
      <c r="L464" s="9" t="n">
        <f aca="false">IF(ISNUMBER(G464),IF(OR(C464="Gasto",C464="Apartado"),-G464,G464),0)</f>
        <v>0</v>
      </c>
      <c r="M464" s="9" t="str">
        <f aca="false">IF(J464="","",IF(OR(C464="Gasto",C464="Apartado"),-N(F464),N(F464)))</f>
        <v/>
      </c>
      <c r="N464" s="9" t="n">
        <f aca="false">IF(J464="Pendiente",M464,0)</f>
        <v>0</v>
      </c>
      <c r="O464" s="9" t="n">
        <f aca="false">IF(AND(J464="Pendiente",OR(C464="Gasto",C464="Apartado")),MAX(0,N(F464)),0)</f>
        <v>0</v>
      </c>
    </row>
    <row r="465" customFormat="false" ht="34" hidden="false" customHeight="true" outlineLevel="0" collapsed="false">
      <c r="A465" s="30"/>
      <c r="B465" s="30"/>
      <c r="C465" s="28"/>
      <c r="D465" s="28"/>
      <c r="E465" s="28"/>
      <c r="F465" s="29"/>
      <c r="G465" s="29"/>
      <c r="H465" s="31"/>
      <c r="I465" s="32"/>
      <c r="J465" s="18" t="str">
        <f aca="false">IF(COUNTA(A465:I465)=0,"",IF(ISNUMBER(G465),"Confirmado","Pendiente"))</f>
        <v/>
      </c>
      <c r="K465" s="18" t="str">
        <f aca="false">IF(AND(ISNUMBER(A465),OR(A465&lt;Plan!$A$20,A465&gt;=Plan!$B$45,AND(ISNUMBER(B465),OR(B465&lt;Plan!$A$20,B465&gt;=Plan!$B$45)))),"REVISAR periodo",IF(COUNTA(A465:I465)=0,"",IF(OR(NOT(ISNUMBER(A465)),E465="",AND(C465&lt;&gt;"Ingreso",C465&lt;&gt;"Gasto",C465&lt;&gt;"Apartado",C465&lt;&gt;"Retirada"),AND(F465&lt;&gt;"",NOT(ISNUMBER(F465))),AND(G465&lt;&gt;"",NOT(ISNUMBER(G465))),AND(ISNUMBER(G465),NOT(ISNUMBER(B465))),AND(G465="",B465&lt;&gt;""),AND(C465="Gasto",COUNTIFS(Categorias!$A$8:$A$15,D465)&lt;&gt;1)),"REVISAR datos","Correcto")))</f>
        <v/>
      </c>
      <c r="L465" s="9" t="n">
        <f aca="false">IF(ISNUMBER(G465),IF(OR(C465="Gasto",C465="Apartado"),-G465,G465),0)</f>
        <v>0</v>
      </c>
      <c r="M465" s="9" t="str">
        <f aca="false">IF(J465="","",IF(OR(C465="Gasto",C465="Apartado"),-N(F465),N(F465)))</f>
        <v/>
      </c>
      <c r="N465" s="9" t="n">
        <f aca="false">IF(J465="Pendiente",M465,0)</f>
        <v>0</v>
      </c>
      <c r="O465" s="9" t="n">
        <f aca="false">IF(AND(J465="Pendiente",OR(C465="Gasto",C465="Apartado")),MAX(0,N(F465)),0)</f>
        <v>0</v>
      </c>
    </row>
    <row r="466" customFormat="false" ht="34" hidden="false" customHeight="true" outlineLevel="0" collapsed="false">
      <c r="A466" s="30"/>
      <c r="B466" s="30"/>
      <c r="C466" s="28"/>
      <c r="D466" s="28"/>
      <c r="E466" s="28"/>
      <c r="F466" s="29"/>
      <c r="G466" s="29"/>
      <c r="H466" s="31"/>
      <c r="I466" s="32"/>
      <c r="J466" s="18" t="str">
        <f aca="false">IF(COUNTA(A466:I466)=0,"",IF(ISNUMBER(G466),"Confirmado","Pendiente"))</f>
        <v/>
      </c>
      <c r="K466" s="18" t="str">
        <f aca="false">IF(AND(ISNUMBER(A466),OR(A466&lt;Plan!$A$20,A466&gt;=Plan!$B$45,AND(ISNUMBER(B466),OR(B466&lt;Plan!$A$20,B466&gt;=Plan!$B$45)))),"REVISAR periodo",IF(COUNTA(A466:I466)=0,"",IF(OR(NOT(ISNUMBER(A466)),E466="",AND(C466&lt;&gt;"Ingreso",C466&lt;&gt;"Gasto",C466&lt;&gt;"Apartado",C466&lt;&gt;"Retirada"),AND(F466&lt;&gt;"",NOT(ISNUMBER(F466))),AND(G466&lt;&gt;"",NOT(ISNUMBER(G466))),AND(ISNUMBER(G466),NOT(ISNUMBER(B466))),AND(G466="",B466&lt;&gt;""),AND(C466="Gasto",COUNTIFS(Categorias!$A$8:$A$15,D466)&lt;&gt;1)),"REVISAR datos","Correcto")))</f>
        <v/>
      </c>
      <c r="L466" s="9" t="n">
        <f aca="false">IF(ISNUMBER(G466),IF(OR(C466="Gasto",C466="Apartado"),-G466,G466),0)</f>
        <v>0</v>
      </c>
      <c r="M466" s="9" t="str">
        <f aca="false">IF(J466="","",IF(OR(C466="Gasto",C466="Apartado"),-N(F466),N(F466)))</f>
        <v/>
      </c>
      <c r="N466" s="9" t="n">
        <f aca="false">IF(J466="Pendiente",M466,0)</f>
        <v>0</v>
      </c>
      <c r="O466" s="9" t="n">
        <f aca="false">IF(AND(J466="Pendiente",OR(C466="Gasto",C466="Apartado")),MAX(0,N(F466)),0)</f>
        <v>0</v>
      </c>
    </row>
    <row r="467" customFormat="false" ht="34" hidden="false" customHeight="true" outlineLevel="0" collapsed="false">
      <c r="A467" s="30"/>
      <c r="B467" s="30"/>
      <c r="C467" s="28"/>
      <c r="D467" s="28"/>
      <c r="E467" s="28"/>
      <c r="F467" s="29"/>
      <c r="G467" s="29"/>
      <c r="H467" s="31"/>
      <c r="I467" s="32"/>
      <c r="J467" s="18" t="str">
        <f aca="false">IF(COUNTA(A467:I467)=0,"",IF(ISNUMBER(G467),"Confirmado","Pendiente"))</f>
        <v/>
      </c>
      <c r="K467" s="18" t="str">
        <f aca="false">IF(AND(ISNUMBER(A467),OR(A467&lt;Plan!$A$20,A467&gt;=Plan!$B$45,AND(ISNUMBER(B467),OR(B467&lt;Plan!$A$20,B467&gt;=Plan!$B$45)))),"REVISAR periodo",IF(COUNTA(A467:I467)=0,"",IF(OR(NOT(ISNUMBER(A467)),E467="",AND(C467&lt;&gt;"Ingreso",C467&lt;&gt;"Gasto",C467&lt;&gt;"Apartado",C467&lt;&gt;"Retirada"),AND(F467&lt;&gt;"",NOT(ISNUMBER(F467))),AND(G467&lt;&gt;"",NOT(ISNUMBER(G467))),AND(ISNUMBER(G467),NOT(ISNUMBER(B467))),AND(G467="",B467&lt;&gt;""),AND(C467="Gasto",COUNTIFS(Categorias!$A$8:$A$15,D467)&lt;&gt;1)),"REVISAR datos","Correcto")))</f>
        <v/>
      </c>
      <c r="L467" s="9" t="n">
        <f aca="false">IF(ISNUMBER(G467),IF(OR(C467="Gasto",C467="Apartado"),-G467,G467),0)</f>
        <v>0</v>
      </c>
      <c r="M467" s="9" t="str">
        <f aca="false">IF(J467="","",IF(OR(C467="Gasto",C467="Apartado"),-N(F467),N(F467)))</f>
        <v/>
      </c>
      <c r="N467" s="9" t="n">
        <f aca="false">IF(J467="Pendiente",M467,0)</f>
        <v>0</v>
      </c>
      <c r="O467" s="9" t="n">
        <f aca="false">IF(AND(J467="Pendiente",OR(C467="Gasto",C467="Apartado")),MAX(0,N(F467)),0)</f>
        <v>0</v>
      </c>
    </row>
    <row r="468" customFormat="false" ht="34" hidden="false" customHeight="true" outlineLevel="0" collapsed="false">
      <c r="A468" s="30"/>
      <c r="B468" s="30"/>
      <c r="C468" s="28"/>
      <c r="D468" s="28"/>
      <c r="E468" s="28"/>
      <c r="F468" s="29"/>
      <c r="G468" s="29"/>
      <c r="H468" s="31"/>
      <c r="I468" s="32"/>
      <c r="J468" s="18" t="str">
        <f aca="false">IF(COUNTA(A468:I468)=0,"",IF(ISNUMBER(G468),"Confirmado","Pendiente"))</f>
        <v/>
      </c>
      <c r="K468" s="18" t="str">
        <f aca="false">IF(AND(ISNUMBER(A468),OR(A468&lt;Plan!$A$20,A468&gt;=Plan!$B$45,AND(ISNUMBER(B468),OR(B468&lt;Plan!$A$20,B468&gt;=Plan!$B$45)))),"REVISAR periodo",IF(COUNTA(A468:I468)=0,"",IF(OR(NOT(ISNUMBER(A468)),E468="",AND(C468&lt;&gt;"Ingreso",C468&lt;&gt;"Gasto",C468&lt;&gt;"Apartado",C468&lt;&gt;"Retirada"),AND(F468&lt;&gt;"",NOT(ISNUMBER(F468))),AND(G468&lt;&gt;"",NOT(ISNUMBER(G468))),AND(ISNUMBER(G468),NOT(ISNUMBER(B468))),AND(G468="",B468&lt;&gt;""),AND(C468="Gasto",COUNTIFS(Categorias!$A$8:$A$15,D468)&lt;&gt;1)),"REVISAR datos","Correcto")))</f>
        <v/>
      </c>
      <c r="L468" s="9" t="n">
        <f aca="false">IF(ISNUMBER(G468),IF(OR(C468="Gasto",C468="Apartado"),-G468,G468),0)</f>
        <v>0</v>
      </c>
      <c r="M468" s="9" t="str">
        <f aca="false">IF(J468="","",IF(OR(C468="Gasto",C468="Apartado"),-N(F468),N(F468)))</f>
        <v/>
      </c>
      <c r="N468" s="9" t="n">
        <f aca="false">IF(J468="Pendiente",M468,0)</f>
        <v>0</v>
      </c>
      <c r="O468" s="9" t="n">
        <f aca="false">IF(AND(J468="Pendiente",OR(C468="Gasto",C468="Apartado")),MAX(0,N(F468)),0)</f>
        <v>0</v>
      </c>
    </row>
    <row r="469" customFormat="false" ht="34" hidden="false" customHeight="true" outlineLevel="0" collapsed="false">
      <c r="A469" s="30"/>
      <c r="B469" s="30"/>
      <c r="C469" s="28"/>
      <c r="D469" s="28"/>
      <c r="E469" s="28"/>
      <c r="F469" s="29"/>
      <c r="G469" s="29"/>
      <c r="H469" s="31"/>
      <c r="I469" s="32"/>
      <c r="J469" s="18" t="str">
        <f aca="false">IF(COUNTA(A469:I469)=0,"",IF(ISNUMBER(G469),"Confirmado","Pendiente"))</f>
        <v/>
      </c>
      <c r="K469" s="18" t="str">
        <f aca="false">IF(AND(ISNUMBER(A469),OR(A469&lt;Plan!$A$20,A469&gt;=Plan!$B$45,AND(ISNUMBER(B469),OR(B469&lt;Plan!$A$20,B469&gt;=Plan!$B$45)))),"REVISAR periodo",IF(COUNTA(A469:I469)=0,"",IF(OR(NOT(ISNUMBER(A469)),E469="",AND(C469&lt;&gt;"Ingreso",C469&lt;&gt;"Gasto",C469&lt;&gt;"Apartado",C469&lt;&gt;"Retirada"),AND(F469&lt;&gt;"",NOT(ISNUMBER(F469))),AND(G469&lt;&gt;"",NOT(ISNUMBER(G469))),AND(ISNUMBER(G469),NOT(ISNUMBER(B469))),AND(G469="",B469&lt;&gt;""),AND(C469="Gasto",COUNTIFS(Categorias!$A$8:$A$15,D469)&lt;&gt;1)),"REVISAR datos","Correcto")))</f>
        <v/>
      </c>
      <c r="L469" s="9" t="n">
        <f aca="false">IF(ISNUMBER(G469),IF(OR(C469="Gasto",C469="Apartado"),-G469,G469),0)</f>
        <v>0</v>
      </c>
      <c r="M469" s="9" t="str">
        <f aca="false">IF(J469="","",IF(OR(C469="Gasto",C469="Apartado"),-N(F469),N(F469)))</f>
        <v/>
      </c>
      <c r="N469" s="9" t="n">
        <f aca="false">IF(J469="Pendiente",M469,0)</f>
        <v>0</v>
      </c>
      <c r="O469" s="9" t="n">
        <f aca="false">IF(AND(J469="Pendiente",OR(C469="Gasto",C469="Apartado")),MAX(0,N(F469)),0)</f>
        <v>0</v>
      </c>
    </row>
    <row r="470" customFormat="false" ht="34" hidden="false" customHeight="true" outlineLevel="0" collapsed="false">
      <c r="A470" s="30"/>
      <c r="B470" s="30"/>
      <c r="C470" s="28"/>
      <c r="D470" s="28"/>
      <c r="E470" s="28"/>
      <c r="F470" s="29"/>
      <c r="G470" s="29"/>
      <c r="H470" s="31"/>
      <c r="I470" s="32"/>
      <c r="J470" s="18" t="str">
        <f aca="false">IF(COUNTA(A470:I470)=0,"",IF(ISNUMBER(G470),"Confirmado","Pendiente"))</f>
        <v/>
      </c>
      <c r="K470" s="18" t="str">
        <f aca="false">IF(AND(ISNUMBER(A470),OR(A470&lt;Plan!$A$20,A470&gt;=Plan!$B$45,AND(ISNUMBER(B470),OR(B470&lt;Plan!$A$20,B470&gt;=Plan!$B$45)))),"REVISAR periodo",IF(COUNTA(A470:I470)=0,"",IF(OR(NOT(ISNUMBER(A470)),E470="",AND(C470&lt;&gt;"Ingreso",C470&lt;&gt;"Gasto",C470&lt;&gt;"Apartado",C470&lt;&gt;"Retirada"),AND(F470&lt;&gt;"",NOT(ISNUMBER(F470))),AND(G470&lt;&gt;"",NOT(ISNUMBER(G470))),AND(ISNUMBER(G470),NOT(ISNUMBER(B470))),AND(G470="",B470&lt;&gt;""),AND(C470="Gasto",COUNTIFS(Categorias!$A$8:$A$15,D470)&lt;&gt;1)),"REVISAR datos","Correcto")))</f>
        <v/>
      </c>
      <c r="L470" s="9" t="n">
        <f aca="false">IF(ISNUMBER(G470),IF(OR(C470="Gasto",C470="Apartado"),-G470,G470),0)</f>
        <v>0</v>
      </c>
      <c r="M470" s="9" t="str">
        <f aca="false">IF(J470="","",IF(OR(C470="Gasto",C470="Apartado"),-N(F470),N(F470)))</f>
        <v/>
      </c>
      <c r="N470" s="9" t="n">
        <f aca="false">IF(J470="Pendiente",M470,0)</f>
        <v>0</v>
      </c>
      <c r="O470" s="9" t="n">
        <f aca="false">IF(AND(J470="Pendiente",OR(C470="Gasto",C470="Apartado")),MAX(0,N(F470)),0)</f>
        <v>0</v>
      </c>
    </row>
    <row r="471" customFormat="false" ht="34" hidden="false" customHeight="true" outlineLevel="0" collapsed="false">
      <c r="A471" s="30"/>
      <c r="B471" s="30"/>
      <c r="C471" s="28"/>
      <c r="D471" s="28"/>
      <c r="E471" s="28"/>
      <c r="F471" s="29"/>
      <c r="G471" s="29"/>
      <c r="H471" s="31"/>
      <c r="I471" s="32"/>
      <c r="J471" s="18" t="str">
        <f aca="false">IF(COUNTA(A471:I471)=0,"",IF(ISNUMBER(G471),"Confirmado","Pendiente"))</f>
        <v/>
      </c>
      <c r="K471" s="18" t="str">
        <f aca="false">IF(AND(ISNUMBER(A471),OR(A471&lt;Plan!$A$20,A471&gt;=Plan!$B$45,AND(ISNUMBER(B471),OR(B471&lt;Plan!$A$20,B471&gt;=Plan!$B$45)))),"REVISAR periodo",IF(COUNTA(A471:I471)=0,"",IF(OR(NOT(ISNUMBER(A471)),E471="",AND(C471&lt;&gt;"Ingreso",C471&lt;&gt;"Gasto",C471&lt;&gt;"Apartado",C471&lt;&gt;"Retirada"),AND(F471&lt;&gt;"",NOT(ISNUMBER(F471))),AND(G471&lt;&gt;"",NOT(ISNUMBER(G471))),AND(ISNUMBER(G471),NOT(ISNUMBER(B471))),AND(G471="",B471&lt;&gt;""),AND(C471="Gasto",COUNTIFS(Categorias!$A$8:$A$15,D471)&lt;&gt;1)),"REVISAR datos","Correcto")))</f>
        <v/>
      </c>
      <c r="L471" s="9" t="n">
        <f aca="false">IF(ISNUMBER(G471),IF(OR(C471="Gasto",C471="Apartado"),-G471,G471),0)</f>
        <v>0</v>
      </c>
      <c r="M471" s="9" t="str">
        <f aca="false">IF(J471="","",IF(OR(C471="Gasto",C471="Apartado"),-N(F471),N(F471)))</f>
        <v/>
      </c>
      <c r="N471" s="9" t="n">
        <f aca="false">IF(J471="Pendiente",M471,0)</f>
        <v>0</v>
      </c>
      <c r="O471" s="9" t="n">
        <f aca="false">IF(AND(J471="Pendiente",OR(C471="Gasto",C471="Apartado")),MAX(0,N(F471)),0)</f>
        <v>0</v>
      </c>
    </row>
    <row r="472" customFormat="false" ht="34" hidden="false" customHeight="true" outlineLevel="0" collapsed="false">
      <c r="A472" s="30"/>
      <c r="B472" s="30"/>
      <c r="C472" s="28"/>
      <c r="D472" s="28"/>
      <c r="E472" s="28"/>
      <c r="F472" s="29"/>
      <c r="G472" s="29"/>
      <c r="H472" s="31"/>
      <c r="I472" s="32"/>
      <c r="J472" s="18" t="str">
        <f aca="false">IF(COUNTA(A472:I472)=0,"",IF(ISNUMBER(G472),"Confirmado","Pendiente"))</f>
        <v/>
      </c>
      <c r="K472" s="18" t="str">
        <f aca="false">IF(AND(ISNUMBER(A472),OR(A472&lt;Plan!$A$20,A472&gt;=Plan!$B$45,AND(ISNUMBER(B472),OR(B472&lt;Plan!$A$20,B472&gt;=Plan!$B$45)))),"REVISAR periodo",IF(COUNTA(A472:I472)=0,"",IF(OR(NOT(ISNUMBER(A472)),E472="",AND(C472&lt;&gt;"Ingreso",C472&lt;&gt;"Gasto",C472&lt;&gt;"Apartado",C472&lt;&gt;"Retirada"),AND(F472&lt;&gt;"",NOT(ISNUMBER(F472))),AND(G472&lt;&gt;"",NOT(ISNUMBER(G472))),AND(ISNUMBER(G472),NOT(ISNUMBER(B472))),AND(G472="",B472&lt;&gt;""),AND(C472="Gasto",COUNTIFS(Categorias!$A$8:$A$15,D472)&lt;&gt;1)),"REVISAR datos","Correcto")))</f>
        <v/>
      </c>
      <c r="L472" s="9" t="n">
        <f aca="false">IF(ISNUMBER(G472),IF(OR(C472="Gasto",C472="Apartado"),-G472,G472),0)</f>
        <v>0</v>
      </c>
      <c r="M472" s="9" t="str">
        <f aca="false">IF(J472="","",IF(OR(C472="Gasto",C472="Apartado"),-N(F472),N(F472)))</f>
        <v/>
      </c>
      <c r="N472" s="9" t="n">
        <f aca="false">IF(J472="Pendiente",M472,0)</f>
        <v>0</v>
      </c>
      <c r="O472" s="9" t="n">
        <f aca="false">IF(AND(J472="Pendiente",OR(C472="Gasto",C472="Apartado")),MAX(0,N(F472)),0)</f>
        <v>0</v>
      </c>
    </row>
    <row r="473" customFormat="false" ht="34" hidden="false" customHeight="true" outlineLevel="0" collapsed="false">
      <c r="A473" s="30"/>
      <c r="B473" s="30"/>
      <c r="C473" s="28"/>
      <c r="D473" s="28"/>
      <c r="E473" s="28"/>
      <c r="F473" s="29"/>
      <c r="G473" s="29"/>
      <c r="H473" s="31"/>
      <c r="I473" s="32"/>
      <c r="J473" s="18" t="str">
        <f aca="false">IF(COUNTA(A473:I473)=0,"",IF(ISNUMBER(G473),"Confirmado","Pendiente"))</f>
        <v/>
      </c>
      <c r="K473" s="18" t="str">
        <f aca="false">IF(AND(ISNUMBER(A473),OR(A473&lt;Plan!$A$20,A473&gt;=Plan!$B$45,AND(ISNUMBER(B473),OR(B473&lt;Plan!$A$20,B473&gt;=Plan!$B$45)))),"REVISAR periodo",IF(COUNTA(A473:I473)=0,"",IF(OR(NOT(ISNUMBER(A473)),E473="",AND(C473&lt;&gt;"Ingreso",C473&lt;&gt;"Gasto",C473&lt;&gt;"Apartado",C473&lt;&gt;"Retirada"),AND(F473&lt;&gt;"",NOT(ISNUMBER(F473))),AND(G473&lt;&gt;"",NOT(ISNUMBER(G473))),AND(ISNUMBER(G473),NOT(ISNUMBER(B473))),AND(G473="",B473&lt;&gt;""),AND(C473="Gasto",COUNTIFS(Categorias!$A$8:$A$15,D473)&lt;&gt;1)),"REVISAR datos","Correcto")))</f>
        <v/>
      </c>
      <c r="L473" s="9" t="n">
        <f aca="false">IF(ISNUMBER(G473),IF(OR(C473="Gasto",C473="Apartado"),-G473,G473),0)</f>
        <v>0</v>
      </c>
      <c r="M473" s="9" t="str">
        <f aca="false">IF(J473="","",IF(OR(C473="Gasto",C473="Apartado"),-N(F473),N(F473)))</f>
        <v/>
      </c>
      <c r="N473" s="9" t="n">
        <f aca="false">IF(J473="Pendiente",M473,0)</f>
        <v>0</v>
      </c>
      <c r="O473" s="9" t="n">
        <f aca="false">IF(AND(J473="Pendiente",OR(C473="Gasto",C473="Apartado")),MAX(0,N(F473)),0)</f>
        <v>0</v>
      </c>
    </row>
    <row r="474" customFormat="false" ht="34" hidden="false" customHeight="true" outlineLevel="0" collapsed="false">
      <c r="A474" s="30"/>
      <c r="B474" s="30"/>
      <c r="C474" s="28"/>
      <c r="D474" s="28"/>
      <c r="E474" s="28"/>
      <c r="F474" s="29"/>
      <c r="G474" s="29"/>
      <c r="H474" s="31"/>
      <c r="I474" s="32"/>
      <c r="J474" s="18" t="str">
        <f aca="false">IF(COUNTA(A474:I474)=0,"",IF(ISNUMBER(G474),"Confirmado","Pendiente"))</f>
        <v/>
      </c>
      <c r="K474" s="18" t="str">
        <f aca="false">IF(AND(ISNUMBER(A474),OR(A474&lt;Plan!$A$20,A474&gt;=Plan!$B$45,AND(ISNUMBER(B474),OR(B474&lt;Plan!$A$20,B474&gt;=Plan!$B$45)))),"REVISAR periodo",IF(COUNTA(A474:I474)=0,"",IF(OR(NOT(ISNUMBER(A474)),E474="",AND(C474&lt;&gt;"Ingreso",C474&lt;&gt;"Gasto",C474&lt;&gt;"Apartado",C474&lt;&gt;"Retirada"),AND(F474&lt;&gt;"",NOT(ISNUMBER(F474))),AND(G474&lt;&gt;"",NOT(ISNUMBER(G474))),AND(ISNUMBER(G474),NOT(ISNUMBER(B474))),AND(G474="",B474&lt;&gt;""),AND(C474="Gasto",COUNTIFS(Categorias!$A$8:$A$15,D474)&lt;&gt;1)),"REVISAR datos","Correcto")))</f>
        <v/>
      </c>
      <c r="L474" s="9" t="n">
        <f aca="false">IF(ISNUMBER(G474),IF(OR(C474="Gasto",C474="Apartado"),-G474,G474),0)</f>
        <v>0</v>
      </c>
      <c r="M474" s="9" t="str">
        <f aca="false">IF(J474="","",IF(OR(C474="Gasto",C474="Apartado"),-N(F474),N(F474)))</f>
        <v/>
      </c>
      <c r="N474" s="9" t="n">
        <f aca="false">IF(J474="Pendiente",M474,0)</f>
        <v>0</v>
      </c>
      <c r="O474" s="9" t="n">
        <f aca="false">IF(AND(J474="Pendiente",OR(C474="Gasto",C474="Apartado")),MAX(0,N(F474)),0)</f>
        <v>0</v>
      </c>
    </row>
    <row r="475" customFormat="false" ht="34" hidden="false" customHeight="true" outlineLevel="0" collapsed="false">
      <c r="A475" s="30"/>
      <c r="B475" s="30"/>
      <c r="C475" s="28"/>
      <c r="D475" s="28"/>
      <c r="E475" s="28"/>
      <c r="F475" s="29"/>
      <c r="G475" s="29"/>
      <c r="H475" s="31"/>
      <c r="I475" s="32"/>
      <c r="J475" s="18" t="str">
        <f aca="false">IF(COUNTA(A475:I475)=0,"",IF(ISNUMBER(G475),"Confirmado","Pendiente"))</f>
        <v/>
      </c>
      <c r="K475" s="18" t="str">
        <f aca="false">IF(AND(ISNUMBER(A475),OR(A475&lt;Plan!$A$20,A475&gt;=Plan!$B$45,AND(ISNUMBER(B475),OR(B475&lt;Plan!$A$20,B475&gt;=Plan!$B$45)))),"REVISAR periodo",IF(COUNTA(A475:I475)=0,"",IF(OR(NOT(ISNUMBER(A475)),E475="",AND(C475&lt;&gt;"Ingreso",C475&lt;&gt;"Gasto",C475&lt;&gt;"Apartado",C475&lt;&gt;"Retirada"),AND(F475&lt;&gt;"",NOT(ISNUMBER(F475))),AND(G475&lt;&gt;"",NOT(ISNUMBER(G475))),AND(ISNUMBER(G475),NOT(ISNUMBER(B475))),AND(G475="",B475&lt;&gt;""),AND(C475="Gasto",COUNTIFS(Categorias!$A$8:$A$15,D475)&lt;&gt;1)),"REVISAR datos","Correcto")))</f>
        <v/>
      </c>
      <c r="L475" s="9" t="n">
        <f aca="false">IF(ISNUMBER(G475),IF(OR(C475="Gasto",C475="Apartado"),-G475,G475),0)</f>
        <v>0</v>
      </c>
      <c r="M475" s="9" t="str">
        <f aca="false">IF(J475="","",IF(OR(C475="Gasto",C475="Apartado"),-N(F475),N(F475)))</f>
        <v/>
      </c>
      <c r="N475" s="9" t="n">
        <f aca="false">IF(J475="Pendiente",M475,0)</f>
        <v>0</v>
      </c>
      <c r="O475" s="9" t="n">
        <f aca="false">IF(AND(J475="Pendiente",OR(C475="Gasto",C475="Apartado")),MAX(0,N(F475)),0)</f>
        <v>0</v>
      </c>
    </row>
    <row r="476" customFormat="false" ht="34" hidden="false" customHeight="true" outlineLevel="0" collapsed="false">
      <c r="A476" s="30"/>
      <c r="B476" s="30"/>
      <c r="C476" s="28"/>
      <c r="D476" s="28"/>
      <c r="E476" s="28"/>
      <c r="F476" s="29"/>
      <c r="G476" s="29"/>
      <c r="H476" s="31"/>
      <c r="I476" s="32"/>
      <c r="J476" s="18" t="str">
        <f aca="false">IF(COUNTA(A476:I476)=0,"",IF(ISNUMBER(G476),"Confirmado","Pendiente"))</f>
        <v/>
      </c>
      <c r="K476" s="18" t="str">
        <f aca="false">IF(AND(ISNUMBER(A476),OR(A476&lt;Plan!$A$20,A476&gt;=Plan!$B$45,AND(ISNUMBER(B476),OR(B476&lt;Plan!$A$20,B476&gt;=Plan!$B$45)))),"REVISAR periodo",IF(COUNTA(A476:I476)=0,"",IF(OR(NOT(ISNUMBER(A476)),E476="",AND(C476&lt;&gt;"Ingreso",C476&lt;&gt;"Gasto",C476&lt;&gt;"Apartado",C476&lt;&gt;"Retirada"),AND(F476&lt;&gt;"",NOT(ISNUMBER(F476))),AND(G476&lt;&gt;"",NOT(ISNUMBER(G476))),AND(ISNUMBER(G476),NOT(ISNUMBER(B476))),AND(G476="",B476&lt;&gt;""),AND(C476="Gasto",COUNTIFS(Categorias!$A$8:$A$15,D476)&lt;&gt;1)),"REVISAR datos","Correcto")))</f>
        <v/>
      </c>
      <c r="L476" s="9" t="n">
        <f aca="false">IF(ISNUMBER(G476),IF(OR(C476="Gasto",C476="Apartado"),-G476,G476),0)</f>
        <v>0</v>
      </c>
      <c r="M476" s="9" t="str">
        <f aca="false">IF(J476="","",IF(OR(C476="Gasto",C476="Apartado"),-N(F476),N(F476)))</f>
        <v/>
      </c>
      <c r="N476" s="9" t="n">
        <f aca="false">IF(J476="Pendiente",M476,0)</f>
        <v>0</v>
      </c>
      <c r="O476" s="9" t="n">
        <f aca="false">IF(AND(J476="Pendiente",OR(C476="Gasto",C476="Apartado")),MAX(0,N(F476)),0)</f>
        <v>0</v>
      </c>
    </row>
    <row r="477" customFormat="false" ht="34" hidden="false" customHeight="true" outlineLevel="0" collapsed="false">
      <c r="A477" s="30"/>
      <c r="B477" s="30"/>
      <c r="C477" s="28"/>
      <c r="D477" s="28"/>
      <c r="E477" s="28"/>
      <c r="F477" s="29"/>
      <c r="G477" s="29"/>
      <c r="H477" s="31"/>
      <c r="I477" s="32"/>
      <c r="J477" s="18" t="str">
        <f aca="false">IF(COUNTA(A477:I477)=0,"",IF(ISNUMBER(G477),"Confirmado","Pendiente"))</f>
        <v/>
      </c>
      <c r="K477" s="18" t="str">
        <f aca="false">IF(AND(ISNUMBER(A477),OR(A477&lt;Plan!$A$20,A477&gt;=Plan!$B$45,AND(ISNUMBER(B477),OR(B477&lt;Plan!$A$20,B477&gt;=Plan!$B$45)))),"REVISAR periodo",IF(COUNTA(A477:I477)=0,"",IF(OR(NOT(ISNUMBER(A477)),E477="",AND(C477&lt;&gt;"Ingreso",C477&lt;&gt;"Gasto",C477&lt;&gt;"Apartado",C477&lt;&gt;"Retirada"),AND(F477&lt;&gt;"",NOT(ISNUMBER(F477))),AND(G477&lt;&gt;"",NOT(ISNUMBER(G477))),AND(ISNUMBER(G477),NOT(ISNUMBER(B477))),AND(G477="",B477&lt;&gt;""),AND(C477="Gasto",COUNTIFS(Categorias!$A$8:$A$15,D477)&lt;&gt;1)),"REVISAR datos","Correcto")))</f>
        <v/>
      </c>
      <c r="L477" s="9" t="n">
        <f aca="false">IF(ISNUMBER(G477),IF(OR(C477="Gasto",C477="Apartado"),-G477,G477),0)</f>
        <v>0</v>
      </c>
      <c r="M477" s="9" t="str">
        <f aca="false">IF(J477="","",IF(OR(C477="Gasto",C477="Apartado"),-N(F477),N(F477)))</f>
        <v/>
      </c>
      <c r="N477" s="9" t="n">
        <f aca="false">IF(J477="Pendiente",M477,0)</f>
        <v>0</v>
      </c>
      <c r="O477" s="9" t="n">
        <f aca="false">IF(AND(J477="Pendiente",OR(C477="Gasto",C477="Apartado")),MAX(0,N(F477)),0)</f>
        <v>0</v>
      </c>
    </row>
    <row r="478" customFormat="false" ht="34" hidden="false" customHeight="true" outlineLevel="0" collapsed="false">
      <c r="A478" s="30"/>
      <c r="B478" s="30"/>
      <c r="C478" s="28"/>
      <c r="D478" s="28"/>
      <c r="E478" s="28"/>
      <c r="F478" s="29"/>
      <c r="G478" s="29"/>
      <c r="H478" s="31"/>
      <c r="I478" s="32"/>
      <c r="J478" s="18" t="str">
        <f aca="false">IF(COUNTA(A478:I478)=0,"",IF(ISNUMBER(G478),"Confirmado","Pendiente"))</f>
        <v/>
      </c>
      <c r="K478" s="18" t="str">
        <f aca="false">IF(AND(ISNUMBER(A478),OR(A478&lt;Plan!$A$20,A478&gt;=Plan!$B$45,AND(ISNUMBER(B478),OR(B478&lt;Plan!$A$20,B478&gt;=Plan!$B$45)))),"REVISAR periodo",IF(COUNTA(A478:I478)=0,"",IF(OR(NOT(ISNUMBER(A478)),E478="",AND(C478&lt;&gt;"Ingreso",C478&lt;&gt;"Gasto",C478&lt;&gt;"Apartado",C478&lt;&gt;"Retirada"),AND(F478&lt;&gt;"",NOT(ISNUMBER(F478))),AND(G478&lt;&gt;"",NOT(ISNUMBER(G478))),AND(ISNUMBER(G478),NOT(ISNUMBER(B478))),AND(G478="",B478&lt;&gt;""),AND(C478="Gasto",COUNTIFS(Categorias!$A$8:$A$15,D478)&lt;&gt;1)),"REVISAR datos","Correcto")))</f>
        <v/>
      </c>
      <c r="L478" s="9" t="n">
        <f aca="false">IF(ISNUMBER(G478),IF(OR(C478="Gasto",C478="Apartado"),-G478,G478),0)</f>
        <v>0</v>
      </c>
      <c r="M478" s="9" t="str">
        <f aca="false">IF(J478="","",IF(OR(C478="Gasto",C478="Apartado"),-N(F478),N(F478)))</f>
        <v/>
      </c>
      <c r="N478" s="9" t="n">
        <f aca="false">IF(J478="Pendiente",M478,0)</f>
        <v>0</v>
      </c>
      <c r="O478" s="9" t="n">
        <f aca="false">IF(AND(J478="Pendiente",OR(C478="Gasto",C478="Apartado")),MAX(0,N(F478)),0)</f>
        <v>0</v>
      </c>
    </row>
    <row r="479" customFormat="false" ht="34" hidden="false" customHeight="true" outlineLevel="0" collapsed="false">
      <c r="A479" s="30"/>
      <c r="B479" s="30"/>
      <c r="C479" s="28"/>
      <c r="D479" s="28"/>
      <c r="E479" s="28"/>
      <c r="F479" s="29"/>
      <c r="G479" s="29"/>
      <c r="H479" s="31"/>
      <c r="I479" s="32"/>
      <c r="J479" s="18" t="str">
        <f aca="false">IF(COUNTA(A479:I479)=0,"",IF(ISNUMBER(G479),"Confirmado","Pendiente"))</f>
        <v/>
      </c>
      <c r="K479" s="18" t="str">
        <f aca="false">IF(AND(ISNUMBER(A479),OR(A479&lt;Plan!$A$20,A479&gt;=Plan!$B$45,AND(ISNUMBER(B479),OR(B479&lt;Plan!$A$20,B479&gt;=Plan!$B$45)))),"REVISAR periodo",IF(COUNTA(A479:I479)=0,"",IF(OR(NOT(ISNUMBER(A479)),E479="",AND(C479&lt;&gt;"Ingreso",C479&lt;&gt;"Gasto",C479&lt;&gt;"Apartado",C479&lt;&gt;"Retirada"),AND(F479&lt;&gt;"",NOT(ISNUMBER(F479))),AND(G479&lt;&gt;"",NOT(ISNUMBER(G479))),AND(ISNUMBER(G479),NOT(ISNUMBER(B479))),AND(G479="",B479&lt;&gt;""),AND(C479="Gasto",COUNTIFS(Categorias!$A$8:$A$15,D479)&lt;&gt;1)),"REVISAR datos","Correcto")))</f>
        <v/>
      </c>
      <c r="L479" s="9" t="n">
        <f aca="false">IF(ISNUMBER(G479),IF(OR(C479="Gasto",C479="Apartado"),-G479,G479),0)</f>
        <v>0</v>
      </c>
      <c r="M479" s="9" t="str">
        <f aca="false">IF(J479="","",IF(OR(C479="Gasto",C479="Apartado"),-N(F479),N(F479)))</f>
        <v/>
      </c>
      <c r="N479" s="9" t="n">
        <f aca="false">IF(J479="Pendiente",M479,0)</f>
        <v>0</v>
      </c>
      <c r="O479" s="9" t="n">
        <f aca="false">IF(AND(J479="Pendiente",OR(C479="Gasto",C479="Apartado")),MAX(0,N(F479)),0)</f>
        <v>0</v>
      </c>
    </row>
    <row r="480" customFormat="false" ht="34" hidden="false" customHeight="true" outlineLevel="0" collapsed="false">
      <c r="A480" s="30"/>
      <c r="B480" s="30"/>
      <c r="C480" s="28"/>
      <c r="D480" s="28"/>
      <c r="E480" s="28"/>
      <c r="F480" s="29"/>
      <c r="G480" s="29"/>
      <c r="H480" s="31"/>
      <c r="I480" s="32"/>
      <c r="J480" s="18" t="str">
        <f aca="false">IF(COUNTA(A480:I480)=0,"",IF(ISNUMBER(G480),"Confirmado","Pendiente"))</f>
        <v/>
      </c>
      <c r="K480" s="18" t="str">
        <f aca="false">IF(AND(ISNUMBER(A480),OR(A480&lt;Plan!$A$20,A480&gt;=Plan!$B$45,AND(ISNUMBER(B480),OR(B480&lt;Plan!$A$20,B480&gt;=Plan!$B$45)))),"REVISAR periodo",IF(COUNTA(A480:I480)=0,"",IF(OR(NOT(ISNUMBER(A480)),E480="",AND(C480&lt;&gt;"Ingreso",C480&lt;&gt;"Gasto",C480&lt;&gt;"Apartado",C480&lt;&gt;"Retirada"),AND(F480&lt;&gt;"",NOT(ISNUMBER(F480))),AND(G480&lt;&gt;"",NOT(ISNUMBER(G480))),AND(ISNUMBER(G480),NOT(ISNUMBER(B480))),AND(G480="",B480&lt;&gt;""),AND(C480="Gasto",COUNTIFS(Categorias!$A$8:$A$15,D480)&lt;&gt;1)),"REVISAR datos","Correcto")))</f>
        <v/>
      </c>
      <c r="L480" s="9" t="n">
        <f aca="false">IF(ISNUMBER(G480),IF(OR(C480="Gasto",C480="Apartado"),-G480,G480),0)</f>
        <v>0</v>
      </c>
      <c r="M480" s="9" t="str">
        <f aca="false">IF(J480="","",IF(OR(C480="Gasto",C480="Apartado"),-N(F480),N(F480)))</f>
        <v/>
      </c>
      <c r="N480" s="9" t="n">
        <f aca="false">IF(J480="Pendiente",M480,0)</f>
        <v>0</v>
      </c>
      <c r="O480" s="9" t="n">
        <f aca="false">IF(AND(J480="Pendiente",OR(C480="Gasto",C480="Apartado")),MAX(0,N(F480)),0)</f>
        <v>0</v>
      </c>
    </row>
    <row r="481" customFormat="false" ht="34" hidden="false" customHeight="true" outlineLevel="0" collapsed="false">
      <c r="A481" s="30"/>
      <c r="B481" s="30"/>
      <c r="C481" s="28"/>
      <c r="D481" s="28"/>
      <c r="E481" s="28"/>
      <c r="F481" s="29"/>
      <c r="G481" s="29"/>
      <c r="H481" s="31"/>
      <c r="I481" s="32"/>
      <c r="J481" s="18" t="str">
        <f aca="false">IF(COUNTA(A481:I481)=0,"",IF(ISNUMBER(G481),"Confirmado","Pendiente"))</f>
        <v/>
      </c>
      <c r="K481" s="18" t="str">
        <f aca="false">IF(AND(ISNUMBER(A481),OR(A481&lt;Plan!$A$20,A481&gt;=Plan!$B$45,AND(ISNUMBER(B481),OR(B481&lt;Plan!$A$20,B481&gt;=Plan!$B$45)))),"REVISAR periodo",IF(COUNTA(A481:I481)=0,"",IF(OR(NOT(ISNUMBER(A481)),E481="",AND(C481&lt;&gt;"Ingreso",C481&lt;&gt;"Gasto",C481&lt;&gt;"Apartado",C481&lt;&gt;"Retirada"),AND(F481&lt;&gt;"",NOT(ISNUMBER(F481))),AND(G481&lt;&gt;"",NOT(ISNUMBER(G481))),AND(ISNUMBER(G481),NOT(ISNUMBER(B481))),AND(G481="",B481&lt;&gt;""),AND(C481="Gasto",COUNTIFS(Categorias!$A$8:$A$15,D481)&lt;&gt;1)),"REVISAR datos","Correcto")))</f>
        <v/>
      </c>
      <c r="L481" s="9" t="n">
        <f aca="false">IF(ISNUMBER(G481),IF(OR(C481="Gasto",C481="Apartado"),-G481,G481),0)</f>
        <v>0</v>
      </c>
      <c r="M481" s="9" t="str">
        <f aca="false">IF(J481="","",IF(OR(C481="Gasto",C481="Apartado"),-N(F481),N(F481)))</f>
        <v/>
      </c>
      <c r="N481" s="9" t="n">
        <f aca="false">IF(J481="Pendiente",M481,0)</f>
        <v>0</v>
      </c>
      <c r="O481" s="9" t="n">
        <f aca="false">IF(AND(J481="Pendiente",OR(C481="Gasto",C481="Apartado")),MAX(0,N(F481)),0)</f>
        <v>0</v>
      </c>
    </row>
    <row r="482" customFormat="false" ht="34" hidden="false" customHeight="true" outlineLevel="0" collapsed="false">
      <c r="A482" s="30"/>
      <c r="B482" s="30"/>
      <c r="C482" s="28"/>
      <c r="D482" s="28"/>
      <c r="E482" s="28"/>
      <c r="F482" s="29"/>
      <c r="G482" s="29"/>
      <c r="H482" s="31"/>
      <c r="I482" s="32"/>
      <c r="J482" s="18" t="str">
        <f aca="false">IF(COUNTA(A482:I482)=0,"",IF(ISNUMBER(G482),"Confirmado","Pendiente"))</f>
        <v/>
      </c>
      <c r="K482" s="18" t="str">
        <f aca="false">IF(AND(ISNUMBER(A482),OR(A482&lt;Plan!$A$20,A482&gt;=Plan!$B$45,AND(ISNUMBER(B482),OR(B482&lt;Plan!$A$20,B482&gt;=Plan!$B$45)))),"REVISAR periodo",IF(COUNTA(A482:I482)=0,"",IF(OR(NOT(ISNUMBER(A482)),E482="",AND(C482&lt;&gt;"Ingreso",C482&lt;&gt;"Gasto",C482&lt;&gt;"Apartado",C482&lt;&gt;"Retirada"),AND(F482&lt;&gt;"",NOT(ISNUMBER(F482))),AND(G482&lt;&gt;"",NOT(ISNUMBER(G482))),AND(ISNUMBER(G482),NOT(ISNUMBER(B482))),AND(G482="",B482&lt;&gt;""),AND(C482="Gasto",COUNTIFS(Categorias!$A$8:$A$15,D482)&lt;&gt;1)),"REVISAR datos","Correcto")))</f>
        <v/>
      </c>
      <c r="L482" s="9" t="n">
        <f aca="false">IF(ISNUMBER(G482),IF(OR(C482="Gasto",C482="Apartado"),-G482,G482),0)</f>
        <v>0</v>
      </c>
      <c r="M482" s="9" t="str">
        <f aca="false">IF(J482="","",IF(OR(C482="Gasto",C482="Apartado"),-N(F482),N(F482)))</f>
        <v/>
      </c>
      <c r="N482" s="9" t="n">
        <f aca="false">IF(J482="Pendiente",M482,0)</f>
        <v>0</v>
      </c>
      <c r="O482" s="9" t="n">
        <f aca="false">IF(AND(J482="Pendiente",OR(C482="Gasto",C482="Apartado")),MAX(0,N(F482)),0)</f>
        <v>0</v>
      </c>
    </row>
    <row r="483" customFormat="false" ht="34" hidden="false" customHeight="true" outlineLevel="0" collapsed="false">
      <c r="A483" s="30"/>
      <c r="B483" s="30"/>
      <c r="C483" s="28"/>
      <c r="D483" s="28"/>
      <c r="E483" s="28"/>
      <c r="F483" s="29"/>
      <c r="G483" s="29"/>
      <c r="H483" s="31"/>
      <c r="I483" s="32"/>
      <c r="J483" s="18" t="str">
        <f aca="false">IF(COUNTA(A483:I483)=0,"",IF(ISNUMBER(G483),"Confirmado","Pendiente"))</f>
        <v/>
      </c>
      <c r="K483" s="18" t="str">
        <f aca="false">IF(AND(ISNUMBER(A483),OR(A483&lt;Plan!$A$20,A483&gt;=Plan!$B$45,AND(ISNUMBER(B483),OR(B483&lt;Plan!$A$20,B483&gt;=Plan!$B$45)))),"REVISAR periodo",IF(COUNTA(A483:I483)=0,"",IF(OR(NOT(ISNUMBER(A483)),E483="",AND(C483&lt;&gt;"Ingreso",C483&lt;&gt;"Gasto",C483&lt;&gt;"Apartado",C483&lt;&gt;"Retirada"),AND(F483&lt;&gt;"",NOT(ISNUMBER(F483))),AND(G483&lt;&gt;"",NOT(ISNUMBER(G483))),AND(ISNUMBER(G483),NOT(ISNUMBER(B483))),AND(G483="",B483&lt;&gt;""),AND(C483="Gasto",COUNTIFS(Categorias!$A$8:$A$15,D483)&lt;&gt;1)),"REVISAR datos","Correcto")))</f>
        <v/>
      </c>
      <c r="L483" s="9" t="n">
        <f aca="false">IF(ISNUMBER(G483),IF(OR(C483="Gasto",C483="Apartado"),-G483,G483),0)</f>
        <v>0</v>
      </c>
      <c r="M483" s="9" t="str">
        <f aca="false">IF(J483="","",IF(OR(C483="Gasto",C483="Apartado"),-N(F483),N(F483)))</f>
        <v/>
      </c>
      <c r="N483" s="9" t="n">
        <f aca="false">IF(J483="Pendiente",M483,0)</f>
        <v>0</v>
      </c>
      <c r="O483" s="9" t="n">
        <f aca="false">IF(AND(J483="Pendiente",OR(C483="Gasto",C483="Apartado")),MAX(0,N(F483)),0)</f>
        <v>0</v>
      </c>
    </row>
    <row r="484" customFormat="false" ht="34" hidden="false" customHeight="true" outlineLevel="0" collapsed="false">
      <c r="A484" s="30"/>
      <c r="B484" s="30"/>
      <c r="C484" s="28"/>
      <c r="D484" s="28"/>
      <c r="E484" s="28"/>
      <c r="F484" s="29"/>
      <c r="G484" s="29"/>
      <c r="H484" s="31"/>
      <c r="I484" s="32"/>
      <c r="J484" s="18" t="str">
        <f aca="false">IF(COUNTA(A484:I484)=0,"",IF(ISNUMBER(G484),"Confirmado","Pendiente"))</f>
        <v/>
      </c>
      <c r="K484" s="18" t="str">
        <f aca="false">IF(AND(ISNUMBER(A484),OR(A484&lt;Plan!$A$20,A484&gt;=Plan!$B$45,AND(ISNUMBER(B484),OR(B484&lt;Plan!$A$20,B484&gt;=Plan!$B$45)))),"REVISAR periodo",IF(COUNTA(A484:I484)=0,"",IF(OR(NOT(ISNUMBER(A484)),E484="",AND(C484&lt;&gt;"Ingreso",C484&lt;&gt;"Gasto",C484&lt;&gt;"Apartado",C484&lt;&gt;"Retirada"),AND(F484&lt;&gt;"",NOT(ISNUMBER(F484))),AND(G484&lt;&gt;"",NOT(ISNUMBER(G484))),AND(ISNUMBER(G484),NOT(ISNUMBER(B484))),AND(G484="",B484&lt;&gt;""),AND(C484="Gasto",COUNTIFS(Categorias!$A$8:$A$15,D484)&lt;&gt;1)),"REVISAR datos","Correcto")))</f>
        <v/>
      </c>
      <c r="L484" s="9" t="n">
        <f aca="false">IF(ISNUMBER(G484),IF(OR(C484="Gasto",C484="Apartado"),-G484,G484),0)</f>
        <v>0</v>
      </c>
      <c r="M484" s="9" t="str">
        <f aca="false">IF(J484="","",IF(OR(C484="Gasto",C484="Apartado"),-N(F484),N(F484)))</f>
        <v/>
      </c>
      <c r="N484" s="9" t="n">
        <f aca="false">IF(J484="Pendiente",M484,0)</f>
        <v>0</v>
      </c>
      <c r="O484" s="9" t="n">
        <f aca="false">IF(AND(J484="Pendiente",OR(C484="Gasto",C484="Apartado")),MAX(0,N(F484)),0)</f>
        <v>0</v>
      </c>
    </row>
    <row r="485" customFormat="false" ht="34" hidden="false" customHeight="true" outlineLevel="0" collapsed="false">
      <c r="A485" s="30"/>
      <c r="B485" s="30"/>
      <c r="C485" s="28"/>
      <c r="D485" s="28"/>
      <c r="E485" s="28"/>
      <c r="F485" s="29"/>
      <c r="G485" s="29"/>
      <c r="H485" s="31"/>
      <c r="I485" s="32"/>
      <c r="J485" s="18" t="str">
        <f aca="false">IF(COUNTA(A485:I485)=0,"",IF(ISNUMBER(G485),"Confirmado","Pendiente"))</f>
        <v/>
      </c>
      <c r="K485" s="18" t="str">
        <f aca="false">IF(AND(ISNUMBER(A485),OR(A485&lt;Plan!$A$20,A485&gt;=Plan!$B$45,AND(ISNUMBER(B485),OR(B485&lt;Plan!$A$20,B485&gt;=Plan!$B$45)))),"REVISAR periodo",IF(COUNTA(A485:I485)=0,"",IF(OR(NOT(ISNUMBER(A485)),E485="",AND(C485&lt;&gt;"Ingreso",C485&lt;&gt;"Gasto",C485&lt;&gt;"Apartado",C485&lt;&gt;"Retirada"),AND(F485&lt;&gt;"",NOT(ISNUMBER(F485))),AND(G485&lt;&gt;"",NOT(ISNUMBER(G485))),AND(ISNUMBER(G485),NOT(ISNUMBER(B485))),AND(G485="",B485&lt;&gt;""),AND(C485="Gasto",COUNTIFS(Categorias!$A$8:$A$15,D485)&lt;&gt;1)),"REVISAR datos","Correcto")))</f>
        <v/>
      </c>
      <c r="L485" s="9" t="n">
        <f aca="false">IF(ISNUMBER(G485),IF(OR(C485="Gasto",C485="Apartado"),-G485,G485),0)</f>
        <v>0</v>
      </c>
      <c r="M485" s="9" t="str">
        <f aca="false">IF(J485="","",IF(OR(C485="Gasto",C485="Apartado"),-N(F485),N(F485)))</f>
        <v/>
      </c>
      <c r="N485" s="9" t="n">
        <f aca="false">IF(J485="Pendiente",M485,0)</f>
        <v>0</v>
      </c>
      <c r="O485" s="9" t="n">
        <f aca="false">IF(AND(J485="Pendiente",OR(C485="Gasto",C485="Apartado")),MAX(0,N(F485)),0)</f>
        <v>0</v>
      </c>
    </row>
    <row r="486" customFormat="false" ht="34" hidden="false" customHeight="true" outlineLevel="0" collapsed="false">
      <c r="A486" s="30"/>
      <c r="B486" s="30"/>
      <c r="C486" s="28"/>
      <c r="D486" s="28"/>
      <c r="E486" s="28"/>
      <c r="F486" s="29"/>
      <c r="G486" s="29"/>
      <c r="H486" s="31"/>
      <c r="I486" s="32"/>
      <c r="J486" s="18" t="str">
        <f aca="false">IF(COUNTA(A486:I486)=0,"",IF(ISNUMBER(G486),"Confirmado","Pendiente"))</f>
        <v/>
      </c>
      <c r="K486" s="18" t="str">
        <f aca="false">IF(AND(ISNUMBER(A486),OR(A486&lt;Plan!$A$20,A486&gt;=Plan!$B$45,AND(ISNUMBER(B486),OR(B486&lt;Plan!$A$20,B486&gt;=Plan!$B$45)))),"REVISAR periodo",IF(COUNTA(A486:I486)=0,"",IF(OR(NOT(ISNUMBER(A486)),E486="",AND(C486&lt;&gt;"Ingreso",C486&lt;&gt;"Gasto",C486&lt;&gt;"Apartado",C486&lt;&gt;"Retirada"),AND(F486&lt;&gt;"",NOT(ISNUMBER(F486))),AND(G486&lt;&gt;"",NOT(ISNUMBER(G486))),AND(ISNUMBER(G486),NOT(ISNUMBER(B486))),AND(G486="",B486&lt;&gt;""),AND(C486="Gasto",COUNTIFS(Categorias!$A$8:$A$15,D486)&lt;&gt;1)),"REVISAR datos","Correcto")))</f>
        <v/>
      </c>
      <c r="L486" s="9" t="n">
        <f aca="false">IF(ISNUMBER(G486),IF(OR(C486="Gasto",C486="Apartado"),-G486,G486),0)</f>
        <v>0</v>
      </c>
      <c r="M486" s="9" t="str">
        <f aca="false">IF(J486="","",IF(OR(C486="Gasto",C486="Apartado"),-N(F486),N(F486)))</f>
        <v/>
      </c>
      <c r="N486" s="9" t="n">
        <f aca="false">IF(J486="Pendiente",M486,0)</f>
        <v>0</v>
      </c>
      <c r="O486" s="9" t="n">
        <f aca="false">IF(AND(J486="Pendiente",OR(C486="Gasto",C486="Apartado")),MAX(0,N(F486)),0)</f>
        <v>0</v>
      </c>
    </row>
    <row r="487" customFormat="false" ht="34" hidden="false" customHeight="true" outlineLevel="0" collapsed="false">
      <c r="A487" s="30"/>
      <c r="B487" s="30"/>
      <c r="C487" s="28"/>
      <c r="D487" s="28"/>
      <c r="E487" s="28"/>
      <c r="F487" s="29"/>
      <c r="G487" s="29"/>
      <c r="H487" s="31"/>
      <c r="I487" s="32"/>
      <c r="J487" s="18" t="str">
        <f aca="false">IF(COUNTA(A487:I487)=0,"",IF(ISNUMBER(G487),"Confirmado","Pendiente"))</f>
        <v/>
      </c>
      <c r="K487" s="18" t="str">
        <f aca="false">IF(AND(ISNUMBER(A487),OR(A487&lt;Plan!$A$20,A487&gt;=Plan!$B$45,AND(ISNUMBER(B487),OR(B487&lt;Plan!$A$20,B487&gt;=Plan!$B$45)))),"REVISAR periodo",IF(COUNTA(A487:I487)=0,"",IF(OR(NOT(ISNUMBER(A487)),E487="",AND(C487&lt;&gt;"Ingreso",C487&lt;&gt;"Gasto",C487&lt;&gt;"Apartado",C487&lt;&gt;"Retirada"),AND(F487&lt;&gt;"",NOT(ISNUMBER(F487))),AND(G487&lt;&gt;"",NOT(ISNUMBER(G487))),AND(ISNUMBER(G487),NOT(ISNUMBER(B487))),AND(G487="",B487&lt;&gt;""),AND(C487="Gasto",COUNTIFS(Categorias!$A$8:$A$15,D487)&lt;&gt;1)),"REVISAR datos","Correcto")))</f>
        <v/>
      </c>
      <c r="L487" s="9" t="n">
        <f aca="false">IF(ISNUMBER(G487),IF(OR(C487="Gasto",C487="Apartado"),-G487,G487),0)</f>
        <v>0</v>
      </c>
      <c r="M487" s="9" t="str">
        <f aca="false">IF(J487="","",IF(OR(C487="Gasto",C487="Apartado"),-N(F487),N(F487)))</f>
        <v/>
      </c>
      <c r="N487" s="9" t="n">
        <f aca="false">IF(J487="Pendiente",M487,0)</f>
        <v>0</v>
      </c>
      <c r="O487" s="9" t="n">
        <f aca="false">IF(AND(J487="Pendiente",OR(C487="Gasto",C487="Apartado")),MAX(0,N(F487)),0)</f>
        <v>0</v>
      </c>
    </row>
    <row r="488" customFormat="false" ht="34" hidden="false" customHeight="true" outlineLevel="0" collapsed="false">
      <c r="A488" s="30"/>
      <c r="B488" s="30"/>
      <c r="C488" s="28"/>
      <c r="D488" s="28"/>
      <c r="E488" s="28"/>
      <c r="F488" s="29"/>
      <c r="G488" s="29"/>
      <c r="H488" s="31"/>
      <c r="I488" s="32"/>
      <c r="J488" s="18" t="str">
        <f aca="false">IF(COUNTA(A488:I488)=0,"",IF(ISNUMBER(G488),"Confirmado","Pendiente"))</f>
        <v/>
      </c>
      <c r="K488" s="18" t="str">
        <f aca="false">IF(AND(ISNUMBER(A488),OR(A488&lt;Plan!$A$20,A488&gt;=Plan!$B$45,AND(ISNUMBER(B488),OR(B488&lt;Plan!$A$20,B488&gt;=Plan!$B$45)))),"REVISAR periodo",IF(COUNTA(A488:I488)=0,"",IF(OR(NOT(ISNUMBER(A488)),E488="",AND(C488&lt;&gt;"Ingreso",C488&lt;&gt;"Gasto",C488&lt;&gt;"Apartado",C488&lt;&gt;"Retirada"),AND(F488&lt;&gt;"",NOT(ISNUMBER(F488))),AND(G488&lt;&gt;"",NOT(ISNUMBER(G488))),AND(ISNUMBER(G488),NOT(ISNUMBER(B488))),AND(G488="",B488&lt;&gt;""),AND(C488="Gasto",COUNTIFS(Categorias!$A$8:$A$15,D488)&lt;&gt;1)),"REVISAR datos","Correcto")))</f>
        <v/>
      </c>
      <c r="L488" s="9" t="n">
        <f aca="false">IF(ISNUMBER(G488),IF(OR(C488="Gasto",C488="Apartado"),-G488,G488),0)</f>
        <v>0</v>
      </c>
      <c r="M488" s="9" t="str">
        <f aca="false">IF(J488="","",IF(OR(C488="Gasto",C488="Apartado"),-N(F488),N(F488)))</f>
        <v/>
      </c>
      <c r="N488" s="9" t="n">
        <f aca="false">IF(J488="Pendiente",M488,0)</f>
        <v>0</v>
      </c>
      <c r="O488" s="9" t="n">
        <f aca="false">IF(AND(J488="Pendiente",OR(C488="Gasto",C488="Apartado")),MAX(0,N(F488)),0)</f>
        <v>0</v>
      </c>
    </row>
    <row r="489" customFormat="false" ht="34" hidden="false" customHeight="true" outlineLevel="0" collapsed="false">
      <c r="A489" s="30"/>
      <c r="B489" s="30"/>
      <c r="C489" s="28"/>
      <c r="D489" s="28"/>
      <c r="E489" s="28"/>
      <c r="F489" s="29"/>
      <c r="G489" s="29"/>
      <c r="H489" s="31"/>
      <c r="I489" s="32"/>
      <c r="J489" s="18" t="str">
        <f aca="false">IF(COUNTA(A489:I489)=0,"",IF(ISNUMBER(G489),"Confirmado","Pendiente"))</f>
        <v/>
      </c>
      <c r="K489" s="18" t="str">
        <f aca="false">IF(AND(ISNUMBER(A489),OR(A489&lt;Plan!$A$20,A489&gt;=Plan!$B$45,AND(ISNUMBER(B489),OR(B489&lt;Plan!$A$20,B489&gt;=Plan!$B$45)))),"REVISAR periodo",IF(COUNTA(A489:I489)=0,"",IF(OR(NOT(ISNUMBER(A489)),E489="",AND(C489&lt;&gt;"Ingreso",C489&lt;&gt;"Gasto",C489&lt;&gt;"Apartado",C489&lt;&gt;"Retirada"),AND(F489&lt;&gt;"",NOT(ISNUMBER(F489))),AND(G489&lt;&gt;"",NOT(ISNUMBER(G489))),AND(ISNUMBER(G489),NOT(ISNUMBER(B489))),AND(G489="",B489&lt;&gt;""),AND(C489="Gasto",COUNTIFS(Categorias!$A$8:$A$15,D489)&lt;&gt;1)),"REVISAR datos","Correcto")))</f>
        <v/>
      </c>
      <c r="L489" s="9" t="n">
        <f aca="false">IF(ISNUMBER(G489),IF(OR(C489="Gasto",C489="Apartado"),-G489,G489),0)</f>
        <v>0</v>
      </c>
      <c r="M489" s="9" t="str">
        <f aca="false">IF(J489="","",IF(OR(C489="Gasto",C489="Apartado"),-N(F489),N(F489)))</f>
        <v/>
      </c>
      <c r="N489" s="9" t="n">
        <f aca="false">IF(J489="Pendiente",M489,0)</f>
        <v>0</v>
      </c>
      <c r="O489" s="9" t="n">
        <f aca="false">IF(AND(J489="Pendiente",OR(C489="Gasto",C489="Apartado")),MAX(0,N(F489)),0)</f>
        <v>0</v>
      </c>
    </row>
    <row r="490" customFormat="false" ht="34" hidden="false" customHeight="true" outlineLevel="0" collapsed="false">
      <c r="A490" s="30"/>
      <c r="B490" s="30"/>
      <c r="C490" s="28"/>
      <c r="D490" s="28"/>
      <c r="E490" s="28"/>
      <c r="F490" s="29"/>
      <c r="G490" s="29"/>
      <c r="H490" s="31"/>
      <c r="I490" s="32"/>
      <c r="J490" s="18" t="str">
        <f aca="false">IF(COUNTA(A490:I490)=0,"",IF(ISNUMBER(G490),"Confirmado","Pendiente"))</f>
        <v/>
      </c>
      <c r="K490" s="18" t="str">
        <f aca="false">IF(AND(ISNUMBER(A490),OR(A490&lt;Plan!$A$20,A490&gt;=Plan!$B$45,AND(ISNUMBER(B490),OR(B490&lt;Plan!$A$20,B490&gt;=Plan!$B$45)))),"REVISAR periodo",IF(COUNTA(A490:I490)=0,"",IF(OR(NOT(ISNUMBER(A490)),E490="",AND(C490&lt;&gt;"Ingreso",C490&lt;&gt;"Gasto",C490&lt;&gt;"Apartado",C490&lt;&gt;"Retirada"),AND(F490&lt;&gt;"",NOT(ISNUMBER(F490))),AND(G490&lt;&gt;"",NOT(ISNUMBER(G490))),AND(ISNUMBER(G490),NOT(ISNUMBER(B490))),AND(G490="",B490&lt;&gt;""),AND(C490="Gasto",COUNTIFS(Categorias!$A$8:$A$15,D490)&lt;&gt;1)),"REVISAR datos","Correcto")))</f>
        <v/>
      </c>
      <c r="L490" s="9" t="n">
        <f aca="false">IF(ISNUMBER(G490),IF(OR(C490="Gasto",C490="Apartado"),-G490,G490),0)</f>
        <v>0</v>
      </c>
      <c r="M490" s="9" t="str">
        <f aca="false">IF(J490="","",IF(OR(C490="Gasto",C490="Apartado"),-N(F490),N(F490)))</f>
        <v/>
      </c>
      <c r="N490" s="9" t="n">
        <f aca="false">IF(J490="Pendiente",M490,0)</f>
        <v>0</v>
      </c>
      <c r="O490" s="9" t="n">
        <f aca="false">IF(AND(J490="Pendiente",OR(C490="Gasto",C490="Apartado")),MAX(0,N(F490)),0)</f>
        <v>0</v>
      </c>
    </row>
    <row r="491" customFormat="false" ht="34" hidden="false" customHeight="true" outlineLevel="0" collapsed="false">
      <c r="A491" s="30"/>
      <c r="B491" s="30"/>
      <c r="C491" s="28"/>
      <c r="D491" s="28"/>
      <c r="E491" s="28"/>
      <c r="F491" s="29"/>
      <c r="G491" s="29"/>
      <c r="H491" s="31"/>
      <c r="I491" s="32"/>
      <c r="J491" s="18" t="str">
        <f aca="false">IF(COUNTA(A491:I491)=0,"",IF(ISNUMBER(G491),"Confirmado","Pendiente"))</f>
        <v/>
      </c>
      <c r="K491" s="18" t="str">
        <f aca="false">IF(AND(ISNUMBER(A491),OR(A491&lt;Plan!$A$20,A491&gt;=Plan!$B$45,AND(ISNUMBER(B491),OR(B491&lt;Plan!$A$20,B491&gt;=Plan!$B$45)))),"REVISAR periodo",IF(COUNTA(A491:I491)=0,"",IF(OR(NOT(ISNUMBER(A491)),E491="",AND(C491&lt;&gt;"Ingreso",C491&lt;&gt;"Gasto",C491&lt;&gt;"Apartado",C491&lt;&gt;"Retirada"),AND(F491&lt;&gt;"",NOT(ISNUMBER(F491))),AND(G491&lt;&gt;"",NOT(ISNUMBER(G491))),AND(ISNUMBER(G491),NOT(ISNUMBER(B491))),AND(G491="",B491&lt;&gt;""),AND(C491="Gasto",COUNTIFS(Categorias!$A$8:$A$15,D491)&lt;&gt;1)),"REVISAR datos","Correcto")))</f>
        <v/>
      </c>
      <c r="L491" s="9" t="n">
        <f aca="false">IF(ISNUMBER(G491),IF(OR(C491="Gasto",C491="Apartado"),-G491,G491),0)</f>
        <v>0</v>
      </c>
      <c r="M491" s="9" t="str">
        <f aca="false">IF(J491="","",IF(OR(C491="Gasto",C491="Apartado"),-N(F491),N(F491)))</f>
        <v/>
      </c>
      <c r="N491" s="9" t="n">
        <f aca="false">IF(J491="Pendiente",M491,0)</f>
        <v>0</v>
      </c>
      <c r="O491" s="9" t="n">
        <f aca="false">IF(AND(J491="Pendiente",OR(C491="Gasto",C491="Apartado")),MAX(0,N(F491)),0)</f>
        <v>0</v>
      </c>
    </row>
    <row r="492" customFormat="false" ht="34" hidden="false" customHeight="true" outlineLevel="0" collapsed="false">
      <c r="A492" s="30"/>
      <c r="B492" s="30"/>
      <c r="C492" s="28"/>
      <c r="D492" s="28"/>
      <c r="E492" s="28"/>
      <c r="F492" s="29"/>
      <c r="G492" s="29"/>
      <c r="H492" s="31"/>
      <c r="I492" s="32"/>
      <c r="J492" s="18" t="str">
        <f aca="false">IF(COUNTA(A492:I492)=0,"",IF(ISNUMBER(G492),"Confirmado","Pendiente"))</f>
        <v/>
      </c>
      <c r="K492" s="18" t="str">
        <f aca="false">IF(AND(ISNUMBER(A492),OR(A492&lt;Plan!$A$20,A492&gt;=Plan!$B$45,AND(ISNUMBER(B492),OR(B492&lt;Plan!$A$20,B492&gt;=Plan!$B$45)))),"REVISAR periodo",IF(COUNTA(A492:I492)=0,"",IF(OR(NOT(ISNUMBER(A492)),E492="",AND(C492&lt;&gt;"Ingreso",C492&lt;&gt;"Gasto",C492&lt;&gt;"Apartado",C492&lt;&gt;"Retirada"),AND(F492&lt;&gt;"",NOT(ISNUMBER(F492))),AND(G492&lt;&gt;"",NOT(ISNUMBER(G492))),AND(ISNUMBER(G492),NOT(ISNUMBER(B492))),AND(G492="",B492&lt;&gt;""),AND(C492="Gasto",COUNTIFS(Categorias!$A$8:$A$15,D492)&lt;&gt;1)),"REVISAR datos","Correcto")))</f>
        <v/>
      </c>
      <c r="L492" s="9" t="n">
        <f aca="false">IF(ISNUMBER(G492),IF(OR(C492="Gasto",C492="Apartado"),-G492,G492),0)</f>
        <v>0</v>
      </c>
      <c r="M492" s="9" t="str">
        <f aca="false">IF(J492="","",IF(OR(C492="Gasto",C492="Apartado"),-N(F492),N(F492)))</f>
        <v/>
      </c>
      <c r="N492" s="9" t="n">
        <f aca="false">IF(J492="Pendiente",M492,0)</f>
        <v>0</v>
      </c>
      <c r="O492" s="9" t="n">
        <f aca="false">IF(AND(J492="Pendiente",OR(C492="Gasto",C492="Apartado")),MAX(0,N(F492)),0)</f>
        <v>0</v>
      </c>
    </row>
    <row r="493" customFormat="false" ht="34" hidden="false" customHeight="true" outlineLevel="0" collapsed="false">
      <c r="A493" s="30"/>
      <c r="B493" s="30"/>
      <c r="C493" s="28"/>
      <c r="D493" s="28"/>
      <c r="E493" s="28"/>
      <c r="F493" s="29"/>
      <c r="G493" s="29"/>
      <c r="H493" s="31"/>
      <c r="I493" s="32"/>
      <c r="J493" s="18" t="str">
        <f aca="false">IF(COUNTA(A493:I493)=0,"",IF(ISNUMBER(G493),"Confirmado","Pendiente"))</f>
        <v/>
      </c>
      <c r="K493" s="18" t="str">
        <f aca="false">IF(AND(ISNUMBER(A493),OR(A493&lt;Plan!$A$20,A493&gt;=Plan!$B$45,AND(ISNUMBER(B493),OR(B493&lt;Plan!$A$20,B493&gt;=Plan!$B$45)))),"REVISAR periodo",IF(COUNTA(A493:I493)=0,"",IF(OR(NOT(ISNUMBER(A493)),E493="",AND(C493&lt;&gt;"Ingreso",C493&lt;&gt;"Gasto",C493&lt;&gt;"Apartado",C493&lt;&gt;"Retirada"),AND(F493&lt;&gt;"",NOT(ISNUMBER(F493))),AND(G493&lt;&gt;"",NOT(ISNUMBER(G493))),AND(ISNUMBER(G493),NOT(ISNUMBER(B493))),AND(G493="",B493&lt;&gt;""),AND(C493="Gasto",COUNTIFS(Categorias!$A$8:$A$15,D493)&lt;&gt;1)),"REVISAR datos","Correcto")))</f>
        <v/>
      </c>
      <c r="L493" s="9" t="n">
        <f aca="false">IF(ISNUMBER(G493),IF(OR(C493="Gasto",C493="Apartado"),-G493,G493),0)</f>
        <v>0</v>
      </c>
      <c r="M493" s="9" t="str">
        <f aca="false">IF(J493="","",IF(OR(C493="Gasto",C493="Apartado"),-N(F493),N(F493)))</f>
        <v/>
      </c>
      <c r="N493" s="9" t="n">
        <f aca="false">IF(J493="Pendiente",M493,0)</f>
        <v>0</v>
      </c>
      <c r="O493" s="9" t="n">
        <f aca="false">IF(AND(J493="Pendiente",OR(C493="Gasto",C493="Apartado")),MAX(0,N(F493)),0)</f>
        <v>0</v>
      </c>
    </row>
    <row r="494" customFormat="false" ht="34" hidden="false" customHeight="true" outlineLevel="0" collapsed="false">
      <c r="A494" s="30"/>
      <c r="B494" s="30"/>
      <c r="C494" s="28"/>
      <c r="D494" s="28"/>
      <c r="E494" s="28"/>
      <c r="F494" s="29"/>
      <c r="G494" s="29"/>
      <c r="H494" s="31"/>
      <c r="I494" s="32"/>
      <c r="J494" s="18" t="str">
        <f aca="false">IF(COUNTA(A494:I494)=0,"",IF(ISNUMBER(G494),"Confirmado","Pendiente"))</f>
        <v/>
      </c>
      <c r="K494" s="18" t="str">
        <f aca="false">IF(AND(ISNUMBER(A494),OR(A494&lt;Plan!$A$20,A494&gt;=Plan!$B$45,AND(ISNUMBER(B494),OR(B494&lt;Plan!$A$20,B494&gt;=Plan!$B$45)))),"REVISAR periodo",IF(COUNTA(A494:I494)=0,"",IF(OR(NOT(ISNUMBER(A494)),E494="",AND(C494&lt;&gt;"Ingreso",C494&lt;&gt;"Gasto",C494&lt;&gt;"Apartado",C494&lt;&gt;"Retirada"),AND(F494&lt;&gt;"",NOT(ISNUMBER(F494))),AND(G494&lt;&gt;"",NOT(ISNUMBER(G494))),AND(ISNUMBER(G494),NOT(ISNUMBER(B494))),AND(G494="",B494&lt;&gt;""),AND(C494="Gasto",COUNTIFS(Categorias!$A$8:$A$15,D494)&lt;&gt;1)),"REVISAR datos","Correcto")))</f>
        <v/>
      </c>
      <c r="L494" s="9" t="n">
        <f aca="false">IF(ISNUMBER(G494),IF(OR(C494="Gasto",C494="Apartado"),-G494,G494),0)</f>
        <v>0</v>
      </c>
      <c r="M494" s="9" t="str">
        <f aca="false">IF(J494="","",IF(OR(C494="Gasto",C494="Apartado"),-N(F494),N(F494)))</f>
        <v/>
      </c>
      <c r="N494" s="9" t="n">
        <f aca="false">IF(J494="Pendiente",M494,0)</f>
        <v>0</v>
      </c>
      <c r="O494" s="9" t="n">
        <f aca="false">IF(AND(J494="Pendiente",OR(C494="Gasto",C494="Apartado")),MAX(0,N(F494)),0)</f>
        <v>0</v>
      </c>
    </row>
    <row r="495" customFormat="false" ht="34" hidden="false" customHeight="true" outlineLevel="0" collapsed="false">
      <c r="A495" s="30"/>
      <c r="B495" s="30"/>
      <c r="C495" s="28"/>
      <c r="D495" s="28"/>
      <c r="E495" s="28"/>
      <c r="F495" s="29"/>
      <c r="G495" s="29"/>
      <c r="H495" s="31"/>
      <c r="I495" s="32"/>
      <c r="J495" s="18" t="str">
        <f aca="false">IF(COUNTA(A495:I495)=0,"",IF(ISNUMBER(G495),"Confirmado","Pendiente"))</f>
        <v/>
      </c>
      <c r="K495" s="18" t="str">
        <f aca="false">IF(AND(ISNUMBER(A495),OR(A495&lt;Plan!$A$20,A495&gt;=Plan!$B$45,AND(ISNUMBER(B495),OR(B495&lt;Plan!$A$20,B495&gt;=Plan!$B$45)))),"REVISAR periodo",IF(COUNTA(A495:I495)=0,"",IF(OR(NOT(ISNUMBER(A495)),E495="",AND(C495&lt;&gt;"Ingreso",C495&lt;&gt;"Gasto",C495&lt;&gt;"Apartado",C495&lt;&gt;"Retirada"),AND(F495&lt;&gt;"",NOT(ISNUMBER(F495))),AND(G495&lt;&gt;"",NOT(ISNUMBER(G495))),AND(ISNUMBER(G495),NOT(ISNUMBER(B495))),AND(G495="",B495&lt;&gt;""),AND(C495="Gasto",COUNTIFS(Categorias!$A$8:$A$15,D495)&lt;&gt;1)),"REVISAR datos","Correcto")))</f>
        <v/>
      </c>
      <c r="L495" s="9" t="n">
        <f aca="false">IF(ISNUMBER(G495),IF(OR(C495="Gasto",C495="Apartado"),-G495,G495),0)</f>
        <v>0</v>
      </c>
      <c r="M495" s="9" t="str">
        <f aca="false">IF(J495="","",IF(OR(C495="Gasto",C495="Apartado"),-N(F495),N(F495)))</f>
        <v/>
      </c>
      <c r="N495" s="9" t="n">
        <f aca="false">IF(J495="Pendiente",M495,0)</f>
        <v>0</v>
      </c>
      <c r="O495" s="9" t="n">
        <f aca="false">IF(AND(J495="Pendiente",OR(C495="Gasto",C495="Apartado")),MAX(0,N(F495)),0)</f>
        <v>0</v>
      </c>
    </row>
    <row r="496" customFormat="false" ht="34" hidden="false" customHeight="true" outlineLevel="0" collapsed="false">
      <c r="A496" s="30"/>
      <c r="B496" s="30"/>
      <c r="C496" s="28"/>
      <c r="D496" s="28"/>
      <c r="E496" s="28"/>
      <c r="F496" s="29"/>
      <c r="G496" s="29"/>
      <c r="H496" s="31"/>
      <c r="I496" s="32"/>
      <c r="J496" s="18" t="str">
        <f aca="false">IF(COUNTA(A496:I496)=0,"",IF(ISNUMBER(G496),"Confirmado","Pendiente"))</f>
        <v/>
      </c>
      <c r="K496" s="18" t="str">
        <f aca="false">IF(AND(ISNUMBER(A496),OR(A496&lt;Plan!$A$20,A496&gt;=Plan!$B$45,AND(ISNUMBER(B496),OR(B496&lt;Plan!$A$20,B496&gt;=Plan!$B$45)))),"REVISAR periodo",IF(COUNTA(A496:I496)=0,"",IF(OR(NOT(ISNUMBER(A496)),E496="",AND(C496&lt;&gt;"Ingreso",C496&lt;&gt;"Gasto",C496&lt;&gt;"Apartado",C496&lt;&gt;"Retirada"),AND(F496&lt;&gt;"",NOT(ISNUMBER(F496))),AND(G496&lt;&gt;"",NOT(ISNUMBER(G496))),AND(ISNUMBER(G496),NOT(ISNUMBER(B496))),AND(G496="",B496&lt;&gt;""),AND(C496="Gasto",COUNTIFS(Categorias!$A$8:$A$15,D496)&lt;&gt;1)),"REVISAR datos","Correcto")))</f>
        <v/>
      </c>
      <c r="L496" s="9" t="n">
        <f aca="false">IF(ISNUMBER(G496),IF(OR(C496="Gasto",C496="Apartado"),-G496,G496),0)</f>
        <v>0</v>
      </c>
      <c r="M496" s="9" t="str">
        <f aca="false">IF(J496="","",IF(OR(C496="Gasto",C496="Apartado"),-N(F496),N(F496)))</f>
        <v/>
      </c>
      <c r="N496" s="9" t="n">
        <f aca="false">IF(J496="Pendiente",M496,0)</f>
        <v>0</v>
      </c>
      <c r="O496" s="9" t="n">
        <f aca="false">IF(AND(J496="Pendiente",OR(C496="Gasto",C496="Apartado")),MAX(0,N(F496)),0)</f>
        <v>0</v>
      </c>
    </row>
    <row r="497" customFormat="false" ht="34" hidden="false" customHeight="true" outlineLevel="0" collapsed="false">
      <c r="A497" s="30"/>
      <c r="B497" s="30"/>
      <c r="C497" s="28"/>
      <c r="D497" s="28"/>
      <c r="E497" s="28"/>
      <c r="F497" s="29"/>
      <c r="G497" s="29"/>
      <c r="H497" s="31"/>
      <c r="I497" s="32"/>
      <c r="J497" s="18" t="str">
        <f aca="false">IF(COUNTA(A497:I497)=0,"",IF(ISNUMBER(G497),"Confirmado","Pendiente"))</f>
        <v/>
      </c>
      <c r="K497" s="18" t="str">
        <f aca="false">IF(AND(ISNUMBER(A497),OR(A497&lt;Plan!$A$20,A497&gt;=Plan!$B$45,AND(ISNUMBER(B497),OR(B497&lt;Plan!$A$20,B497&gt;=Plan!$B$45)))),"REVISAR periodo",IF(COUNTA(A497:I497)=0,"",IF(OR(NOT(ISNUMBER(A497)),E497="",AND(C497&lt;&gt;"Ingreso",C497&lt;&gt;"Gasto",C497&lt;&gt;"Apartado",C497&lt;&gt;"Retirada"),AND(F497&lt;&gt;"",NOT(ISNUMBER(F497))),AND(G497&lt;&gt;"",NOT(ISNUMBER(G497))),AND(ISNUMBER(G497),NOT(ISNUMBER(B497))),AND(G497="",B497&lt;&gt;""),AND(C497="Gasto",COUNTIFS(Categorias!$A$8:$A$15,D497)&lt;&gt;1)),"REVISAR datos","Correcto")))</f>
        <v/>
      </c>
      <c r="L497" s="9" t="n">
        <f aca="false">IF(ISNUMBER(G497),IF(OR(C497="Gasto",C497="Apartado"),-G497,G497),0)</f>
        <v>0</v>
      </c>
      <c r="M497" s="9" t="str">
        <f aca="false">IF(J497="","",IF(OR(C497="Gasto",C497="Apartado"),-N(F497),N(F497)))</f>
        <v/>
      </c>
      <c r="N497" s="9" t="n">
        <f aca="false">IF(J497="Pendiente",M497,0)</f>
        <v>0</v>
      </c>
      <c r="O497" s="9" t="n">
        <f aca="false">IF(AND(J497="Pendiente",OR(C497="Gasto",C497="Apartado")),MAX(0,N(F497)),0)</f>
        <v>0</v>
      </c>
    </row>
    <row r="498" customFormat="false" ht="34" hidden="false" customHeight="true" outlineLevel="0" collapsed="false">
      <c r="A498" s="30"/>
      <c r="B498" s="30"/>
      <c r="C498" s="28"/>
      <c r="D498" s="28"/>
      <c r="E498" s="28"/>
      <c r="F498" s="29"/>
      <c r="G498" s="29"/>
      <c r="H498" s="31"/>
      <c r="I498" s="32"/>
      <c r="J498" s="18" t="str">
        <f aca="false">IF(COUNTA(A498:I498)=0,"",IF(ISNUMBER(G498),"Confirmado","Pendiente"))</f>
        <v/>
      </c>
      <c r="K498" s="18" t="str">
        <f aca="false">IF(AND(ISNUMBER(A498),OR(A498&lt;Plan!$A$20,A498&gt;=Plan!$B$45,AND(ISNUMBER(B498),OR(B498&lt;Plan!$A$20,B498&gt;=Plan!$B$45)))),"REVISAR periodo",IF(COUNTA(A498:I498)=0,"",IF(OR(NOT(ISNUMBER(A498)),E498="",AND(C498&lt;&gt;"Ingreso",C498&lt;&gt;"Gasto",C498&lt;&gt;"Apartado",C498&lt;&gt;"Retirada"),AND(F498&lt;&gt;"",NOT(ISNUMBER(F498))),AND(G498&lt;&gt;"",NOT(ISNUMBER(G498))),AND(ISNUMBER(G498),NOT(ISNUMBER(B498))),AND(G498="",B498&lt;&gt;""),AND(C498="Gasto",COUNTIFS(Categorias!$A$8:$A$15,D498)&lt;&gt;1)),"REVISAR datos","Correcto")))</f>
        <v/>
      </c>
      <c r="L498" s="9" t="n">
        <f aca="false">IF(ISNUMBER(G498),IF(OR(C498="Gasto",C498="Apartado"),-G498,G498),0)</f>
        <v>0</v>
      </c>
      <c r="M498" s="9" t="str">
        <f aca="false">IF(J498="","",IF(OR(C498="Gasto",C498="Apartado"),-N(F498),N(F498)))</f>
        <v/>
      </c>
      <c r="N498" s="9" t="n">
        <f aca="false">IF(J498="Pendiente",M498,0)</f>
        <v>0</v>
      </c>
      <c r="O498" s="9" t="n">
        <f aca="false">IF(AND(J498="Pendiente",OR(C498="Gasto",C498="Apartado")),MAX(0,N(F498)),0)</f>
        <v>0</v>
      </c>
    </row>
    <row r="499" customFormat="false" ht="34" hidden="false" customHeight="true" outlineLevel="0" collapsed="false">
      <c r="A499" s="30"/>
      <c r="B499" s="30"/>
      <c r="C499" s="28"/>
      <c r="D499" s="28"/>
      <c r="E499" s="28"/>
      <c r="F499" s="29"/>
      <c r="G499" s="29"/>
      <c r="H499" s="31"/>
      <c r="I499" s="32"/>
      <c r="J499" s="18" t="str">
        <f aca="false">IF(COUNTA(A499:I499)=0,"",IF(ISNUMBER(G499),"Confirmado","Pendiente"))</f>
        <v/>
      </c>
      <c r="K499" s="18" t="str">
        <f aca="false">IF(AND(ISNUMBER(A499),OR(A499&lt;Plan!$A$20,A499&gt;=Plan!$B$45,AND(ISNUMBER(B499),OR(B499&lt;Plan!$A$20,B499&gt;=Plan!$B$45)))),"REVISAR periodo",IF(COUNTA(A499:I499)=0,"",IF(OR(NOT(ISNUMBER(A499)),E499="",AND(C499&lt;&gt;"Ingreso",C499&lt;&gt;"Gasto",C499&lt;&gt;"Apartado",C499&lt;&gt;"Retirada"),AND(F499&lt;&gt;"",NOT(ISNUMBER(F499))),AND(G499&lt;&gt;"",NOT(ISNUMBER(G499))),AND(ISNUMBER(G499),NOT(ISNUMBER(B499))),AND(G499="",B499&lt;&gt;""),AND(C499="Gasto",COUNTIFS(Categorias!$A$8:$A$15,D499)&lt;&gt;1)),"REVISAR datos","Correcto")))</f>
        <v/>
      </c>
      <c r="L499" s="9" t="n">
        <f aca="false">IF(ISNUMBER(G499),IF(OR(C499="Gasto",C499="Apartado"),-G499,G499),0)</f>
        <v>0</v>
      </c>
      <c r="M499" s="9" t="str">
        <f aca="false">IF(J499="","",IF(OR(C499="Gasto",C499="Apartado"),-N(F499),N(F499)))</f>
        <v/>
      </c>
      <c r="N499" s="9" t="n">
        <f aca="false">IF(J499="Pendiente",M499,0)</f>
        <v>0</v>
      </c>
      <c r="O499" s="9" t="n">
        <f aca="false">IF(AND(J499="Pendiente",OR(C499="Gasto",C499="Apartado")),MAX(0,N(F499)),0)</f>
        <v>0</v>
      </c>
    </row>
    <row r="500" customFormat="false" ht="34" hidden="false" customHeight="true" outlineLevel="0" collapsed="false">
      <c r="A500" s="30"/>
      <c r="B500" s="30"/>
      <c r="C500" s="28"/>
      <c r="D500" s="28"/>
      <c r="E500" s="28"/>
      <c r="F500" s="29"/>
      <c r="G500" s="29"/>
      <c r="H500" s="31"/>
      <c r="I500" s="32"/>
      <c r="J500" s="18" t="str">
        <f aca="false">IF(COUNTA(A500:I500)=0,"",IF(ISNUMBER(G500),"Confirmado","Pendiente"))</f>
        <v/>
      </c>
      <c r="K500" s="18" t="str">
        <f aca="false">IF(AND(ISNUMBER(A500),OR(A500&lt;Plan!$A$20,A500&gt;=Plan!$B$45,AND(ISNUMBER(B500),OR(B500&lt;Plan!$A$20,B500&gt;=Plan!$B$45)))),"REVISAR periodo",IF(COUNTA(A500:I500)=0,"",IF(OR(NOT(ISNUMBER(A500)),E500="",AND(C500&lt;&gt;"Ingreso",C500&lt;&gt;"Gasto",C500&lt;&gt;"Apartado",C500&lt;&gt;"Retirada"),AND(F500&lt;&gt;"",NOT(ISNUMBER(F500))),AND(G500&lt;&gt;"",NOT(ISNUMBER(G500))),AND(ISNUMBER(G500),NOT(ISNUMBER(B500))),AND(G500="",B500&lt;&gt;""),AND(C500="Gasto",COUNTIFS(Categorias!$A$8:$A$15,D500)&lt;&gt;1)),"REVISAR datos","Correcto")))</f>
        <v/>
      </c>
      <c r="L500" s="9" t="n">
        <f aca="false">IF(ISNUMBER(G500),IF(OR(C500="Gasto",C500="Apartado"),-G500,G500),0)</f>
        <v>0</v>
      </c>
      <c r="M500" s="9" t="str">
        <f aca="false">IF(J500="","",IF(OR(C500="Gasto",C500="Apartado"),-N(F500),N(F500)))</f>
        <v/>
      </c>
      <c r="N500" s="9" t="n">
        <f aca="false">IF(J500="Pendiente",M500,0)</f>
        <v>0</v>
      </c>
      <c r="O500" s="9" t="n">
        <f aca="false">IF(AND(J500="Pendiente",OR(C500="Gasto",C500="Apartado")),MAX(0,N(F500)),0)</f>
        <v>0</v>
      </c>
    </row>
    <row r="501" customFormat="false" ht="34" hidden="false" customHeight="true" outlineLevel="0" collapsed="false">
      <c r="A501" s="30"/>
      <c r="B501" s="30"/>
      <c r="C501" s="28"/>
      <c r="D501" s="28"/>
      <c r="E501" s="28"/>
      <c r="F501" s="29"/>
      <c r="G501" s="29"/>
      <c r="H501" s="31"/>
      <c r="I501" s="32"/>
      <c r="J501" s="18" t="str">
        <f aca="false">IF(COUNTA(A501:I501)=0,"",IF(ISNUMBER(G501),"Confirmado","Pendiente"))</f>
        <v/>
      </c>
      <c r="K501" s="18" t="str">
        <f aca="false">IF(AND(ISNUMBER(A501),OR(A501&lt;Plan!$A$20,A501&gt;=Plan!$B$45,AND(ISNUMBER(B501),OR(B501&lt;Plan!$A$20,B501&gt;=Plan!$B$45)))),"REVISAR periodo",IF(COUNTA(A501:I501)=0,"",IF(OR(NOT(ISNUMBER(A501)),E501="",AND(C501&lt;&gt;"Ingreso",C501&lt;&gt;"Gasto",C501&lt;&gt;"Apartado",C501&lt;&gt;"Retirada"),AND(F501&lt;&gt;"",NOT(ISNUMBER(F501))),AND(G501&lt;&gt;"",NOT(ISNUMBER(G501))),AND(ISNUMBER(G501),NOT(ISNUMBER(B501))),AND(G501="",B501&lt;&gt;""),AND(C501="Gasto",COUNTIFS(Categorias!$A$8:$A$15,D501)&lt;&gt;1)),"REVISAR datos","Correcto")))</f>
        <v/>
      </c>
      <c r="L501" s="9" t="n">
        <f aca="false">IF(ISNUMBER(G501),IF(OR(C501="Gasto",C501="Apartado"),-G501,G501),0)</f>
        <v>0</v>
      </c>
      <c r="M501" s="9" t="str">
        <f aca="false">IF(J501="","",IF(OR(C501="Gasto",C501="Apartado"),-N(F501),N(F501)))</f>
        <v/>
      </c>
      <c r="N501" s="9" t="n">
        <f aca="false">IF(J501="Pendiente",M501,0)</f>
        <v>0</v>
      </c>
      <c r="O501" s="9" t="n">
        <f aca="false">IF(AND(J501="Pendiente",OR(C501="Gasto",C501="Apartado")),MAX(0,N(F501)),0)</f>
        <v>0</v>
      </c>
    </row>
    <row r="502" customFormat="false" ht="34" hidden="false" customHeight="true" outlineLevel="0" collapsed="false">
      <c r="A502" s="30"/>
      <c r="B502" s="30"/>
      <c r="C502" s="28"/>
      <c r="D502" s="28"/>
      <c r="E502" s="28"/>
      <c r="F502" s="29"/>
      <c r="G502" s="29"/>
      <c r="H502" s="31"/>
      <c r="I502" s="32"/>
      <c r="J502" s="18" t="str">
        <f aca="false">IF(COUNTA(A502:I502)=0,"",IF(ISNUMBER(G502),"Confirmado","Pendiente"))</f>
        <v/>
      </c>
      <c r="K502" s="18" t="str">
        <f aca="false">IF(AND(ISNUMBER(A502),OR(A502&lt;Plan!$A$20,A502&gt;=Plan!$B$45,AND(ISNUMBER(B502),OR(B502&lt;Plan!$A$20,B502&gt;=Plan!$B$45)))),"REVISAR periodo",IF(COUNTA(A502:I502)=0,"",IF(OR(NOT(ISNUMBER(A502)),E502="",AND(C502&lt;&gt;"Ingreso",C502&lt;&gt;"Gasto",C502&lt;&gt;"Apartado",C502&lt;&gt;"Retirada"),AND(F502&lt;&gt;"",NOT(ISNUMBER(F502))),AND(G502&lt;&gt;"",NOT(ISNUMBER(G502))),AND(ISNUMBER(G502),NOT(ISNUMBER(B502))),AND(G502="",B502&lt;&gt;""),AND(C502="Gasto",COUNTIFS(Categorias!$A$8:$A$15,D502)&lt;&gt;1)),"REVISAR datos","Correcto")))</f>
        <v/>
      </c>
      <c r="L502" s="9" t="n">
        <f aca="false">IF(ISNUMBER(G502),IF(OR(C502="Gasto",C502="Apartado"),-G502,G502),0)</f>
        <v>0</v>
      </c>
      <c r="M502" s="9" t="str">
        <f aca="false">IF(J502="","",IF(OR(C502="Gasto",C502="Apartado"),-N(F502),N(F502)))</f>
        <v/>
      </c>
      <c r="N502" s="9" t="n">
        <f aca="false">IF(J502="Pendiente",M502,0)</f>
        <v>0</v>
      </c>
      <c r="O502" s="9" t="n">
        <f aca="false">IF(AND(J502="Pendiente",OR(C502="Gasto",C502="Apartado")),MAX(0,N(F502)),0)</f>
        <v>0</v>
      </c>
    </row>
    <row r="503" customFormat="false" ht="34" hidden="false" customHeight="true" outlineLevel="0" collapsed="false">
      <c r="A503" s="30"/>
      <c r="B503" s="30"/>
      <c r="C503" s="28"/>
      <c r="D503" s="28"/>
      <c r="E503" s="28"/>
      <c r="F503" s="29"/>
      <c r="G503" s="29"/>
      <c r="H503" s="31"/>
      <c r="I503" s="32"/>
      <c r="J503" s="18" t="str">
        <f aca="false">IF(COUNTA(A503:I503)=0,"",IF(ISNUMBER(G503),"Confirmado","Pendiente"))</f>
        <v/>
      </c>
      <c r="K503" s="18" t="str">
        <f aca="false">IF(AND(ISNUMBER(A503),OR(A503&lt;Plan!$A$20,A503&gt;=Plan!$B$45,AND(ISNUMBER(B503),OR(B503&lt;Plan!$A$20,B503&gt;=Plan!$B$45)))),"REVISAR periodo",IF(COUNTA(A503:I503)=0,"",IF(OR(NOT(ISNUMBER(A503)),E503="",AND(C503&lt;&gt;"Ingreso",C503&lt;&gt;"Gasto",C503&lt;&gt;"Apartado",C503&lt;&gt;"Retirada"),AND(F503&lt;&gt;"",NOT(ISNUMBER(F503))),AND(G503&lt;&gt;"",NOT(ISNUMBER(G503))),AND(ISNUMBER(G503),NOT(ISNUMBER(B503))),AND(G503="",B503&lt;&gt;""),AND(C503="Gasto",COUNTIFS(Categorias!$A$8:$A$15,D503)&lt;&gt;1)),"REVISAR datos","Correcto")))</f>
        <v/>
      </c>
      <c r="L503" s="9" t="n">
        <f aca="false">IF(ISNUMBER(G503),IF(OR(C503="Gasto",C503="Apartado"),-G503,G503),0)</f>
        <v>0</v>
      </c>
      <c r="M503" s="9" t="str">
        <f aca="false">IF(J503="","",IF(OR(C503="Gasto",C503="Apartado"),-N(F503),N(F503)))</f>
        <v/>
      </c>
      <c r="N503" s="9" t="n">
        <f aca="false">IF(J503="Pendiente",M503,0)</f>
        <v>0</v>
      </c>
      <c r="O503" s="9" t="n">
        <f aca="false">IF(AND(J503="Pendiente",OR(C503="Gasto",C503="Apartado")),MAX(0,N(F503)),0)</f>
        <v>0</v>
      </c>
    </row>
    <row r="504" customFormat="false" ht="34" hidden="false" customHeight="true" outlineLevel="0" collapsed="false">
      <c r="A504" s="30"/>
      <c r="B504" s="30"/>
      <c r="C504" s="28"/>
      <c r="D504" s="28"/>
      <c r="E504" s="28"/>
      <c r="F504" s="29"/>
      <c r="G504" s="29"/>
      <c r="H504" s="31"/>
      <c r="I504" s="32"/>
      <c r="J504" s="18" t="str">
        <f aca="false">IF(COUNTA(A504:I504)=0,"",IF(ISNUMBER(G504),"Confirmado","Pendiente"))</f>
        <v/>
      </c>
      <c r="K504" s="18" t="str">
        <f aca="false">IF(AND(ISNUMBER(A504),OR(A504&lt;Plan!$A$20,A504&gt;=Plan!$B$45,AND(ISNUMBER(B504),OR(B504&lt;Plan!$A$20,B504&gt;=Plan!$B$45)))),"REVISAR periodo",IF(COUNTA(A504:I504)=0,"",IF(OR(NOT(ISNUMBER(A504)),E504="",AND(C504&lt;&gt;"Ingreso",C504&lt;&gt;"Gasto",C504&lt;&gt;"Apartado",C504&lt;&gt;"Retirada"),AND(F504&lt;&gt;"",NOT(ISNUMBER(F504))),AND(G504&lt;&gt;"",NOT(ISNUMBER(G504))),AND(ISNUMBER(G504),NOT(ISNUMBER(B504))),AND(G504="",B504&lt;&gt;""),AND(C504="Gasto",COUNTIFS(Categorias!$A$8:$A$15,D504)&lt;&gt;1)),"REVISAR datos","Correcto")))</f>
        <v/>
      </c>
      <c r="L504" s="9" t="n">
        <f aca="false">IF(ISNUMBER(G504),IF(OR(C504="Gasto",C504="Apartado"),-G504,G504),0)</f>
        <v>0</v>
      </c>
      <c r="M504" s="9" t="str">
        <f aca="false">IF(J504="","",IF(OR(C504="Gasto",C504="Apartado"),-N(F504),N(F504)))</f>
        <v/>
      </c>
      <c r="N504" s="9" t="n">
        <f aca="false">IF(J504="Pendiente",M504,0)</f>
        <v>0</v>
      </c>
      <c r="O504" s="9" t="n">
        <f aca="false">IF(AND(J504="Pendiente",OR(C504="Gasto",C504="Apartado")),MAX(0,N(F504)),0)</f>
        <v>0</v>
      </c>
    </row>
    <row r="505" customFormat="false" ht="34" hidden="false" customHeight="true" outlineLevel="0" collapsed="false">
      <c r="A505" s="30"/>
      <c r="B505" s="30"/>
      <c r="C505" s="28"/>
      <c r="D505" s="28"/>
      <c r="E505" s="28"/>
      <c r="F505" s="29"/>
      <c r="G505" s="29"/>
      <c r="H505" s="31"/>
      <c r="I505" s="32"/>
      <c r="J505" s="18" t="str">
        <f aca="false">IF(COUNTA(A505:I505)=0,"",IF(ISNUMBER(G505),"Confirmado","Pendiente"))</f>
        <v/>
      </c>
      <c r="K505" s="18" t="str">
        <f aca="false">IF(AND(ISNUMBER(A505),OR(A505&lt;Plan!$A$20,A505&gt;=Plan!$B$45,AND(ISNUMBER(B505),OR(B505&lt;Plan!$A$20,B505&gt;=Plan!$B$45)))),"REVISAR periodo",IF(COUNTA(A505:I505)=0,"",IF(OR(NOT(ISNUMBER(A505)),E505="",AND(C505&lt;&gt;"Ingreso",C505&lt;&gt;"Gasto",C505&lt;&gt;"Apartado",C505&lt;&gt;"Retirada"),AND(F505&lt;&gt;"",NOT(ISNUMBER(F505))),AND(G505&lt;&gt;"",NOT(ISNUMBER(G505))),AND(ISNUMBER(G505),NOT(ISNUMBER(B505))),AND(G505="",B505&lt;&gt;""),AND(C505="Gasto",COUNTIFS(Categorias!$A$8:$A$15,D505)&lt;&gt;1)),"REVISAR datos","Correcto")))</f>
        <v/>
      </c>
      <c r="L505" s="9" t="n">
        <f aca="false">IF(ISNUMBER(G505),IF(OR(C505="Gasto",C505="Apartado"),-G505,G505),0)</f>
        <v>0</v>
      </c>
      <c r="M505" s="9" t="str">
        <f aca="false">IF(J505="","",IF(OR(C505="Gasto",C505="Apartado"),-N(F505),N(F505)))</f>
        <v/>
      </c>
      <c r="N505" s="9" t="n">
        <f aca="false">IF(J505="Pendiente",M505,0)</f>
        <v>0</v>
      </c>
      <c r="O505" s="9" t="n">
        <f aca="false">IF(AND(J505="Pendiente",OR(C505="Gasto",C505="Apartado")),MAX(0,N(F505)),0)</f>
        <v>0</v>
      </c>
    </row>
    <row r="506" customFormat="false" ht="34" hidden="false" customHeight="true" outlineLevel="0" collapsed="false">
      <c r="A506" s="30"/>
      <c r="B506" s="30"/>
      <c r="C506" s="28"/>
      <c r="D506" s="28"/>
      <c r="E506" s="28"/>
      <c r="F506" s="29"/>
      <c r="G506" s="29"/>
      <c r="H506" s="31"/>
      <c r="I506" s="32"/>
      <c r="J506" s="18" t="str">
        <f aca="false">IF(COUNTA(A506:I506)=0,"",IF(ISNUMBER(G506),"Confirmado","Pendiente"))</f>
        <v/>
      </c>
      <c r="K506" s="18" t="str">
        <f aca="false">IF(AND(ISNUMBER(A506),OR(A506&lt;Plan!$A$20,A506&gt;=Plan!$B$45,AND(ISNUMBER(B506),OR(B506&lt;Plan!$A$20,B506&gt;=Plan!$B$45)))),"REVISAR periodo",IF(COUNTA(A506:I506)=0,"",IF(OR(NOT(ISNUMBER(A506)),E506="",AND(C506&lt;&gt;"Ingreso",C506&lt;&gt;"Gasto",C506&lt;&gt;"Apartado",C506&lt;&gt;"Retirada"),AND(F506&lt;&gt;"",NOT(ISNUMBER(F506))),AND(G506&lt;&gt;"",NOT(ISNUMBER(G506))),AND(ISNUMBER(G506),NOT(ISNUMBER(B506))),AND(G506="",B506&lt;&gt;""),AND(C506="Gasto",COUNTIFS(Categorias!$A$8:$A$15,D506)&lt;&gt;1)),"REVISAR datos","Correcto")))</f>
        <v/>
      </c>
      <c r="L506" s="9" t="n">
        <f aca="false">IF(ISNUMBER(G506),IF(OR(C506="Gasto",C506="Apartado"),-G506,G506),0)</f>
        <v>0</v>
      </c>
      <c r="M506" s="9" t="str">
        <f aca="false">IF(J506="","",IF(OR(C506="Gasto",C506="Apartado"),-N(F506),N(F506)))</f>
        <v/>
      </c>
      <c r="N506" s="9" t="n">
        <f aca="false">IF(J506="Pendiente",M506,0)</f>
        <v>0</v>
      </c>
      <c r="O506" s="9" t="n">
        <f aca="false">IF(AND(J506="Pendiente",OR(C506="Gasto",C506="Apartado")),MAX(0,N(F506)),0)</f>
        <v>0</v>
      </c>
    </row>
    <row r="507" customFormat="false" ht="34" hidden="false" customHeight="true" outlineLevel="0" collapsed="false">
      <c r="A507" s="30"/>
      <c r="B507" s="30"/>
      <c r="C507" s="28"/>
      <c r="D507" s="28"/>
      <c r="E507" s="28"/>
      <c r="F507" s="29"/>
      <c r="G507" s="29"/>
      <c r="H507" s="31"/>
      <c r="I507" s="32"/>
      <c r="J507" s="18" t="str">
        <f aca="false">IF(COUNTA(A507:I507)=0,"",IF(ISNUMBER(G507),"Confirmado","Pendiente"))</f>
        <v/>
      </c>
      <c r="K507" s="18" t="str">
        <f aca="false">IF(AND(ISNUMBER(A507),OR(A507&lt;Plan!$A$20,A507&gt;=Plan!$B$45,AND(ISNUMBER(B507),OR(B507&lt;Plan!$A$20,B507&gt;=Plan!$B$45)))),"REVISAR periodo",IF(COUNTA(A507:I507)=0,"",IF(OR(NOT(ISNUMBER(A507)),E507="",AND(C507&lt;&gt;"Ingreso",C507&lt;&gt;"Gasto",C507&lt;&gt;"Apartado",C507&lt;&gt;"Retirada"),AND(F507&lt;&gt;"",NOT(ISNUMBER(F507))),AND(G507&lt;&gt;"",NOT(ISNUMBER(G507))),AND(ISNUMBER(G507),NOT(ISNUMBER(B507))),AND(G507="",B507&lt;&gt;""),AND(C507="Gasto",COUNTIFS(Categorias!$A$8:$A$15,D507)&lt;&gt;1)),"REVISAR datos","Correcto")))</f>
        <v/>
      </c>
      <c r="L507" s="9" t="n">
        <f aca="false">IF(ISNUMBER(G507),IF(OR(C507="Gasto",C507="Apartado"),-G507,G507),0)</f>
        <v>0</v>
      </c>
      <c r="M507" s="9" t="str">
        <f aca="false">IF(J507="","",IF(OR(C507="Gasto",C507="Apartado"),-N(F507),N(F507)))</f>
        <v/>
      </c>
      <c r="N507" s="9" t="n">
        <f aca="false">IF(J507="Pendiente",M507,0)</f>
        <v>0</v>
      </c>
      <c r="O507" s="9" t="n">
        <f aca="false">IF(AND(J507="Pendiente",OR(C507="Gasto",C507="Apartado")),MAX(0,N(F507)),0)</f>
        <v>0</v>
      </c>
    </row>
  </sheetData>
  <sheetProtection sheet="1" objects="1" scenarios="1" autoFilter="0" selectLockedCells="0" selectUnlockedCells="0"/>
  <autoFilter ref="A7:K507"/>
  <dataValidations count="2">
    <dataValidation allowBlank="false" errorStyle="stop" operator="between" showDropDown="false" showErrorMessage="false" showInputMessage="false" sqref="C8:C507" type="list">
      <formula1>"Ingreso,Gasto,Apartado,Retirada"</formula1>
      <formula2>0</formula2>
    </dataValidation>
    <dataValidation type="list" allowBlank="1" showErrorMessage="1" errorStyle="stop" errorTitle="Elige un valor de la lista" error="Usa un nombre de la lista editable." sqref="D8:D507">
      <formula1>ListaCategorias</formula1>
    </dataValidation>
  </dataValidations>
  <printOptions horizontalCentered="1"/>
  <pageMargins left=".3" right=".3" top=".4" bottom=".4" header=".15" footer=".15"/>
  <pageSetup paperSize="1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</row>
    <row r="2" customFormat="false" ht="24" hidden="false" customHeight="true" outlineLevel="0" collapsed="false">
      <c r="A2" s="3" t="s">
        <v>56</v>
      </c>
      <c r="B2" s="2"/>
      <c r="C2" s="2"/>
      <c r="D2" s="2"/>
      <c r="E2" s="2"/>
    </row>
    <row r="3" customFormat="false" ht="24" hidden="false" customHeight="true" outlineLevel="0" collapsed="false">
      <c r="A3" s="4"/>
      <c r="B3" s="4"/>
      <c r="C3" s="4"/>
      <c r="D3" s="4"/>
      <c r="E3" s="4"/>
    </row>
    <row r="4" customFormat="false" ht="24" hidden="false" customHeight="true" outlineLevel="0" collapsed="false">
      <c r="A4" s="2"/>
      <c r="B4" s="2"/>
      <c r="C4" s="2"/>
      <c r="D4" s="2"/>
      <c r="E4" s="2"/>
    </row>
    <row r="5" customFormat="false" ht="24" hidden="false" customHeight="true" outlineLevel="0" collapsed="false">
      <c r="A5" s="2"/>
      <c r="B5" s="2"/>
      <c r="C5" s="2"/>
      <c r="D5" s="2"/>
      <c r="E5" s="2"/>
    </row>
    <row r="6" customFormat="false" ht="24" hidden="false" customHeight="true" outlineLevel="0" collapsed="false">
      <c r="A6" s="2"/>
      <c r="B6" s="2"/>
      <c r="C6" s="2"/>
      <c r="D6" s="2"/>
      <c r="E6" s="2"/>
    </row>
    <row r="7" customFormat="false" ht="42" hidden="false" customHeight="true" outlineLevel="0" collapsed="false">
      <c r="A7" s="12" t="s">
        <v>57</v>
      </c>
      <c r="B7" s="12" t="s">
        <v>58</v>
      </c>
      <c r="C7" s="12" t="s">
        <v>59</v>
      </c>
      <c r="D7" s="12" t="s">
        <v>60</v>
      </c>
      <c r="E7" s="12" t="s">
        <v>61</v>
      </c>
    </row>
    <row r="8" customFormat="false" ht="24" hidden="false" customHeight="true" outlineLevel="0" collapsed="false">
      <c r="A8" s="28" t="s">
        <v>62</v>
      </c>
      <c r="B8" s="29" t="n">
        <v>0</v>
      </c>
      <c r="C8" s="29" t="n">
        <v>0</v>
      </c>
      <c r="D8" s="9" t="n">
        <f aca="false">C8+SUMIFS(Registro!$G$8:$G$507,Registro!$C$8:$C$507,"Apartado",Registro!$H$8:$H$507,A8,Registro!$B$8:$B$507,"&lt;="&amp;Plan!$B$7)-SUMIFS(Registro!$G$8:$G$507,Registro!$C$8:$C$507,"Retirada",Registro!$H$8:$H$507,A8,Registro!$B$8:$B$507,"&lt;="&amp;Plan!$B$7)</f>
        <v>0</v>
      </c>
      <c r="E8" s="19" t="str">
        <f aca="false">IF(B8&gt;0,D8/B8,"n.a.")</f>
        <v>n.a.</v>
      </c>
    </row>
    <row r="9" customFormat="false" ht="24" hidden="false" customHeight="true" outlineLevel="0" collapsed="false">
      <c r="A9" s="28" t="s">
        <v>63</v>
      </c>
      <c r="B9" s="29" t="n">
        <v>0</v>
      </c>
      <c r="C9" s="29" t="n">
        <v>0</v>
      </c>
      <c r="D9" s="9" t="n">
        <f aca="false">C9+SUMIFS(Registro!$G$8:$G$507,Registro!$C$8:$C$507,"Apartado",Registro!$H$8:$H$507,A9,Registro!$B$8:$B$507,"&lt;="&amp;Plan!$B$7)-SUMIFS(Registro!$G$8:$G$507,Registro!$C$8:$C$507,"Retirada",Registro!$H$8:$H$507,A9,Registro!$B$8:$B$507,"&lt;="&amp;Plan!$B$7)</f>
        <v>0</v>
      </c>
      <c r="E9" s="19" t="str">
        <f aca="false">IF(B9&gt;0,D9/B9,"n.a.")</f>
        <v>n.a.</v>
      </c>
    </row>
    <row r="10" customFormat="false" ht="24" hidden="false" customHeight="true" outlineLevel="0" collapsed="false">
      <c r="A10" s="28" t="s">
        <v>64</v>
      </c>
      <c r="B10" s="29" t="n">
        <v>0</v>
      </c>
      <c r="C10" s="29" t="n">
        <v>0</v>
      </c>
      <c r="D10" s="9" t="n">
        <f aca="false">C10+SUMIFS(Registro!$G$8:$G$507,Registro!$C$8:$C$507,"Apartado",Registro!$H$8:$H$507,A10,Registro!$B$8:$B$507,"&lt;="&amp;Plan!$B$7)-SUMIFS(Registro!$G$8:$G$507,Registro!$C$8:$C$507,"Retirada",Registro!$H$8:$H$507,A10,Registro!$B$8:$B$507,"&lt;="&amp;Plan!$B$7)</f>
        <v>0</v>
      </c>
      <c r="E10" s="19" t="str">
        <f aca="false">IF(B10&gt;0,D10/B10,"n.a.")</f>
        <v>n.a.</v>
      </c>
    </row>
    <row r="11" customFormat="false" ht="24" hidden="false" customHeight="true" outlineLevel="0" collapsed="false">
      <c r="A11" s="28" t="s">
        <v>65</v>
      </c>
      <c r="B11" s="29" t="n">
        <v>0</v>
      </c>
      <c r="C11" s="29" t="n">
        <v>0</v>
      </c>
      <c r="D11" s="9" t="n">
        <f aca="false">C11+SUMIFS(Registro!$G$8:$G$507,Registro!$C$8:$C$507,"Apartado",Registro!$H$8:$H$507,A11,Registro!$B$8:$B$507,"&lt;="&amp;Plan!$B$7)-SUMIFS(Registro!$G$8:$G$507,Registro!$C$8:$C$507,"Retirada",Registro!$H$8:$H$507,A11,Registro!$B$8:$B$507,"&lt;="&amp;Plan!$B$7)</f>
        <v>0</v>
      </c>
      <c r="E11" s="19" t="str">
        <f aca="false">IF(B11&gt;0,D11/B11,"n.a.")</f>
        <v>n.a.</v>
      </c>
    </row>
    <row r="12" customFormat="false" ht="24" hidden="false" customHeight="true" outlineLevel="0" collapsed="false">
      <c r="A12" s="28" t="s">
        <v>66</v>
      </c>
      <c r="B12" s="29" t="n">
        <v>0</v>
      </c>
      <c r="C12" s="29" t="n">
        <v>0</v>
      </c>
      <c r="D12" s="9" t="n">
        <f aca="false">C12+SUMIFS(Registro!$G$8:$G$507,Registro!$C$8:$C$507,"Apartado",Registro!$H$8:$H$507,A12,Registro!$B$8:$B$507,"&lt;="&amp;Plan!$B$7)-SUMIFS(Registro!$G$8:$G$507,Registro!$C$8:$C$507,"Retirada",Registro!$H$8:$H$507,A12,Registro!$B$8:$B$507,"&lt;="&amp;Plan!$B$7)</f>
        <v>0</v>
      </c>
      <c r="E12" s="19" t="str">
        <f aca="false">IF(B12&gt;0,D12/B12,"n.a.")</f>
        <v>n.a.</v>
      </c>
    </row>
    <row r="13" customFormat="false" ht="24" hidden="false" customHeight="true" outlineLevel="0" collapsed="false">
      <c r="A13" s="28" t="s">
        <v>67</v>
      </c>
      <c r="B13" s="29" t="n">
        <v>0</v>
      </c>
      <c r="C13" s="29" t="n">
        <v>0</v>
      </c>
      <c r="D13" s="9" t="n">
        <f aca="false">C13+SUMIFS(Registro!$G$8:$G$507,Registro!$C$8:$C$507,"Apartado",Registro!$H$8:$H$507,A13,Registro!$B$8:$B$507,"&lt;="&amp;Plan!$B$7)-SUMIFS(Registro!$G$8:$G$507,Registro!$C$8:$C$507,"Retirada",Registro!$H$8:$H$507,A13,Registro!$B$8:$B$507,"&lt;="&amp;Plan!$B$7)</f>
        <v>0</v>
      </c>
      <c r="E13" s="19" t="str">
        <f aca="false">IF(B13&gt;0,D13/B13,"n.a.")</f>
        <v>n.a.</v>
      </c>
    </row>
    <row r="14" customFormat="false" ht="24" hidden="false" customHeight="true" outlineLevel="0" collapsed="false">
      <c r="A14" s="28" t="s">
        <v>68</v>
      </c>
      <c r="B14" s="29" t="n">
        <v>0</v>
      </c>
      <c r="C14" s="29" t="n">
        <v>0</v>
      </c>
      <c r="D14" s="9" t="n">
        <f aca="false">C14+SUMIFS(Registro!$G$8:$G$507,Registro!$C$8:$C$507,"Apartado",Registro!$H$8:$H$507,A14,Registro!$B$8:$B$507,"&lt;="&amp;Plan!$B$7)-SUMIFS(Registro!$G$8:$G$507,Registro!$C$8:$C$507,"Retirada",Registro!$H$8:$H$507,A14,Registro!$B$8:$B$507,"&lt;="&amp;Plan!$B$7)</f>
        <v>0</v>
      </c>
      <c r="E14" s="19" t="str">
        <f aca="false">IF(B14&gt;0,D14/B14,"n.a.")</f>
        <v>n.a.</v>
      </c>
    </row>
    <row r="15" customFormat="false" ht="24" hidden="false" customHeight="true" outlineLevel="0" collapsed="false">
      <c r="A15" s="28" t="s">
        <v>69</v>
      </c>
      <c r="B15" s="29" t="n">
        <v>0</v>
      </c>
      <c r="C15" s="29" t="n">
        <v>0</v>
      </c>
      <c r="D15" s="9" t="n">
        <f aca="false">C15+SUMIFS(Registro!$G$8:$G$507,Registro!$C$8:$C$507,"Apartado",Registro!$H$8:$H$507,A15,Registro!$B$8:$B$507,"&lt;="&amp;Plan!$B$7)-SUMIFS(Registro!$G$8:$G$507,Registro!$C$8:$C$507,"Retirada",Registro!$H$8:$H$507,A15,Registro!$B$8:$B$507,"&lt;="&amp;Plan!$B$7)</f>
        <v>0</v>
      </c>
      <c r="E15" s="19" t="str">
        <f aca="false">IF(B15&gt;0,D15/B15,"n.a.")</f>
        <v>n.a.</v>
      </c>
    </row>
    <row r="16" customFormat="false" ht="24" hidden="false" customHeight="true" outlineLevel="0" collapsed="false">
      <c r="A16" s="2"/>
      <c r="B16" s="2"/>
      <c r="C16" s="2"/>
      <c r="D16" s="2"/>
      <c r="E16" s="2"/>
    </row>
    <row r="17" customFormat="false" ht="24" hidden="false" customHeight="true" outlineLevel="0" collapsed="false">
      <c r="A17" s="2"/>
      <c r="B17" s="2"/>
      <c r="C17" s="2"/>
      <c r="D17" s="2"/>
      <c r="E17" s="2"/>
    </row>
    <row r="18" customFormat="false" ht="24" hidden="false" customHeight="true" outlineLevel="0" collapsed="false">
      <c r="A18" s="11" t="s">
        <v>70</v>
      </c>
      <c r="B18" s="11"/>
      <c r="C18" s="11"/>
      <c r="D18" s="11"/>
      <c r="E18" s="11"/>
    </row>
    <row r="19" customFormat="false" ht="24" hidden="false" customHeight="true" outlineLevel="0" collapsed="false">
      <c r="A19" s="11" t="s">
        <v>71</v>
      </c>
      <c r="B19" s="11"/>
      <c r="C19" s="11"/>
      <c r="D19" s="11"/>
      <c r="E19" s="11"/>
    </row>
    <row r="20" customFormat="false" ht="24" hidden="false" customHeight="true" outlineLevel="0" collapsed="false">
      <c r="A20" s="2"/>
      <c r="B20" s="2"/>
      <c r="C20" s="2"/>
      <c r="D20" s="2"/>
      <c r="E20" s="2"/>
    </row>
    <row r="21" customFormat="false" ht="24" hidden="false" customHeight="true" outlineLevel="0" collapsed="false">
      <c r="A21" s="2"/>
      <c r="B21" s="2"/>
      <c r="C21" s="2"/>
      <c r="D21" s="2"/>
      <c r="E21" s="2"/>
    </row>
    <row r="22" customFormat="false" ht="24" hidden="false" customHeight="true" outlineLevel="0" collapsed="false">
      <c r="A22" s="2"/>
      <c r="B22" s="2"/>
      <c r="C22" s="2"/>
      <c r="D22" s="2"/>
      <c r="E2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1" orientation="landscape" fitToWidth="1" fitToHeight="1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72</v>
      </c>
    </row>
    <row r="3" customFormat="false" ht="24" hidden="false" customHeight="true" outlineLevel="0" collapsed="false">
      <c r="A3" s="4"/>
      <c r="B3" s="4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 t="n">
        <v>1</v>
      </c>
      <c r="B5" s="20" t="s">
        <v>73</v>
      </c>
    </row>
    <row r="6" customFormat="false" ht="42" hidden="false" customHeight="true" outlineLevel="0" collapsed="false">
      <c r="A6" s="2" t="n">
        <v>2</v>
      </c>
      <c r="B6" s="20" t="s">
        <v>74</v>
      </c>
    </row>
    <row r="7" customFormat="false" ht="42" hidden="false" customHeight="true" outlineLevel="0" collapsed="false">
      <c r="A7" s="2" t="n">
        <v>3</v>
      </c>
      <c r="B7" s="20" t="s">
        <v>75</v>
      </c>
    </row>
    <row r="8" customFormat="false" ht="42" hidden="false" customHeight="true" outlineLevel="0" collapsed="false">
      <c r="A8" s="2" t="n">
        <v>4</v>
      </c>
      <c r="B8" s="20" t="s">
        <v>76</v>
      </c>
    </row>
    <row r="9" customFormat="false" ht="42" hidden="false" customHeight="true" outlineLevel="0" collapsed="false">
      <c r="A9" s="2" t="n">
        <v>5</v>
      </c>
      <c r="B9" s="20" t="s">
        <v>77</v>
      </c>
    </row>
    <row r="10" customFormat="false" ht="42" hidden="false" customHeight="true" outlineLevel="0" collapsed="false">
      <c r="A10" s="2" t="n">
        <v>6</v>
      </c>
      <c r="B10" s="20" t="s">
        <v>78</v>
      </c>
    </row>
    <row r="11" customFormat="false" ht="42" hidden="false" customHeight="true" outlineLevel="0" collapsed="false">
      <c r="A11" s="2" t="n">
        <v>7</v>
      </c>
      <c r="B11" s="20" t="s">
        <v>79</v>
      </c>
    </row>
    <row r="12" customFormat="false" ht="42" hidden="false" customHeight="true" outlineLevel="0" collapsed="false">
      <c r="A12" s="2" t="n">
        <v>8</v>
      </c>
      <c r="B12" s="20" t="s">
        <v>80</v>
      </c>
    </row>
    <row r="13" customFormat="false" ht="42" hidden="false" customHeight="true" outlineLevel="0" collapsed="false">
      <c r="A13" s="2" t="n">
        <v>9</v>
      </c>
      <c r="B13" s="20" t="s">
        <v>81</v>
      </c>
    </row>
    <row r="14" customFormat="false" ht="42" hidden="false" customHeight="true" outlineLevel="0" collapsed="false">
      <c r="A14" s="2" t="n">
        <v>10</v>
      </c>
      <c r="B14" s="20" t="s">
        <v>82</v>
      </c>
    </row>
    <row r="15" customFormat="false" ht="42" hidden="false" customHeight="true" outlineLevel="0" collapsed="false">
      <c r="A15" s="2" t="n">
        <v>11</v>
      </c>
      <c r="B15" s="20" t="s">
        <v>83</v>
      </c>
    </row>
    <row r="16" customFormat="false" ht="42" hidden="false" customHeight="true" outlineLevel="0" collapsed="false">
      <c r="A16" s="2" t="n">
        <v>12</v>
      </c>
      <c r="B16" s="20" t="s">
        <v>84</v>
      </c>
    </row>
    <row r="17" customFormat="false" ht="24" hidden="false" customHeight="true" outlineLevel="0" collapsed="false">
      <c r="A17" s="2"/>
      <c r="B17" s="2"/>
    </row>
    <row r="18" customFormat="false" ht="24" hidden="false" customHeight="true" outlineLevel="0" collapsed="false">
      <c r="A18" s="2"/>
      <c r="B18" s="2"/>
    </row>
    <row r="19" customFormat="false" ht="24" hidden="false" customHeight="true" outlineLevel="0" collapsed="false">
      <c r="A19" s="2"/>
      <c r="B19" s="2"/>
    </row>
    <row r="20" customFormat="false" ht="24" hidden="false" customHeight="true" outlineLevel="0" collapsed="false">
      <c r="A20" s="2"/>
      <c r="B20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1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Versión 2 · 16/10/2026</dc:description>
  <dc:language>es-ES</dc:language>
  <cp:lastModifiedBy>PlantillasyPortadas</cp:lastModifiedBy>
  <cp:revision>0</cp:revision>
  <dc:subject/>
  <dc:title>Presupuesto quincenal y catorcenal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