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Compras" sheetId="2" state="visible" r:id="rId4"/>
    <sheet name="Ayuda" sheetId="3" state="visible" r:id="rId5"/>
    <sheet name="Imprimir" sheetId="4" state="visible" r:id="rId6"/>
  </sheets>
  <definedNames>
    <definedName function="false" hidden="true" localSheetId="1" name="_xlnm._FilterDatabase" vbProcedure="false">Compras!$A$7:$L$507</definedName>
    <definedName name="_xlnm.Print_Area" localSheetId="0">'Resumen'!$A$1:$F$44</definedName>
    <definedName name="_xlnm.Print_Area" localSheetId="1">'Compras'!$A$1:$L$14</definedName>
    <definedName name="_xlnm.Print_Area" localSheetId="2">'Ayuda'!$A$1:$B$18</definedName>
    <definedName name="_xlnm.Print_Area" localSheetId="3">'Imprimir'!$A$1:$L$32</definedName>
    <definedName name="_xlnm.Print_Titles" localSheetId="1">'Compras'!$7:$7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<sst xmlns="http://schemas.openxmlformats.org/spreadsheetml/2006/main" count="55" uniqueCount="55">
  <si>
    <t xml:space="preserve">Navidad: regalos y compromisos</t>
  </si>
  <si>
    <t xml:space="preserve">Moneda</t>
  </si>
  <si>
    <t xml:space="preserve">EUR</t>
  </si>
  <si>
    <t xml:space="preserve">Revisión</t>
  </si>
  <si>
    <t xml:space="preserve">Empieza por las entradas con fondo azul. Importes en la moneda elegida.</t>
  </si>
  <si>
    <t xml:space="preserve">Tope total de las fiestas</t>
  </si>
  <si>
    <t xml:space="preserve">A recuperar</t>
  </si>
  <si>
    <t xml:space="preserve">Coste previsto actualizado</t>
  </si>
  <si>
    <t xml:space="preserve">Margen frente al tope</t>
  </si>
  <si>
    <t xml:space="preserve">Partidas sobre su límite</t>
  </si>
  <si>
    <t xml:space="preserve">Por pagar</t>
  </si>
  <si>
    <t xml:space="preserve">Compras pendientes</t>
  </si>
  <si>
    <t xml:space="preserve">Compras en 7 días</t>
  </si>
  <si>
    <t xml:space="preserve">Filas que revisar</t>
  </si>
  <si>
    <t xml:space="preserve">Categoría editable</t>
  </si>
  <si>
    <t xml:space="preserve">Importe</t>
  </si>
  <si>
    <t xml:space="preserve">Regalo</t>
  </si>
  <si>
    <t xml:space="preserve">Comida</t>
  </si>
  <si>
    <t xml:space="preserve">Viaje</t>
  </si>
  <si>
    <t xml:space="preserve">Otros</t>
  </si>
  <si>
    <t xml:space="preserve">Decoración</t>
  </si>
  <si>
    <t xml:space="preserve">Solidaridad</t>
  </si>
  <si>
    <t xml:space="preserve">Actividad</t>
  </si>
  <si>
    <t xml:space="preserve">Personal</t>
  </si>
  <si>
    <t xml:space="preserve">Sin clasificar / duplicado</t>
  </si>
  <si>
    <t xml:space="preserve">Límites, compras y pagos de Navidad</t>
  </si>
  <si>
    <t xml:space="preserve">500 filas editables. Para imprimir los movimientos, usa la hoja Imprimir y su selector de página.</t>
  </si>
  <si>
    <t xml:space="preserve">Destinatario / plan</t>
  </si>
  <si>
    <t xml:space="preserve">Grupo</t>
  </si>
  <si>
    <t xml:space="preserve">Límite</t>
  </si>
  <si>
    <t xml:space="preserve">Coste acordado</t>
  </si>
  <si>
    <t xml:space="preserve">Pagado</t>
  </si>
  <si>
    <t xml:space="preserve">Estado</t>
  </si>
  <si>
    <t xml:space="preserve">Compra prevista</t>
  </si>
  <si>
    <t xml:space="preserve">Coste actual</t>
  </si>
  <si>
    <t xml:space="preserve">Pendiente</t>
  </si>
  <si>
    <t xml:space="preserve">Control</t>
  </si>
  <si>
    <t xml:space="preserve">Clasificación</t>
  </si>
  <si>
    <t xml:space="preserve">Exceso sobre límite</t>
  </si>
  <si>
    <t xml:space="preserve">Última fila usada</t>
  </si>
  <si>
    <t xml:space="preserve">Cómo usar esta herramienta</t>
  </si>
  <si>
    <t xml:space="preserve">Fija el tope de todas las fiestas. Cada partida conserva su límite y el coste que ya has acordado.</t>
  </si>
  <si>
    <t xml:space="preserve">Por pagar y A recuperar se muestran por separado. Una devolución pendiente no reduce el dinero necesario para pagar otras compras.</t>
  </si>
  <si>
    <t xml:space="preserve">La columna Exceso sobre límite y el contador del resumen señalan partidas que requieren un ajuste.</t>
  </si>
  <si>
    <t xml:space="preserve">Compras en 7 días utiliza la fecha de revisión y la fecha prevista, solo para partidas Pendiente.</t>
  </si>
  <si>
    <t xml:space="preserve">Personaliza grupos en el resumen; los nombres no configurados quedan en Sin clasificar y activan un aviso.</t>
  </si>
  <si>
    <t xml:space="preserve">Las celdas con fondo azul son editables. Fórmulas protegidas sin contraseña.</t>
  </si>
  <si>
    <t xml:space="preserve">Importes de ejemplo ficticios. Cada archivo vacío conserva solo ajustes y fórmulas.</t>
  </si>
  <si>
    <t xml:space="preserve">Pruebas de cálculo en LibreOffice. Excel 365, móvil y Google Sheets pendientes.</t>
  </si>
  <si>
    <t xml:space="preserve">PlantillasyPortadas · https://plantillasyportadas.com/ · 16/10/2026</t>
  </si>
  <si>
    <t xml:space="preserve">Impresión: en Imprimir elige página 1–25 e imprime la hoja activa. El registro original solo ofrece una vista parcial.</t>
  </si>
  <si>
    <t xml:space="preserve">Registro: página de movimientos</t>
  </si>
  <si>
    <t xml:space="preserve">Página (1 a 25)</t>
  </si>
  <si>
    <t xml:space="preserve">Páginas con datos</t>
  </si>
  <si>
    <t xml:space="preserve">Imprime esta hoja. Cambia Página para recorrer el registro: veinte filas por página.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</si>
</sst>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;[RED]\-#,##0.00;0.00"/>
    <numFmt numFmtId="167" formatCode="0"/>
    <numFmt numFmtId="168" formatCode="#,##0.00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6"/>
      <color rgb="FF20252B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20252B"/>
      <name val="Arial"/>
      <family val="0"/>
      <charset val="1"/>
    </font>
    <font>
      <sz val="10"/>
      <name val="Calibri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713D2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8" fillId="2" borderId="0" xfId="2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4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3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bottom" textRotation="0" wrapText="false" indent="0" shrinkToFit="false"/>
      <protection locked="0" hidden="false"/>
    </xf>
    <xf numFmtId="164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6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  <xf numFmtId="165" fontId="8" fillId="2" borderId="0" xfId="20" applyFont="true" applyBorder="true" applyAlignment="true" applyProtection="1">
      <alignment horizontal="general" vertical="center" textRotation="0" wrapText="tru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9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  <dxf>
      <font>
        <b val="1"/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  <dxf>
      <font>
        <color rgb="FF9C2020"/>
      </font>
      <fill>
        <patternFill>
          <bgColor rgb="FFFCE8E6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CCCCC"/>
      <rgbColor rgb="FF8B8B8B"/>
      <rgbColor rgb="FF9999FF"/>
      <rgbColor rgb="FF713D2A"/>
      <rgbColor rgb="FFFCE8E6"/>
      <rgbColor rgb="FFEAF3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6AB9D"/>
      <rgbColor rgb="FF003366"/>
      <rgbColor rgb="FF339966"/>
      <rgbColor rgb="FF003300"/>
      <rgbColor rgb="FF4C403A"/>
      <rgbColor rgb="FF9C2020"/>
      <rgbColor rgb="FF993366"/>
      <rgbColor rgb="FF333399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Importes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"Importe"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156082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Resumen!$A$18:$A$26</c:f>
              <c:strCache>
                <c:ptCount val="9"/>
                <c:pt idx="0">
                  <c:v>Regalo</c:v>
                </c:pt>
                <c:pt idx="1">
                  <c:v>Comida</c:v>
                </c:pt>
                <c:pt idx="2">
                  <c:v>Viaje</c:v>
                </c:pt>
                <c:pt idx="3">
                  <c:v>Otros</c:v>
                </c:pt>
                <c:pt idx="4">
                  <c:v>Decoración</c:v>
                </c:pt>
                <c:pt idx="5">
                  <c:v>Solidaridad</c:v>
                </c:pt>
                <c:pt idx="6">
                  <c:v>Actividad</c:v>
                </c:pt>
                <c:pt idx="7">
                  <c:v>Personal</c:v>
                </c:pt>
                <c:pt idx="8">
                  <c:v>Sin clasificar / duplicado</c:v>
                </c:pt>
              </c:strCache>
            </c:strRef>
          </c:cat>
          <c:val>
            <c:numRef>
              <c:f>Resumen!$B$18:$B$26</c:f>
              <c:numCache>
                <c:formatCode>#,##0.00;[RED]\-#,##0.00;0.00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53960766"/>
        <c:axId val="97784235"/>
      </c:barChart>
      <c:catAx>
        <c:axId val="53960766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97784235"/>
        <c:crosses val="autoZero"/>
        <c:auto val="1"/>
        <c:lblAlgn val="ctr"/>
        <c:lblOffset val="100"/>
        <c:noMultiLvlLbl val="0"/>
      </c:catAx>
      <c:valAx>
        <c:axId val="97784235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</a:p>
        </c:txPr>
        <c:crossAx val="53960766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28</xdr:row>
      <xdr:rowOff>0</xdr:rowOff>
    </xdr:from>
    <xdr:to>
      <xdr:col>5</xdr:col>
      <xdr:colOff>280440</xdr:colOff>
      <xdr:row>42</xdr:row>
      <xdr:rowOff>226800</xdr:rowOff>
    </xdr:to>
    <xdr:graphicFrame>
      <xdr:nvGraphicFramePr>
        <xdr:cNvPr id="1" name="Chart"/>
        <xdr:cNvGraphicFramePr/>
      </xdr:nvGraphicFramePr>
      <xdr:xfrm>
        <a:off x="0" y="6603840"/>
        <a:ext cx="6905880" cy="3427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9"/>
    <col collapsed="false" customWidth="true" hidden="false" outlineLevel="0" max="2" min="2" style="1" width="14"/>
    <col collapsed="false" customWidth="true" hidden="false" outlineLevel="0" max="3" min="3" style="1" width="1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4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0</v>
      </c>
      <c r="B2" s="4"/>
      <c r="C2" s="4"/>
      <c r="D2" s="4"/>
      <c r="E2" s="4"/>
      <c r="F2" s="4"/>
    </row>
    <row r="3" customFormat="false" ht="18" hidden="false" customHeight="true" outlineLevel="0" collapsed="false">
      <c r="A3" s="5"/>
      <c r="B3" s="5"/>
      <c r="C3" s="5"/>
      <c r="D3" s="5"/>
      <c r="E3" s="5"/>
      <c r="F3" s="5"/>
    </row>
    <row r="4" customFormat="false" ht="18" hidden="false" customHeight="true" outlineLevel="0" collapsed="false">
      <c r="A4" s="2" t="s">
        <v>1</v>
      </c>
      <c r="B4" s="29" t="s">
        <v>2</v>
      </c>
      <c r="C4" s="2"/>
      <c r="D4" s="2" t="s">
        <v>3</v>
      </c>
      <c r="E4" s="30" t="n">
        <v>46351</v>
      </c>
      <c r="F4" s="2"/>
    </row>
    <row r="5" customFormat="false" ht="18" hidden="false" customHeight="true" outlineLevel="0" collapsed="false">
      <c r="A5" s="2"/>
      <c r="B5" s="2"/>
      <c r="C5" s="2"/>
      <c r="D5" s="2"/>
      <c r="E5" s="2"/>
      <c r="F5" s="2"/>
    </row>
    <row r="6" customFormat="false" ht="18" hidden="false" customHeight="true" outlineLevel="0" collapsed="false">
      <c r="A6" s="2" t="s">
        <v>4</v>
      </c>
      <c r="B6" s="2"/>
      <c r="C6" s="2"/>
      <c r="D6" s="2"/>
      <c r="E6" s="2"/>
      <c r="F6" s="2"/>
    </row>
    <row r="7" customFormat="false" ht="18" hidden="false" customHeight="true" outlineLevel="0" collapsed="false">
      <c r="A7" s="2"/>
      <c r="B7" s="2"/>
      <c r="C7" s="2"/>
      <c r="D7" s="2"/>
      <c r="E7" s="2"/>
      <c r="F7" s="2"/>
    </row>
    <row r="8" customFormat="false" ht="18" hidden="false" customHeight="true" outlineLevel="0" collapsed="false">
      <c r="A8" s="2" t="s">
        <v>5</v>
      </c>
      <c r="B8" s="31"/>
      <c r="C8" s="2"/>
      <c r="D8" s="9" t="s">
        <v>6</v>
      </c>
      <c r="E8" s="10" t="n">
        <f aca="false">-SUMIFS(Compras!I8:I507,Compras!I8:I507,"&lt;0")</f>
        <v>-0</v>
      </c>
      <c r="F8" s="2"/>
    </row>
    <row r="9" customFormat="false" ht="18" hidden="false" customHeight="true" outlineLevel="0" collapsed="false">
      <c r="A9" s="2" t="s">
        <v>7</v>
      </c>
      <c r="B9" s="10" t="n">
        <f aca="false">SUM(Compras!H8:H507)</f>
        <v>0</v>
      </c>
      <c r="C9" s="2"/>
      <c r="D9" s="9"/>
      <c r="E9" s="2"/>
      <c r="F9" s="2"/>
    </row>
    <row r="10" customFormat="false" ht="18" hidden="false" customHeight="true" outlineLevel="0" collapsed="false">
      <c r="A10" s="2" t="s">
        <v>8</v>
      </c>
      <c r="B10" s="10" t="str">
        <f aca="false">IF(ISNUMBER(B8),B8-B9,"n.a.")</f>
        <v>n.a.</v>
      </c>
      <c r="C10" s="2"/>
      <c r="D10" s="9" t="s">
        <v>9</v>
      </c>
      <c r="E10" s="11" t="n">
        <f aca="false">COUNTIFS(Compras!L8:L507,"&gt;0")</f>
        <v>0</v>
      </c>
      <c r="F10" s="2"/>
    </row>
    <row r="11" customFormat="false" ht="18" hidden="false" customHeight="true" outlineLevel="0" collapsed="false">
      <c r="A11" s="2" t="s">
        <v>10</v>
      </c>
      <c r="B11" s="10" t="n">
        <f aca="false">SUMIFS(Compras!I8:I507,Compras!I8:I507,"&gt;0")</f>
        <v>0</v>
      </c>
      <c r="C11" s="2"/>
      <c r="D11" s="9"/>
      <c r="E11" s="2"/>
      <c r="F11" s="2"/>
    </row>
    <row r="12" customFormat="false" ht="18" hidden="false" customHeight="true" outlineLevel="0" collapsed="false">
      <c r="A12" s="2" t="s">
        <v>11</v>
      </c>
      <c r="B12" s="11" t="n">
        <f aca="false">COUNTIFS(Compras!F8:F507,"Pendiente",Compras!J8:J507,"Correcto")</f>
        <v>0</v>
      </c>
      <c r="C12" s="2"/>
      <c r="D12" s="9" t="s">
        <v>12</v>
      </c>
      <c r="E12" s="11" t="n">
        <f aca="false">COUNTIFS(Compras!F8:F507,"Pendiente",Compras!G8:G507,"&gt;="&amp;E4,Compras!G8:G507,"&lt;"&amp;E4+7,Compras!J8:J507,"Correcto")</f>
        <v>0</v>
      </c>
      <c r="F12" s="2"/>
    </row>
    <row r="13" customFormat="false" ht="18" hidden="false" customHeight="true" outlineLevel="0" collapsed="false">
      <c r="A13" s="2" t="s">
        <v>13</v>
      </c>
      <c r="B13" s="11" t="n">
        <f aca="false">COUNTIFS(Compras!J8:J507,"REVISAR*")+COUNTIFS(Compras!K8:K507,"REVISAR*")</f>
        <v>0</v>
      </c>
      <c r="C13" s="2"/>
      <c r="D13" s="9"/>
      <c r="E13" s="2"/>
      <c r="F13" s="2"/>
    </row>
    <row r="14" customFormat="false" ht="18" hidden="false" customHeight="true" outlineLevel="0" collapsed="false">
      <c r="A14" s="2"/>
      <c r="B14" s="2"/>
      <c r="C14" s="2"/>
      <c r="D14" s="9"/>
      <c r="E14" s="2"/>
      <c r="F14" s="2"/>
    </row>
    <row r="15" customFormat="false" ht="18" hidden="false" customHeight="true" outlineLevel="0" collapsed="false">
      <c r="A15" s="2"/>
      <c r="B15" s="2"/>
      <c r="C15" s="2"/>
      <c r="D15" s="2"/>
      <c r="E15" s="2"/>
      <c r="F15" s="2"/>
    </row>
    <row r="16" customFormat="false" ht="18" hidden="false" customHeight="true" outlineLevel="0" collapsed="false">
      <c r="A16" s="2"/>
      <c r="B16" s="2"/>
      <c r="C16" s="2"/>
      <c r="D16" s="2"/>
      <c r="E16" s="2"/>
      <c r="F16" s="2"/>
    </row>
    <row r="17" customFormat="false" ht="34" hidden="false" customHeight="true" outlineLevel="0" collapsed="false">
      <c r="A17" s="12" t="s">
        <v>14</v>
      </c>
      <c r="B17" s="12" t="s">
        <v>15</v>
      </c>
      <c r="C17" s="13"/>
      <c r="D17" s="13"/>
      <c r="E17" s="13"/>
      <c r="F17" s="13"/>
    </row>
    <row r="18" customFormat="false" ht="18" hidden="false" customHeight="true" outlineLevel="0" collapsed="false">
      <c r="A18" s="32" t="s">
        <v>16</v>
      </c>
      <c r="B18" s="15" t="n">
        <f aca="false">IF(AND(A18&lt;&gt;"",COUNTIFS(A$18:A$25,A18)=1),SUMIFS(Compras!H8:H507,Compras!B8:B507,A18),0)</f>
        <v>0</v>
      </c>
      <c r="C18" s="13"/>
      <c r="D18" s="13"/>
      <c r="E18" s="13"/>
      <c r="F18" s="13"/>
    </row>
    <row r="19" customFormat="false" ht="18" hidden="false" customHeight="true" outlineLevel="0" collapsed="false">
      <c r="A19" s="32" t="s">
        <v>17</v>
      </c>
      <c r="B19" s="15" t="n">
        <f aca="false">IF(AND(A19&lt;&gt;"",COUNTIFS(A$18:A$25,A19)=1),SUMIFS(Compras!H8:H507,Compras!B8:B507,A19),0)</f>
        <v>0</v>
      </c>
      <c r="C19" s="13"/>
      <c r="D19" s="13"/>
      <c r="E19" s="13"/>
      <c r="F19" s="13"/>
    </row>
    <row r="20" customFormat="false" ht="18" hidden="false" customHeight="true" outlineLevel="0" collapsed="false">
      <c r="A20" s="32" t="s">
        <v>18</v>
      </c>
      <c r="B20" s="15" t="n">
        <f aca="false">IF(AND(A20&lt;&gt;"",COUNTIFS(A$18:A$25,A20)=1),SUMIFS(Compras!H8:H507,Compras!B8:B507,A20),0)</f>
        <v>0</v>
      </c>
      <c r="C20" s="13"/>
      <c r="D20" s="13"/>
      <c r="E20" s="13"/>
      <c r="F20" s="13"/>
    </row>
    <row r="21" customFormat="false" ht="18" hidden="false" customHeight="true" outlineLevel="0" collapsed="false">
      <c r="A21" s="32" t="s">
        <v>19</v>
      </c>
      <c r="B21" s="15" t="n">
        <f aca="false">IF(AND(A21&lt;&gt;"",COUNTIFS(A$18:A$25,A21)=1),SUMIFS(Compras!H8:H507,Compras!B8:B507,A21),0)</f>
        <v>0</v>
      </c>
      <c r="C21" s="13"/>
      <c r="D21" s="13"/>
      <c r="E21" s="13"/>
      <c r="F21" s="13"/>
    </row>
    <row r="22" customFormat="false" ht="18" hidden="false" customHeight="true" outlineLevel="0" collapsed="false">
      <c r="A22" s="32" t="s">
        <v>20</v>
      </c>
      <c r="B22" s="15" t="n">
        <f aca="false">IF(AND(A22&lt;&gt;"",COUNTIFS(A$18:A$25,A22)=1),SUMIFS(Compras!H8:H507,Compras!B8:B507,A22),0)</f>
        <v>0</v>
      </c>
      <c r="C22" s="13"/>
      <c r="D22" s="13"/>
      <c r="E22" s="13"/>
      <c r="F22" s="13"/>
    </row>
    <row r="23" customFormat="false" ht="18" hidden="false" customHeight="true" outlineLevel="0" collapsed="false">
      <c r="A23" s="32" t="s">
        <v>21</v>
      </c>
      <c r="B23" s="15" t="n">
        <f aca="false">IF(AND(A23&lt;&gt;"",COUNTIFS(A$18:A$25,A23)=1),SUMIFS(Compras!H8:H507,Compras!B8:B507,A23),0)</f>
        <v>0</v>
      </c>
      <c r="C23" s="13"/>
      <c r="D23" s="13"/>
      <c r="E23" s="13"/>
      <c r="F23" s="13"/>
    </row>
    <row r="24" customFormat="false" ht="18" hidden="false" customHeight="true" outlineLevel="0" collapsed="false">
      <c r="A24" s="32" t="s">
        <v>22</v>
      </c>
      <c r="B24" s="15" t="n">
        <f aca="false">IF(AND(A24&lt;&gt;"",COUNTIFS(A$18:A$25,A24)=1),SUMIFS(Compras!H8:H507,Compras!B8:B507,A24),0)</f>
        <v>0</v>
      </c>
      <c r="C24" s="13"/>
      <c r="D24" s="13"/>
      <c r="E24" s="13"/>
      <c r="F24" s="13"/>
    </row>
    <row r="25" customFormat="false" ht="18" hidden="false" customHeight="true" outlineLevel="0" collapsed="false">
      <c r="A25" s="32" t="s">
        <v>23</v>
      </c>
      <c r="B25" s="15" t="n">
        <f aca="false">IF(AND(A25&lt;&gt;"",COUNTIFS(A$18:A$25,A25)=1),SUMIFS(Compras!H8:H507,Compras!B8:B507,A25),0)</f>
        <v>0</v>
      </c>
      <c r="C25" s="13"/>
      <c r="D25" s="13"/>
      <c r="E25" s="13"/>
      <c r="F25" s="13"/>
    </row>
    <row r="26" customFormat="false" ht="18" hidden="false" customHeight="true" outlineLevel="0" collapsed="false">
      <c r="A26" s="13" t="s">
        <v>24</v>
      </c>
      <c r="B26" s="15" t="n">
        <f aca="false">B9-SUM(B18:B25)</f>
        <v>0</v>
      </c>
      <c r="C26" s="13"/>
      <c r="D26" s="13"/>
      <c r="E26" s="13"/>
      <c r="F26" s="13"/>
    </row>
    <row r="27" customFormat="false" ht="18" hidden="false" customHeight="true" outlineLevel="0" collapsed="false">
      <c r="A27" s="13"/>
      <c r="B27" s="13"/>
      <c r="C27" s="13"/>
      <c r="D27" s="13"/>
      <c r="E27" s="13"/>
      <c r="F27" s="13"/>
    </row>
    <row r="28" customFormat="false" ht="18" hidden="false" customHeight="true" outlineLevel="0" collapsed="false">
      <c r="A28" s="13"/>
      <c r="B28" s="13"/>
      <c r="C28" s="13"/>
      <c r="D28" s="13"/>
      <c r="E28" s="13"/>
      <c r="F28" s="13"/>
    </row>
    <row r="29" customFormat="false" ht="18" hidden="false" customHeight="true" outlineLevel="0" collapsed="false">
      <c r="A29" s="13"/>
      <c r="B29" s="13"/>
      <c r="C29" s="13"/>
      <c r="D29" s="13"/>
      <c r="E29" s="13"/>
      <c r="F29" s="13"/>
    </row>
    <row r="30" customFormat="false" ht="18" hidden="false" customHeight="true" outlineLevel="0" collapsed="false">
      <c r="A30" s="13"/>
      <c r="B30" s="13"/>
      <c r="C30" s="13"/>
      <c r="D30" s="13"/>
      <c r="E30" s="13"/>
      <c r="F30" s="13"/>
    </row>
    <row r="31" customFormat="false" ht="18" hidden="false" customHeight="true" outlineLevel="0" collapsed="false">
      <c r="A31" s="13"/>
      <c r="B31" s="13"/>
      <c r="C31" s="13"/>
      <c r="D31" s="13"/>
      <c r="E31" s="13"/>
      <c r="F31" s="13"/>
    </row>
    <row r="32" customFormat="false" ht="18" hidden="false" customHeight="true" outlineLevel="0" collapsed="false">
      <c r="A32" s="13"/>
      <c r="B32" s="13"/>
      <c r="C32" s="13"/>
      <c r="D32" s="13"/>
      <c r="E32" s="13"/>
      <c r="F32" s="13"/>
    </row>
    <row r="33" customFormat="false" ht="18" hidden="false" customHeight="true" outlineLevel="0" collapsed="false">
      <c r="A33" s="13"/>
      <c r="B33" s="13"/>
      <c r="C33" s="13"/>
      <c r="D33" s="13"/>
      <c r="E33" s="13"/>
      <c r="F33" s="13"/>
    </row>
    <row r="34" customFormat="false" ht="18" hidden="false" customHeight="true" outlineLevel="0" collapsed="false">
      <c r="A34" s="13"/>
      <c r="B34" s="13"/>
      <c r="C34" s="13"/>
      <c r="D34" s="13"/>
      <c r="E34" s="13"/>
      <c r="F34" s="13"/>
    </row>
    <row r="35" customFormat="false" ht="18" hidden="false" customHeight="true" outlineLevel="0" collapsed="false">
      <c r="A35" s="13"/>
      <c r="B35" s="13"/>
      <c r="C35" s="13"/>
      <c r="D35" s="13"/>
      <c r="E35" s="13"/>
      <c r="F35" s="13"/>
    </row>
    <row r="36" customFormat="false" ht="18" hidden="false" customHeight="true" outlineLevel="0" collapsed="false">
      <c r="A36" s="13"/>
      <c r="B36" s="13"/>
      <c r="C36" s="13"/>
      <c r="D36" s="13"/>
      <c r="E36" s="13"/>
      <c r="F36" s="13"/>
    </row>
    <row r="37" customFormat="false" ht="18" hidden="false" customHeight="true" outlineLevel="0" collapsed="false">
      <c r="A37" s="13"/>
      <c r="B37" s="13"/>
      <c r="C37" s="13"/>
      <c r="D37" s="13"/>
      <c r="E37" s="13"/>
      <c r="F37" s="13"/>
    </row>
    <row r="38" customFormat="false" ht="18" hidden="false" customHeight="true" outlineLevel="0" collapsed="false">
      <c r="A38" s="13"/>
      <c r="B38" s="13"/>
      <c r="C38" s="13"/>
      <c r="D38" s="13"/>
      <c r="E38" s="13"/>
      <c r="F38" s="13"/>
    </row>
    <row r="39" customFormat="false" ht="18" hidden="false" customHeight="true" outlineLevel="0" collapsed="false">
      <c r="A39" s="13"/>
      <c r="B39" s="13"/>
      <c r="C39" s="13"/>
      <c r="D39" s="13"/>
      <c r="E39" s="13"/>
      <c r="F39" s="13"/>
    </row>
    <row r="40" customFormat="false" ht="18" hidden="false" customHeight="true" outlineLevel="0" collapsed="false">
      <c r="A40" s="13"/>
      <c r="B40" s="13"/>
      <c r="C40" s="13"/>
      <c r="D40" s="13"/>
      <c r="E40" s="13"/>
      <c r="F40" s="13"/>
    </row>
    <row r="41" customFormat="false" ht="18" hidden="false" customHeight="true" outlineLevel="0" collapsed="false">
      <c r="A41" s="13"/>
      <c r="B41" s="13"/>
      <c r="C41" s="13"/>
      <c r="D41" s="13"/>
      <c r="E41" s="13"/>
      <c r="F41" s="13"/>
    </row>
    <row r="42" customFormat="false" ht="18" hidden="false" customHeight="true" outlineLevel="0" collapsed="false">
      <c r="A42" s="13"/>
      <c r="B42" s="13"/>
      <c r="C42" s="13"/>
      <c r="D42" s="13"/>
      <c r="E42" s="13"/>
      <c r="F42" s="13"/>
    </row>
    <row r="43" customFormat="false" ht="18" hidden="false" customHeight="true" outlineLevel="0" collapsed="false">
      <c r="A43" s="13"/>
      <c r="B43" s="13"/>
      <c r="C43" s="13"/>
      <c r="D43" s="13"/>
      <c r="E43" s="13"/>
      <c r="F43" s="13"/>
    </row>
    <row r="44" customFormat="false" ht="18" hidden="false" customHeight="true" outlineLevel="0" collapsed="false">
      <c r="A44" s="13"/>
      <c r="B44" s="13"/>
      <c r="C44" s="13"/>
      <c r="D44" s="13"/>
      <c r="E44" s="13"/>
      <c r="F44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M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9" min="2" style="1" width="13"/>
    <col collapsed="false" customWidth="true" hidden="false" outlineLevel="0" max="10" min="10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</row>
    <row r="2" customFormat="false" ht="24" hidden="false" customHeight="true" outlineLevel="0" collapsed="false">
      <c r="A2" s="3" t="s">
        <v>25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</row>
    <row r="5" customFormat="false" ht="24" hidden="false" customHeight="true" outlineLevel="0" collapsed="false">
      <c r="A5" s="16" t="s">
        <v>26</v>
      </c>
      <c r="B5" s="16"/>
      <c r="C5" s="16"/>
      <c r="D5" s="16"/>
      <c r="E5" s="16"/>
      <c r="F5" s="16"/>
      <c r="G5" s="16"/>
      <c r="H5" s="16"/>
      <c r="I5" s="16"/>
      <c r="J5" s="16"/>
      <c r="K5" s="17"/>
      <c r="L5" s="17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</row>
    <row r="7" customFormat="false" ht="42" hidden="false" customHeight="true" outlineLevel="0" collapsed="false">
      <c r="A7" s="18" t="s">
        <v>27</v>
      </c>
      <c r="B7" s="18" t="s">
        <v>28</v>
      </c>
      <c r="C7" s="18" t="s">
        <v>29</v>
      </c>
      <c r="D7" s="18" t="s">
        <v>30</v>
      </c>
      <c r="E7" s="18" t="s">
        <v>31</v>
      </c>
      <c r="F7" s="18" t="s">
        <v>32</v>
      </c>
      <c r="G7" s="18" t="s">
        <v>33</v>
      </c>
      <c r="H7" s="18" t="s">
        <v>34</v>
      </c>
      <c r="I7" s="18" t="s">
        <v>35</v>
      </c>
      <c r="J7" s="18" t="s">
        <v>36</v>
      </c>
      <c r="K7" s="19" t="s">
        <v>37</v>
      </c>
      <c r="L7" s="19" t="s">
        <v>38</v>
      </c>
      <c r="M7" s="1" t="s">
        <v>39</v>
      </c>
    </row>
    <row r="8" customFormat="false" ht="30" hidden="false" customHeight="true" outlineLevel="0" collapsed="false">
      <c r="A8" s="33"/>
      <c r="B8" s="33"/>
      <c r="C8" s="34"/>
      <c r="D8" s="34"/>
      <c r="E8" s="34"/>
      <c r="F8" s="33"/>
      <c r="G8" s="35"/>
      <c r="H8" s="23" t="n">
        <f aca="false">IF(J8&lt;&gt;"Correcto",0,IF(F8="Descartado",0,IF(ISNUMBER(D8),D8,C8)))</f>
        <v>0</v>
      </c>
      <c r="I8" s="23" t="n">
        <f aca="false">IF(J8="Correcto",H8-N(E8),0)</f>
        <v>0</v>
      </c>
      <c r="J8" s="9" t="str">
        <f aca="false">IF(COUNTA(A8:G8)=0,"",IF(OR(A8="",B8="",NOT(ISNUMBER(C8)),C8&lt;0,AND(D8&lt;&gt;"",NOT(ISNUMBER(D8))),AND(E8&lt;&gt;"",NOT(ISNUMBER(E8))),AND(F8&lt;&gt;"Pendiente",F8&lt;&gt;"Comprado",F8&lt;&gt;"Descartado"),AND(F8="Comprado",NOT(ISNUMBER(D8))),AND(G8&lt;&gt;"",NOT(ISNUMBER(G8)))),"REVISAR datos","Correcto"))</f>
        <v/>
      </c>
      <c r="K8" s="24" t="str">
        <f aca="false">IF(COUNTA(A8:B8)=0,"",IF(COUNTIFS(Resumen!$A$18:$A$25,B8)=1,"Clasificado","REVISAR categoría"))</f>
        <v/>
      </c>
      <c r="L8" s="25" t="n">
        <f aca="false">IF(J8="Correcto",MAX(0,H8-C8),0)</f>
        <v>0</v>
      </c>
      <c r="M8" s="1" t="n">
        <f aca="false">IF(COUNTA(A8:G8)&gt;0,ROW(),0)</f>
        <v>0</v>
      </c>
    </row>
    <row r="9" customFormat="false" ht="30" hidden="false" customHeight="true" outlineLevel="0" collapsed="false">
      <c r="A9" s="33"/>
      <c r="B9" s="33"/>
      <c r="C9" s="34"/>
      <c r="D9" s="34"/>
      <c r="E9" s="34"/>
      <c r="F9" s="33"/>
      <c r="G9" s="35"/>
      <c r="H9" s="23" t="n">
        <f aca="false">IF(J9&lt;&gt;"Correcto",0,IF(F9="Descartado",0,IF(ISNUMBER(D9),D9,C9)))</f>
        <v>0</v>
      </c>
      <c r="I9" s="23" t="n">
        <f aca="false">IF(J9="Correcto",H9-N(E9),0)</f>
        <v>0</v>
      </c>
      <c r="J9" s="9" t="str">
        <f aca="false">IF(COUNTA(A9:G9)=0,"",IF(OR(A9="",B9="",NOT(ISNUMBER(C9)),C9&lt;0,AND(D9&lt;&gt;"",NOT(ISNUMBER(D9))),AND(E9&lt;&gt;"",NOT(ISNUMBER(E9))),AND(F9&lt;&gt;"Pendiente",F9&lt;&gt;"Comprado",F9&lt;&gt;"Descartado"),AND(F9="Comprado",NOT(ISNUMBER(D9))),AND(G9&lt;&gt;"",NOT(ISNUMBER(G9)))),"REVISAR datos","Correcto"))</f>
        <v/>
      </c>
      <c r="K9" s="24" t="str">
        <f aca="false">IF(COUNTA(A9:B9)=0,"",IF(COUNTIFS(Resumen!$A$18:$A$25,B9)=1,"Clasificado","REVISAR categoría"))</f>
        <v/>
      </c>
      <c r="L9" s="25" t="n">
        <f aca="false">IF(J9="Correcto",MAX(0,H9-C9),0)</f>
        <v>0</v>
      </c>
      <c r="M9" s="1" t="n">
        <f aca="false">IF(COUNTA(A9:G9)&gt;0,ROW(),0)</f>
        <v>0</v>
      </c>
    </row>
    <row r="10" customFormat="false" ht="30" hidden="false" customHeight="true" outlineLevel="0" collapsed="false">
      <c r="A10" s="33"/>
      <c r="B10" s="33"/>
      <c r="C10" s="34"/>
      <c r="D10" s="34"/>
      <c r="E10" s="34"/>
      <c r="F10" s="33"/>
      <c r="G10" s="35"/>
      <c r="H10" s="23" t="n">
        <f aca="false">IF(J10&lt;&gt;"Correcto",0,IF(F10="Descartado",0,IF(ISNUMBER(D10),D10,C10)))</f>
        <v>0</v>
      </c>
      <c r="I10" s="23" t="n">
        <f aca="false">IF(J10="Correcto",H10-N(E10),0)</f>
        <v>0</v>
      </c>
      <c r="J10" s="9" t="str">
        <f aca="false">IF(COUNTA(A10:G10)=0,"",IF(OR(A10="",B10="",NOT(ISNUMBER(C10)),C10&lt;0,AND(D10&lt;&gt;"",NOT(ISNUMBER(D10))),AND(E10&lt;&gt;"",NOT(ISNUMBER(E10))),AND(F10&lt;&gt;"Pendiente",F10&lt;&gt;"Comprado",F10&lt;&gt;"Descartado"),AND(F10="Comprado",NOT(ISNUMBER(D10))),AND(G10&lt;&gt;"",NOT(ISNUMBER(G10)))),"REVISAR datos","Correcto"))</f>
        <v/>
      </c>
      <c r="K10" s="24" t="str">
        <f aca="false">IF(COUNTA(A10:B10)=0,"",IF(COUNTIFS(Resumen!$A$18:$A$25,B10)=1,"Clasificado","REVISAR categoría"))</f>
        <v/>
      </c>
      <c r="L10" s="25" t="n">
        <f aca="false">IF(J10="Correcto",MAX(0,H10-C10),0)</f>
        <v>0</v>
      </c>
      <c r="M10" s="1" t="n">
        <f aca="false">IF(COUNTA(A10:G10)&gt;0,ROW(),0)</f>
        <v>0</v>
      </c>
    </row>
    <row r="11" customFormat="false" ht="30" hidden="false" customHeight="true" outlineLevel="0" collapsed="false">
      <c r="A11" s="33"/>
      <c r="B11" s="33"/>
      <c r="C11" s="34"/>
      <c r="D11" s="34"/>
      <c r="E11" s="34"/>
      <c r="F11" s="33"/>
      <c r="G11" s="35"/>
      <c r="H11" s="23" t="n">
        <f aca="false">IF(J11&lt;&gt;"Correcto",0,IF(F11="Descartado",0,IF(ISNUMBER(D11),D11,C11)))</f>
        <v>0</v>
      </c>
      <c r="I11" s="23" t="n">
        <f aca="false">IF(J11="Correcto",H11-N(E11),0)</f>
        <v>0</v>
      </c>
      <c r="J11" s="9" t="str">
        <f aca="false">IF(COUNTA(A11:G11)=0,"",IF(OR(A11="",B11="",NOT(ISNUMBER(C11)),C11&lt;0,AND(D11&lt;&gt;"",NOT(ISNUMBER(D11))),AND(E11&lt;&gt;"",NOT(ISNUMBER(E11))),AND(F11&lt;&gt;"Pendiente",F11&lt;&gt;"Comprado",F11&lt;&gt;"Descartado"),AND(F11="Comprado",NOT(ISNUMBER(D11))),AND(G11&lt;&gt;"",NOT(ISNUMBER(G11)))),"REVISAR datos","Correcto"))</f>
        <v/>
      </c>
      <c r="K11" s="24" t="str">
        <f aca="false">IF(COUNTA(A11:B11)=0,"",IF(COUNTIFS(Resumen!$A$18:$A$25,B11)=1,"Clasificado","REVISAR categoría"))</f>
        <v/>
      </c>
      <c r="L11" s="25" t="n">
        <f aca="false">IF(J11="Correcto",MAX(0,H11-C11),0)</f>
        <v>0</v>
      </c>
      <c r="M11" s="1" t="n">
        <f aca="false">IF(COUNTA(A11:G11)&gt;0,ROW(),0)</f>
        <v>0</v>
      </c>
    </row>
    <row r="12" customFormat="false" ht="30" hidden="false" customHeight="true" outlineLevel="0" collapsed="false">
      <c r="A12" s="33"/>
      <c r="B12" s="33"/>
      <c r="C12" s="34"/>
      <c r="D12" s="34"/>
      <c r="E12" s="34"/>
      <c r="F12" s="33"/>
      <c r="G12" s="35"/>
      <c r="H12" s="23" t="n">
        <f aca="false">IF(J12&lt;&gt;"Correcto",0,IF(F12="Descartado",0,IF(ISNUMBER(D12),D12,C12)))</f>
        <v>0</v>
      </c>
      <c r="I12" s="23" t="n">
        <f aca="false">IF(J12="Correcto",H12-N(E12),0)</f>
        <v>0</v>
      </c>
      <c r="J12" s="9" t="str">
        <f aca="false">IF(COUNTA(A12:G12)=0,"",IF(OR(A12="",B12="",NOT(ISNUMBER(C12)),C12&lt;0,AND(D12&lt;&gt;"",NOT(ISNUMBER(D12))),AND(E12&lt;&gt;"",NOT(ISNUMBER(E12))),AND(F12&lt;&gt;"Pendiente",F12&lt;&gt;"Comprado",F12&lt;&gt;"Descartado"),AND(F12="Comprado",NOT(ISNUMBER(D12))),AND(G12&lt;&gt;"",NOT(ISNUMBER(G12)))),"REVISAR datos","Correcto"))</f>
        <v/>
      </c>
      <c r="K12" s="24" t="str">
        <f aca="false">IF(COUNTA(A12:B12)=0,"",IF(COUNTIFS(Resumen!$A$18:$A$25,B12)=1,"Clasificado","REVISAR categoría"))</f>
        <v/>
      </c>
      <c r="L12" s="25" t="n">
        <f aca="false">IF(J12="Correcto",MAX(0,H12-C12),0)</f>
        <v>0</v>
      </c>
      <c r="M12" s="1" t="n">
        <f aca="false">IF(COUNTA(A12:G12)&gt;0,ROW(),0)</f>
        <v>0</v>
      </c>
    </row>
    <row r="13" customFormat="false" ht="30" hidden="false" customHeight="true" outlineLevel="0" collapsed="false">
      <c r="A13" s="33"/>
      <c r="B13" s="33"/>
      <c r="C13" s="34"/>
      <c r="D13" s="34"/>
      <c r="E13" s="34"/>
      <c r="F13" s="33"/>
      <c r="G13" s="35"/>
      <c r="H13" s="23" t="n">
        <f aca="false">IF(J13&lt;&gt;"Correcto",0,IF(F13="Descartado",0,IF(ISNUMBER(D13),D13,C13)))</f>
        <v>0</v>
      </c>
      <c r="I13" s="23" t="n">
        <f aca="false">IF(J13="Correcto",H13-N(E13),0)</f>
        <v>0</v>
      </c>
      <c r="J13" s="9" t="str">
        <f aca="false">IF(COUNTA(A13:G13)=0,"",IF(OR(A13="",B13="",NOT(ISNUMBER(C13)),C13&lt;0,AND(D13&lt;&gt;"",NOT(ISNUMBER(D13))),AND(E13&lt;&gt;"",NOT(ISNUMBER(E13))),AND(F13&lt;&gt;"Pendiente",F13&lt;&gt;"Comprado",F13&lt;&gt;"Descartado"),AND(F13="Comprado",NOT(ISNUMBER(D13))),AND(G13&lt;&gt;"",NOT(ISNUMBER(G13)))),"REVISAR datos","Correcto"))</f>
        <v/>
      </c>
      <c r="K13" s="24" t="str">
        <f aca="false">IF(COUNTA(A13:B13)=0,"",IF(COUNTIFS(Resumen!$A$18:$A$25,B13)=1,"Clasificado","REVISAR categoría"))</f>
        <v/>
      </c>
      <c r="L13" s="25" t="n">
        <f aca="false">IF(J13="Correcto",MAX(0,H13-C13),0)</f>
        <v>0</v>
      </c>
      <c r="M13" s="1" t="n">
        <f aca="false">IF(COUNTA(A13:G13)&gt;0,ROW(),0)</f>
        <v>0</v>
      </c>
    </row>
    <row r="14" customFormat="false" ht="30" hidden="false" customHeight="true" outlineLevel="0" collapsed="false">
      <c r="A14" s="33"/>
      <c r="B14" s="33"/>
      <c r="C14" s="34"/>
      <c r="D14" s="34"/>
      <c r="E14" s="34"/>
      <c r="F14" s="33"/>
      <c r="G14" s="35"/>
      <c r="H14" s="23" t="n">
        <f aca="false">IF(J14&lt;&gt;"Correcto",0,IF(F14="Descartado",0,IF(ISNUMBER(D14),D14,C14)))</f>
        <v>0</v>
      </c>
      <c r="I14" s="23" t="n">
        <f aca="false">IF(J14="Correcto",H14-N(E14),0)</f>
        <v>0</v>
      </c>
      <c r="J14" s="9" t="str">
        <f aca="false">IF(COUNTA(A14:G14)=0,"",IF(OR(A14="",B14="",NOT(ISNUMBER(C14)),C14&lt;0,AND(D14&lt;&gt;"",NOT(ISNUMBER(D14))),AND(E14&lt;&gt;"",NOT(ISNUMBER(E14))),AND(F14&lt;&gt;"Pendiente",F14&lt;&gt;"Comprado",F14&lt;&gt;"Descartado"),AND(F14="Comprado",NOT(ISNUMBER(D14))),AND(G14&lt;&gt;"",NOT(ISNUMBER(G14)))),"REVISAR datos","Correcto"))</f>
        <v/>
      </c>
      <c r="K14" s="24" t="str">
        <f aca="false">IF(COUNTA(A14:B14)=0,"",IF(COUNTIFS(Resumen!$A$18:$A$25,B14)=1,"Clasificado","REVISAR categoría"))</f>
        <v/>
      </c>
      <c r="L14" s="25" t="n">
        <f aca="false">IF(J14="Correcto",MAX(0,H14-C14),0)</f>
        <v>0</v>
      </c>
      <c r="M14" s="1" t="n">
        <f aca="false">IF(COUNTA(A14:G14)&gt;0,ROW(),0)</f>
        <v>0</v>
      </c>
    </row>
    <row r="15" customFormat="false" ht="30" hidden="false" customHeight="true" outlineLevel="0" collapsed="false">
      <c r="A15" s="33"/>
      <c r="B15" s="33"/>
      <c r="C15" s="34"/>
      <c r="D15" s="34"/>
      <c r="E15" s="34"/>
      <c r="F15" s="33"/>
      <c r="G15" s="35"/>
      <c r="H15" s="23" t="n">
        <f aca="false">IF(J15&lt;&gt;"Correcto",0,IF(F15="Descartado",0,IF(ISNUMBER(D15),D15,C15)))</f>
        <v>0</v>
      </c>
      <c r="I15" s="23" t="n">
        <f aca="false">IF(J15="Correcto",H15-N(E15),0)</f>
        <v>0</v>
      </c>
      <c r="J15" s="9" t="str">
        <f aca="false">IF(COUNTA(A15:G15)=0,"",IF(OR(A15="",B15="",NOT(ISNUMBER(C15)),C15&lt;0,AND(D15&lt;&gt;"",NOT(ISNUMBER(D15))),AND(E15&lt;&gt;"",NOT(ISNUMBER(E15))),AND(F15&lt;&gt;"Pendiente",F15&lt;&gt;"Comprado",F15&lt;&gt;"Descartado"),AND(F15="Comprado",NOT(ISNUMBER(D15))),AND(G15&lt;&gt;"",NOT(ISNUMBER(G15)))),"REVISAR datos","Correcto"))</f>
        <v/>
      </c>
      <c r="K15" s="24" t="str">
        <f aca="false">IF(COUNTA(A15:B15)=0,"",IF(COUNTIFS(Resumen!$A$18:$A$25,B15)=1,"Clasificado","REVISAR categoría"))</f>
        <v/>
      </c>
      <c r="L15" s="25" t="n">
        <f aca="false">IF(J15="Correcto",MAX(0,H15-C15),0)</f>
        <v>0</v>
      </c>
      <c r="M15" s="1" t="n">
        <f aca="false">IF(COUNTA(A15:G15)&gt;0,ROW(),0)</f>
        <v>0</v>
      </c>
    </row>
    <row r="16" customFormat="false" ht="30" hidden="false" customHeight="true" outlineLevel="0" collapsed="false">
      <c r="A16" s="33"/>
      <c r="B16" s="33"/>
      <c r="C16" s="34"/>
      <c r="D16" s="34"/>
      <c r="E16" s="34"/>
      <c r="F16" s="33"/>
      <c r="G16" s="35"/>
      <c r="H16" s="23" t="n">
        <f aca="false">IF(J16&lt;&gt;"Correcto",0,IF(F16="Descartado",0,IF(ISNUMBER(D16),D16,C16)))</f>
        <v>0</v>
      </c>
      <c r="I16" s="23" t="n">
        <f aca="false">IF(J16="Correcto",H16-N(E16),0)</f>
        <v>0</v>
      </c>
      <c r="J16" s="9" t="str">
        <f aca="false">IF(COUNTA(A16:G16)=0,"",IF(OR(A16="",B16="",NOT(ISNUMBER(C16)),C16&lt;0,AND(D16&lt;&gt;"",NOT(ISNUMBER(D16))),AND(E16&lt;&gt;"",NOT(ISNUMBER(E16))),AND(F16&lt;&gt;"Pendiente",F16&lt;&gt;"Comprado",F16&lt;&gt;"Descartado"),AND(F16="Comprado",NOT(ISNUMBER(D16))),AND(G16&lt;&gt;"",NOT(ISNUMBER(G16)))),"REVISAR datos","Correcto"))</f>
        <v/>
      </c>
      <c r="K16" s="24" t="str">
        <f aca="false">IF(COUNTA(A16:B16)=0,"",IF(COUNTIFS(Resumen!$A$18:$A$25,B16)=1,"Clasificado","REVISAR categoría"))</f>
        <v/>
      </c>
      <c r="L16" s="25" t="n">
        <f aca="false">IF(J16="Correcto",MAX(0,H16-C16),0)</f>
        <v>0</v>
      </c>
      <c r="M16" s="1" t="n">
        <f aca="false">IF(COUNTA(A16:G16)&gt;0,ROW(),0)</f>
        <v>0</v>
      </c>
    </row>
    <row r="17" customFormat="false" ht="30" hidden="false" customHeight="true" outlineLevel="0" collapsed="false">
      <c r="A17" s="33"/>
      <c r="B17" s="33"/>
      <c r="C17" s="34"/>
      <c r="D17" s="34"/>
      <c r="E17" s="34"/>
      <c r="F17" s="33"/>
      <c r="G17" s="35"/>
      <c r="H17" s="23" t="n">
        <f aca="false">IF(J17&lt;&gt;"Correcto",0,IF(F17="Descartado",0,IF(ISNUMBER(D17),D17,C17)))</f>
        <v>0</v>
      </c>
      <c r="I17" s="23" t="n">
        <f aca="false">IF(J17="Correcto",H17-N(E17),0)</f>
        <v>0</v>
      </c>
      <c r="J17" s="9" t="str">
        <f aca="false">IF(COUNTA(A17:G17)=0,"",IF(OR(A17="",B17="",NOT(ISNUMBER(C17)),C17&lt;0,AND(D17&lt;&gt;"",NOT(ISNUMBER(D17))),AND(E17&lt;&gt;"",NOT(ISNUMBER(E17))),AND(F17&lt;&gt;"Pendiente",F17&lt;&gt;"Comprado",F17&lt;&gt;"Descartado"),AND(F17="Comprado",NOT(ISNUMBER(D17))),AND(G17&lt;&gt;"",NOT(ISNUMBER(G17)))),"REVISAR datos","Correcto"))</f>
        <v/>
      </c>
      <c r="K17" s="24" t="str">
        <f aca="false">IF(COUNTA(A17:B17)=0,"",IF(COUNTIFS(Resumen!$A$18:$A$25,B17)=1,"Clasificado","REVISAR categoría"))</f>
        <v/>
      </c>
      <c r="L17" s="25" t="n">
        <f aca="false">IF(J17="Correcto",MAX(0,H17-C17),0)</f>
        <v>0</v>
      </c>
      <c r="M17" s="1" t="n">
        <f aca="false">IF(COUNTA(A17:G17)&gt;0,ROW(),0)</f>
        <v>0</v>
      </c>
    </row>
    <row r="18" customFormat="false" ht="30" hidden="false" customHeight="true" outlineLevel="0" collapsed="false">
      <c r="A18" s="33"/>
      <c r="B18" s="33"/>
      <c r="C18" s="34"/>
      <c r="D18" s="34"/>
      <c r="E18" s="34"/>
      <c r="F18" s="33"/>
      <c r="G18" s="35"/>
      <c r="H18" s="23" t="n">
        <f aca="false">IF(J18&lt;&gt;"Correcto",0,IF(F18="Descartado",0,IF(ISNUMBER(D18),D18,C18)))</f>
        <v>0</v>
      </c>
      <c r="I18" s="23" t="n">
        <f aca="false">IF(J18="Correcto",H18-N(E18),0)</f>
        <v>0</v>
      </c>
      <c r="J18" s="9" t="str">
        <f aca="false">IF(COUNTA(A18:G18)=0,"",IF(OR(A18="",B18="",NOT(ISNUMBER(C18)),C18&lt;0,AND(D18&lt;&gt;"",NOT(ISNUMBER(D18))),AND(E18&lt;&gt;"",NOT(ISNUMBER(E18))),AND(F18&lt;&gt;"Pendiente",F18&lt;&gt;"Comprado",F18&lt;&gt;"Descartado"),AND(F18="Comprado",NOT(ISNUMBER(D18))),AND(G18&lt;&gt;"",NOT(ISNUMBER(G18)))),"REVISAR datos","Correcto"))</f>
        <v/>
      </c>
      <c r="K18" s="24" t="str">
        <f aca="false">IF(COUNTA(A18:B18)=0,"",IF(COUNTIFS(Resumen!$A$18:$A$25,B18)=1,"Clasificado","REVISAR categoría"))</f>
        <v/>
      </c>
      <c r="L18" s="25" t="n">
        <f aca="false">IF(J18="Correcto",MAX(0,H18-C18),0)</f>
        <v>0</v>
      </c>
      <c r="M18" s="1" t="n">
        <f aca="false">IF(COUNTA(A18:G18)&gt;0,ROW(),0)</f>
        <v>0</v>
      </c>
    </row>
    <row r="19" customFormat="false" ht="30" hidden="false" customHeight="true" outlineLevel="0" collapsed="false">
      <c r="A19" s="33"/>
      <c r="B19" s="33"/>
      <c r="C19" s="34"/>
      <c r="D19" s="34"/>
      <c r="E19" s="34"/>
      <c r="F19" s="33"/>
      <c r="G19" s="35"/>
      <c r="H19" s="23" t="n">
        <f aca="false">IF(J19&lt;&gt;"Correcto",0,IF(F19="Descartado",0,IF(ISNUMBER(D19),D19,C19)))</f>
        <v>0</v>
      </c>
      <c r="I19" s="23" t="n">
        <f aca="false">IF(J19="Correcto",H19-N(E19),0)</f>
        <v>0</v>
      </c>
      <c r="J19" s="9" t="str">
        <f aca="false">IF(COUNTA(A19:G19)=0,"",IF(OR(A19="",B19="",NOT(ISNUMBER(C19)),C19&lt;0,AND(D19&lt;&gt;"",NOT(ISNUMBER(D19))),AND(E19&lt;&gt;"",NOT(ISNUMBER(E19))),AND(F19&lt;&gt;"Pendiente",F19&lt;&gt;"Comprado",F19&lt;&gt;"Descartado"),AND(F19="Comprado",NOT(ISNUMBER(D19))),AND(G19&lt;&gt;"",NOT(ISNUMBER(G19)))),"REVISAR datos","Correcto"))</f>
        <v/>
      </c>
      <c r="K19" s="24" t="str">
        <f aca="false">IF(COUNTA(A19:B19)=0,"",IF(COUNTIFS(Resumen!$A$18:$A$25,B19)=1,"Clasificado","REVISAR categoría"))</f>
        <v/>
      </c>
      <c r="L19" s="25" t="n">
        <f aca="false">IF(J19="Correcto",MAX(0,H19-C19),0)</f>
        <v>0</v>
      </c>
      <c r="M19" s="1" t="n">
        <f aca="false">IF(COUNTA(A19:G19)&gt;0,ROW(),0)</f>
        <v>0</v>
      </c>
    </row>
    <row r="20" customFormat="false" ht="30" hidden="false" customHeight="true" outlineLevel="0" collapsed="false">
      <c r="A20" s="33"/>
      <c r="B20" s="33"/>
      <c r="C20" s="34"/>
      <c r="D20" s="34"/>
      <c r="E20" s="34"/>
      <c r="F20" s="33"/>
      <c r="G20" s="35"/>
      <c r="H20" s="23" t="n">
        <f aca="false">IF(J20&lt;&gt;"Correcto",0,IF(F20="Descartado",0,IF(ISNUMBER(D20),D20,C20)))</f>
        <v>0</v>
      </c>
      <c r="I20" s="23" t="n">
        <f aca="false">IF(J20="Correcto",H20-N(E20),0)</f>
        <v>0</v>
      </c>
      <c r="J20" s="9" t="str">
        <f aca="false">IF(COUNTA(A20:G20)=0,"",IF(OR(A20="",B20="",NOT(ISNUMBER(C20)),C20&lt;0,AND(D20&lt;&gt;"",NOT(ISNUMBER(D20))),AND(E20&lt;&gt;"",NOT(ISNUMBER(E20))),AND(F20&lt;&gt;"Pendiente",F20&lt;&gt;"Comprado",F20&lt;&gt;"Descartado"),AND(F20="Comprado",NOT(ISNUMBER(D20))),AND(G20&lt;&gt;"",NOT(ISNUMBER(G20)))),"REVISAR datos","Correcto"))</f>
        <v/>
      </c>
      <c r="K20" s="24" t="str">
        <f aca="false">IF(COUNTA(A20:B20)=0,"",IF(COUNTIFS(Resumen!$A$18:$A$25,B20)=1,"Clasificado","REVISAR categoría"))</f>
        <v/>
      </c>
      <c r="L20" s="25" t="n">
        <f aca="false">IF(J20="Correcto",MAX(0,H20-C20),0)</f>
        <v>0</v>
      </c>
      <c r="M20" s="1" t="n">
        <f aca="false">IF(COUNTA(A20:G20)&gt;0,ROW(),0)</f>
        <v>0</v>
      </c>
    </row>
    <row r="21" customFormat="false" ht="30" hidden="false" customHeight="true" outlineLevel="0" collapsed="false">
      <c r="A21" s="33"/>
      <c r="B21" s="33"/>
      <c r="C21" s="34"/>
      <c r="D21" s="34"/>
      <c r="E21" s="34"/>
      <c r="F21" s="33"/>
      <c r="G21" s="35"/>
      <c r="H21" s="23" t="n">
        <f aca="false">IF(J21&lt;&gt;"Correcto",0,IF(F21="Descartado",0,IF(ISNUMBER(D21),D21,C21)))</f>
        <v>0</v>
      </c>
      <c r="I21" s="23" t="n">
        <f aca="false">IF(J21="Correcto",H21-N(E21),0)</f>
        <v>0</v>
      </c>
      <c r="J21" s="9" t="str">
        <f aca="false">IF(COUNTA(A21:G21)=0,"",IF(OR(A21="",B21="",NOT(ISNUMBER(C21)),C21&lt;0,AND(D21&lt;&gt;"",NOT(ISNUMBER(D21))),AND(E21&lt;&gt;"",NOT(ISNUMBER(E21))),AND(F21&lt;&gt;"Pendiente",F21&lt;&gt;"Comprado",F21&lt;&gt;"Descartado"),AND(F21="Comprado",NOT(ISNUMBER(D21))),AND(G21&lt;&gt;"",NOT(ISNUMBER(G21)))),"REVISAR datos","Correcto"))</f>
        <v/>
      </c>
      <c r="K21" s="24" t="str">
        <f aca="false">IF(COUNTA(A21:B21)=0,"",IF(COUNTIFS(Resumen!$A$18:$A$25,B21)=1,"Clasificado","REVISAR categoría"))</f>
        <v/>
      </c>
      <c r="L21" s="25" t="n">
        <f aca="false">IF(J21="Correcto",MAX(0,H21-C21),0)</f>
        <v>0</v>
      </c>
      <c r="M21" s="1" t="n">
        <f aca="false">IF(COUNTA(A21:G21)&gt;0,ROW(),0)</f>
        <v>0</v>
      </c>
    </row>
    <row r="22" customFormat="false" ht="30" hidden="false" customHeight="true" outlineLevel="0" collapsed="false">
      <c r="A22" s="33"/>
      <c r="B22" s="33"/>
      <c r="C22" s="34"/>
      <c r="D22" s="34"/>
      <c r="E22" s="34"/>
      <c r="F22" s="33"/>
      <c r="G22" s="35"/>
      <c r="H22" s="23" t="n">
        <f aca="false">IF(J22&lt;&gt;"Correcto",0,IF(F22="Descartado",0,IF(ISNUMBER(D22),D22,C22)))</f>
        <v>0</v>
      </c>
      <c r="I22" s="23" t="n">
        <f aca="false">IF(J22="Correcto",H22-N(E22),0)</f>
        <v>0</v>
      </c>
      <c r="J22" s="9" t="str">
        <f aca="false">IF(COUNTA(A22:G22)=0,"",IF(OR(A22="",B22="",NOT(ISNUMBER(C22)),C22&lt;0,AND(D22&lt;&gt;"",NOT(ISNUMBER(D22))),AND(E22&lt;&gt;"",NOT(ISNUMBER(E22))),AND(F22&lt;&gt;"Pendiente",F22&lt;&gt;"Comprado",F22&lt;&gt;"Descartado"),AND(F22="Comprado",NOT(ISNUMBER(D22))),AND(G22&lt;&gt;"",NOT(ISNUMBER(G22)))),"REVISAR datos","Correcto"))</f>
        <v/>
      </c>
      <c r="K22" s="24" t="str">
        <f aca="false">IF(COUNTA(A22:B22)=0,"",IF(COUNTIFS(Resumen!$A$18:$A$25,B22)=1,"Clasificado","REVISAR categoría"))</f>
        <v/>
      </c>
      <c r="L22" s="25" t="n">
        <f aca="false">IF(J22="Correcto",MAX(0,H22-C22),0)</f>
        <v>0</v>
      </c>
      <c r="M22" s="1" t="n">
        <f aca="false">IF(COUNTA(A22:G22)&gt;0,ROW(),0)</f>
        <v>0</v>
      </c>
    </row>
    <row r="23" customFormat="false" ht="30" hidden="false" customHeight="true" outlineLevel="0" collapsed="false">
      <c r="A23" s="33"/>
      <c r="B23" s="33"/>
      <c r="C23" s="34"/>
      <c r="D23" s="34"/>
      <c r="E23" s="34"/>
      <c r="F23" s="33"/>
      <c r="G23" s="35"/>
      <c r="H23" s="23" t="n">
        <f aca="false">IF(J23&lt;&gt;"Correcto",0,IF(F23="Descartado",0,IF(ISNUMBER(D23),D23,C23)))</f>
        <v>0</v>
      </c>
      <c r="I23" s="23" t="n">
        <f aca="false">IF(J23="Correcto",H23-N(E23),0)</f>
        <v>0</v>
      </c>
      <c r="J23" s="9" t="str">
        <f aca="false">IF(COUNTA(A23:G23)=0,"",IF(OR(A23="",B23="",NOT(ISNUMBER(C23)),C23&lt;0,AND(D23&lt;&gt;"",NOT(ISNUMBER(D23))),AND(E23&lt;&gt;"",NOT(ISNUMBER(E23))),AND(F23&lt;&gt;"Pendiente",F23&lt;&gt;"Comprado",F23&lt;&gt;"Descartado"),AND(F23="Comprado",NOT(ISNUMBER(D23))),AND(G23&lt;&gt;"",NOT(ISNUMBER(G23)))),"REVISAR datos","Correcto"))</f>
        <v/>
      </c>
      <c r="K23" s="24" t="str">
        <f aca="false">IF(COUNTA(A23:B23)=0,"",IF(COUNTIFS(Resumen!$A$18:$A$25,B23)=1,"Clasificado","REVISAR categoría"))</f>
        <v/>
      </c>
      <c r="L23" s="25" t="n">
        <f aca="false">IF(J23="Correcto",MAX(0,H23-C23),0)</f>
        <v>0</v>
      </c>
      <c r="M23" s="1" t="n">
        <f aca="false">IF(COUNTA(A23:G23)&gt;0,ROW(),0)</f>
        <v>0</v>
      </c>
    </row>
    <row r="24" customFormat="false" ht="30" hidden="false" customHeight="true" outlineLevel="0" collapsed="false">
      <c r="A24" s="33"/>
      <c r="B24" s="33"/>
      <c r="C24" s="34"/>
      <c r="D24" s="34"/>
      <c r="E24" s="34"/>
      <c r="F24" s="33"/>
      <c r="G24" s="35"/>
      <c r="H24" s="23" t="n">
        <f aca="false">IF(J24&lt;&gt;"Correcto",0,IF(F24="Descartado",0,IF(ISNUMBER(D24),D24,C24)))</f>
        <v>0</v>
      </c>
      <c r="I24" s="23" t="n">
        <f aca="false">IF(J24="Correcto",H24-N(E24),0)</f>
        <v>0</v>
      </c>
      <c r="J24" s="9" t="str">
        <f aca="false">IF(COUNTA(A24:G24)=0,"",IF(OR(A24="",B24="",NOT(ISNUMBER(C24)),C24&lt;0,AND(D24&lt;&gt;"",NOT(ISNUMBER(D24))),AND(E24&lt;&gt;"",NOT(ISNUMBER(E24))),AND(F24&lt;&gt;"Pendiente",F24&lt;&gt;"Comprado",F24&lt;&gt;"Descartado"),AND(F24="Comprado",NOT(ISNUMBER(D24))),AND(G24&lt;&gt;"",NOT(ISNUMBER(G24)))),"REVISAR datos","Correcto"))</f>
        <v/>
      </c>
      <c r="K24" s="24" t="str">
        <f aca="false">IF(COUNTA(A24:B24)=0,"",IF(COUNTIFS(Resumen!$A$18:$A$25,B24)=1,"Clasificado","REVISAR categoría"))</f>
        <v/>
      </c>
      <c r="L24" s="25" t="n">
        <f aca="false">IF(J24="Correcto",MAX(0,H24-C24),0)</f>
        <v>0</v>
      </c>
      <c r="M24" s="1" t="n">
        <f aca="false">IF(COUNTA(A24:G24)&gt;0,ROW(),0)</f>
        <v>0</v>
      </c>
    </row>
    <row r="25" customFormat="false" ht="30" hidden="false" customHeight="true" outlineLevel="0" collapsed="false">
      <c r="A25" s="33"/>
      <c r="B25" s="33"/>
      <c r="C25" s="34"/>
      <c r="D25" s="34"/>
      <c r="E25" s="34"/>
      <c r="F25" s="33"/>
      <c r="G25" s="35"/>
      <c r="H25" s="23" t="n">
        <f aca="false">IF(J25&lt;&gt;"Correcto",0,IF(F25="Descartado",0,IF(ISNUMBER(D25),D25,C25)))</f>
        <v>0</v>
      </c>
      <c r="I25" s="23" t="n">
        <f aca="false">IF(J25="Correcto",H25-N(E25),0)</f>
        <v>0</v>
      </c>
      <c r="J25" s="9" t="str">
        <f aca="false">IF(COUNTA(A25:G25)=0,"",IF(OR(A25="",B25="",NOT(ISNUMBER(C25)),C25&lt;0,AND(D25&lt;&gt;"",NOT(ISNUMBER(D25))),AND(E25&lt;&gt;"",NOT(ISNUMBER(E25))),AND(F25&lt;&gt;"Pendiente",F25&lt;&gt;"Comprado",F25&lt;&gt;"Descartado"),AND(F25="Comprado",NOT(ISNUMBER(D25))),AND(G25&lt;&gt;"",NOT(ISNUMBER(G25)))),"REVISAR datos","Correcto"))</f>
        <v/>
      </c>
      <c r="K25" s="24" t="str">
        <f aca="false">IF(COUNTA(A25:B25)=0,"",IF(COUNTIFS(Resumen!$A$18:$A$25,B25)=1,"Clasificado","REVISAR categoría"))</f>
        <v/>
      </c>
      <c r="L25" s="25" t="n">
        <f aca="false">IF(J25="Correcto",MAX(0,H25-C25),0)</f>
        <v>0</v>
      </c>
      <c r="M25" s="1" t="n">
        <f aca="false">IF(COUNTA(A25:G25)&gt;0,ROW(),0)</f>
        <v>0</v>
      </c>
    </row>
    <row r="26" customFormat="false" ht="30" hidden="false" customHeight="true" outlineLevel="0" collapsed="false">
      <c r="A26" s="33"/>
      <c r="B26" s="33"/>
      <c r="C26" s="34"/>
      <c r="D26" s="34"/>
      <c r="E26" s="34"/>
      <c r="F26" s="33"/>
      <c r="G26" s="35"/>
      <c r="H26" s="23" t="n">
        <f aca="false">IF(J26&lt;&gt;"Correcto",0,IF(F26="Descartado",0,IF(ISNUMBER(D26),D26,C26)))</f>
        <v>0</v>
      </c>
      <c r="I26" s="23" t="n">
        <f aca="false">IF(J26="Correcto",H26-N(E26),0)</f>
        <v>0</v>
      </c>
      <c r="J26" s="9" t="str">
        <f aca="false">IF(COUNTA(A26:G26)=0,"",IF(OR(A26="",B26="",NOT(ISNUMBER(C26)),C26&lt;0,AND(D26&lt;&gt;"",NOT(ISNUMBER(D26))),AND(E26&lt;&gt;"",NOT(ISNUMBER(E26))),AND(F26&lt;&gt;"Pendiente",F26&lt;&gt;"Comprado",F26&lt;&gt;"Descartado"),AND(F26="Comprado",NOT(ISNUMBER(D26))),AND(G26&lt;&gt;"",NOT(ISNUMBER(G26)))),"REVISAR datos","Correcto"))</f>
        <v/>
      </c>
      <c r="K26" s="24" t="str">
        <f aca="false">IF(COUNTA(A26:B26)=0,"",IF(COUNTIFS(Resumen!$A$18:$A$25,B26)=1,"Clasificado","REVISAR categoría"))</f>
        <v/>
      </c>
      <c r="L26" s="25" t="n">
        <f aca="false">IF(J26="Correcto",MAX(0,H26-C26),0)</f>
        <v>0</v>
      </c>
      <c r="M26" s="1" t="n">
        <f aca="false">IF(COUNTA(A26:G26)&gt;0,ROW(),0)</f>
        <v>0</v>
      </c>
    </row>
    <row r="27" customFormat="false" ht="30" hidden="false" customHeight="true" outlineLevel="0" collapsed="false">
      <c r="A27" s="33"/>
      <c r="B27" s="33"/>
      <c r="C27" s="34"/>
      <c r="D27" s="34"/>
      <c r="E27" s="34"/>
      <c r="F27" s="33"/>
      <c r="G27" s="35"/>
      <c r="H27" s="23" t="n">
        <f aca="false">IF(J27&lt;&gt;"Correcto",0,IF(F27="Descartado",0,IF(ISNUMBER(D27),D27,C27)))</f>
        <v>0</v>
      </c>
      <c r="I27" s="23" t="n">
        <f aca="false">IF(J27="Correcto",H27-N(E27),0)</f>
        <v>0</v>
      </c>
      <c r="J27" s="9" t="str">
        <f aca="false">IF(COUNTA(A27:G27)=0,"",IF(OR(A27="",B27="",NOT(ISNUMBER(C27)),C27&lt;0,AND(D27&lt;&gt;"",NOT(ISNUMBER(D27))),AND(E27&lt;&gt;"",NOT(ISNUMBER(E27))),AND(F27&lt;&gt;"Pendiente",F27&lt;&gt;"Comprado",F27&lt;&gt;"Descartado"),AND(F27="Comprado",NOT(ISNUMBER(D27))),AND(G27&lt;&gt;"",NOT(ISNUMBER(G27)))),"REVISAR datos","Correcto"))</f>
        <v/>
      </c>
      <c r="K27" s="24" t="str">
        <f aca="false">IF(COUNTA(A27:B27)=0,"",IF(COUNTIFS(Resumen!$A$18:$A$25,B27)=1,"Clasificado","REVISAR categoría"))</f>
        <v/>
      </c>
      <c r="L27" s="25" t="n">
        <f aca="false">IF(J27="Correcto",MAX(0,H27-C27),0)</f>
        <v>0</v>
      </c>
      <c r="M27" s="1" t="n">
        <f aca="false">IF(COUNTA(A27:G27)&gt;0,ROW(),0)</f>
        <v>0</v>
      </c>
    </row>
    <row r="28" customFormat="false" ht="30" hidden="false" customHeight="true" outlineLevel="0" collapsed="false">
      <c r="A28" s="33"/>
      <c r="B28" s="33"/>
      <c r="C28" s="34"/>
      <c r="D28" s="34"/>
      <c r="E28" s="34"/>
      <c r="F28" s="33"/>
      <c r="G28" s="35"/>
      <c r="H28" s="23" t="n">
        <f aca="false">IF(J28&lt;&gt;"Correcto",0,IF(F28="Descartado",0,IF(ISNUMBER(D28),D28,C28)))</f>
        <v>0</v>
      </c>
      <c r="I28" s="23" t="n">
        <f aca="false">IF(J28="Correcto",H28-N(E28),0)</f>
        <v>0</v>
      </c>
      <c r="J28" s="9" t="str">
        <f aca="false">IF(COUNTA(A28:G28)=0,"",IF(OR(A28="",B28="",NOT(ISNUMBER(C28)),C28&lt;0,AND(D28&lt;&gt;"",NOT(ISNUMBER(D28))),AND(E28&lt;&gt;"",NOT(ISNUMBER(E28))),AND(F28&lt;&gt;"Pendiente",F28&lt;&gt;"Comprado",F28&lt;&gt;"Descartado"),AND(F28="Comprado",NOT(ISNUMBER(D28))),AND(G28&lt;&gt;"",NOT(ISNUMBER(G28)))),"REVISAR datos","Correcto"))</f>
        <v/>
      </c>
      <c r="K28" s="24" t="str">
        <f aca="false">IF(COUNTA(A28:B28)=0,"",IF(COUNTIFS(Resumen!$A$18:$A$25,B28)=1,"Clasificado","REVISAR categoría"))</f>
        <v/>
      </c>
      <c r="L28" s="25" t="n">
        <f aca="false">IF(J28="Correcto",MAX(0,H28-C28),0)</f>
        <v>0</v>
      </c>
      <c r="M28" s="1" t="n">
        <f aca="false">IF(COUNTA(A28:G28)&gt;0,ROW(),0)</f>
        <v>0</v>
      </c>
    </row>
    <row r="29" customFormat="false" ht="30" hidden="false" customHeight="true" outlineLevel="0" collapsed="false">
      <c r="A29" s="33"/>
      <c r="B29" s="33"/>
      <c r="C29" s="34"/>
      <c r="D29" s="34"/>
      <c r="E29" s="34"/>
      <c r="F29" s="33"/>
      <c r="G29" s="35"/>
      <c r="H29" s="23" t="n">
        <f aca="false">IF(J29&lt;&gt;"Correcto",0,IF(F29="Descartado",0,IF(ISNUMBER(D29),D29,C29)))</f>
        <v>0</v>
      </c>
      <c r="I29" s="23" t="n">
        <f aca="false">IF(J29="Correcto",H29-N(E29),0)</f>
        <v>0</v>
      </c>
      <c r="J29" s="9" t="str">
        <f aca="false">IF(COUNTA(A29:G29)=0,"",IF(OR(A29="",B29="",NOT(ISNUMBER(C29)),C29&lt;0,AND(D29&lt;&gt;"",NOT(ISNUMBER(D29))),AND(E29&lt;&gt;"",NOT(ISNUMBER(E29))),AND(F29&lt;&gt;"Pendiente",F29&lt;&gt;"Comprado",F29&lt;&gt;"Descartado"),AND(F29="Comprado",NOT(ISNUMBER(D29))),AND(G29&lt;&gt;"",NOT(ISNUMBER(G29)))),"REVISAR datos","Correcto"))</f>
        <v/>
      </c>
      <c r="K29" s="24" t="str">
        <f aca="false">IF(COUNTA(A29:B29)=0,"",IF(COUNTIFS(Resumen!$A$18:$A$25,B29)=1,"Clasificado","REVISAR categoría"))</f>
        <v/>
      </c>
      <c r="L29" s="25" t="n">
        <f aca="false">IF(J29="Correcto",MAX(0,H29-C29),0)</f>
        <v>0</v>
      </c>
      <c r="M29" s="1" t="n">
        <f aca="false">IF(COUNTA(A29:G29)&gt;0,ROW(),0)</f>
        <v>0</v>
      </c>
    </row>
    <row r="30" customFormat="false" ht="30" hidden="false" customHeight="true" outlineLevel="0" collapsed="false">
      <c r="A30" s="33"/>
      <c r="B30" s="33"/>
      <c r="C30" s="34"/>
      <c r="D30" s="34"/>
      <c r="E30" s="34"/>
      <c r="F30" s="33"/>
      <c r="G30" s="35"/>
      <c r="H30" s="23" t="n">
        <f aca="false">IF(J30&lt;&gt;"Correcto",0,IF(F30="Descartado",0,IF(ISNUMBER(D30),D30,C30)))</f>
        <v>0</v>
      </c>
      <c r="I30" s="23" t="n">
        <f aca="false">IF(J30="Correcto",H30-N(E30),0)</f>
        <v>0</v>
      </c>
      <c r="J30" s="9" t="str">
        <f aca="false">IF(COUNTA(A30:G30)=0,"",IF(OR(A30="",B30="",NOT(ISNUMBER(C30)),C30&lt;0,AND(D30&lt;&gt;"",NOT(ISNUMBER(D30))),AND(E30&lt;&gt;"",NOT(ISNUMBER(E30))),AND(F30&lt;&gt;"Pendiente",F30&lt;&gt;"Comprado",F30&lt;&gt;"Descartado"),AND(F30="Comprado",NOT(ISNUMBER(D30))),AND(G30&lt;&gt;"",NOT(ISNUMBER(G30)))),"REVISAR datos","Correcto"))</f>
        <v/>
      </c>
      <c r="K30" s="24" t="str">
        <f aca="false">IF(COUNTA(A30:B30)=0,"",IF(COUNTIFS(Resumen!$A$18:$A$25,B30)=1,"Clasificado","REVISAR categoría"))</f>
        <v/>
      </c>
      <c r="L30" s="25" t="n">
        <f aca="false">IF(J30="Correcto",MAX(0,H30-C30),0)</f>
        <v>0</v>
      </c>
      <c r="M30" s="1" t="n">
        <f aca="false">IF(COUNTA(A30:G30)&gt;0,ROW(),0)</f>
        <v>0</v>
      </c>
    </row>
    <row r="31" customFormat="false" ht="30" hidden="false" customHeight="true" outlineLevel="0" collapsed="false">
      <c r="A31" s="33"/>
      <c r="B31" s="33"/>
      <c r="C31" s="34"/>
      <c r="D31" s="34"/>
      <c r="E31" s="34"/>
      <c r="F31" s="33"/>
      <c r="G31" s="35"/>
      <c r="H31" s="23" t="n">
        <f aca="false">IF(J31&lt;&gt;"Correcto",0,IF(F31="Descartado",0,IF(ISNUMBER(D31),D31,C31)))</f>
        <v>0</v>
      </c>
      <c r="I31" s="23" t="n">
        <f aca="false">IF(J31="Correcto",H31-N(E31),0)</f>
        <v>0</v>
      </c>
      <c r="J31" s="9" t="str">
        <f aca="false">IF(COUNTA(A31:G31)=0,"",IF(OR(A31="",B31="",NOT(ISNUMBER(C31)),C31&lt;0,AND(D31&lt;&gt;"",NOT(ISNUMBER(D31))),AND(E31&lt;&gt;"",NOT(ISNUMBER(E31))),AND(F31&lt;&gt;"Pendiente",F31&lt;&gt;"Comprado",F31&lt;&gt;"Descartado"),AND(F31="Comprado",NOT(ISNUMBER(D31))),AND(G31&lt;&gt;"",NOT(ISNUMBER(G31)))),"REVISAR datos","Correcto"))</f>
        <v/>
      </c>
      <c r="K31" s="24" t="str">
        <f aca="false">IF(COUNTA(A31:B31)=0,"",IF(COUNTIFS(Resumen!$A$18:$A$25,B31)=1,"Clasificado","REVISAR categoría"))</f>
        <v/>
      </c>
      <c r="L31" s="25" t="n">
        <f aca="false">IF(J31="Correcto",MAX(0,H31-C31),0)</f>
        <v>0</v>
      </c>
      <c r="M31" s="1" t="n">
        <f aca="false">IF(COUNTA(A31:G31)&gt;0,ROW(),0)</f>
        <v>0</v>
      </c>
    </row>
    <row r="32" customFormat="false" ht="30" hidden="false" customHeight="true" outlineLevel="0" collapsed="false">
      <c r="A32" s="33"/>
      <c r="B32" s="33"/>
      <c r="C32" s="34"/>
      <c r="D32" s="34"/>
      <c r="E32" s="34"/>
      <c r="F32" s="33"/>
      <c r="G32" s="35"/>
      <c r="H32" s="23" t="n">
        <f aca="false">IF(J32&lt;&gt;"Correcto",0,IF(F32="Descartado",0,IF(ISNUMBER(D32),D32,C32)))</f>
        <v>0</v>
      </c>
      <c r="I32" s="23" t="n">
        <f aca="false">IF(J32="Correcto",H32-N(E32),0)</f>
        <v>0</v>
      </c>
      <c r="J32" s="9" t="str">
        <f aca="false">IF(COUNTA(A32:G32)=0,"",IF(OR(A32="",B32="",NOT(ISNUMBER(C32)),C32&lt;0,AND(D32&lt;&gt;"",NOT(ISNUMBER(D32))),AND(E32&lt;&gt;"",NOT(ISNUMBER(E32))),AND(F32&lt;&gt;"Pendiente",F32&lt;&gt;"Comprado",F32&lt;&gt;"Descartado"),AND(F32="Comprado",NOT(ISNUMBER(D32))),AND(G32&lt;&gt;"",NOT(ISNUMBER(G32)))),"REVISAR datos","Correcto"))</f>
        <v/>
      </c>
      <c r="K32" s="24" t="str">
        <f aca="false">IF(COUNTA(A32:B32)=0,"",IF(COUNTIFS(Resumen!$A$18:$A$25,B32)=1,"Clasificado","REVISAR categoría"))</f>
        <v/>
      </c>
      <c r="L32" s="25" t="n">
        <f aca="false">IF(J32="Correcto",MAX(0,H32-C32),0)</f>
        <v>0</v>
      </c>
      <c r="M32" s="1" t="n">
        <f aca="false">IF(COUNTA(A32:G32)&gt;0,ROW(),0)</f>
        <v>0</v>
      </c>
    </row>
    <row r="33" customFormat="false" ht="30" hidden="false" customHeight="true" outlineLevel="0" collapsed="false">
      <c r="A33" s="33"/>
      <c r="B33" s="33"/>
      <c r="C33" s="34"/>
      <c r="D33" s="34"/>
      <c r="E33" s="34"/>
      <c r="F33" s="33"/>
      <c r="G33" s="35"/>
      <c r="H33" s="23" t="n">
        <f aca="false">IF(J33&lt;&gt;"Correcto",0,IF(F33="Descartado",0,IF(ISNUMBER(D33),D33,C33)))</f>
        <v>0</v>
      </c>
      <c r="I33" s="23" t="n">
        <f aca="false">IF(J33="Correcto",H33-N(E33),0)</f>
        <v>0</v>
      </c>
      <c r="J33" s="9" t="str">
        <f aca="false">IF(COUNTA(A33:G33)=0,"",IF(OR(A33="",B33="",NOT(ISNUMBER(C33)),C33&lt;0,AND(D33&lt;&gt;"",NOT(ISNUMBER(D33))),AND(E33&lt;&gt;"",NOT(ISNUMBER(E33))),AND(F33&lt;&gt;"Pendiente",F33&lt;&gt;"Comprado",F33&lt;&gt;"Descartado"),AND(F33="Comprado",NOT(ISNUMBER(D33))),AND(G33&lt;&gt;"",NOT(ISNUMBER(G33)))),"REVISAR datos","Correcto"))</f>
        <v/>
      </c>
      <c r="K33" s="24" t="str">
        <f aca="false">IF(COUNTA(A33:B33)=0,"",IF(COUNTIFS(Resumen!$A$18:$A$25,B33)=1,"Clasificado","REVISAR categoría"))</f>
        <v/>
      </c>
      <c r="L33" s="25" t="n">
        <f aca="false">IF(J33="Correcto",MAX(0,H33-C33),0)</f>
        <v>0</v>
      </c>
      <c r="M33" s="1" t="n">
        <f aca="false">IF(COUNTA(A33:G33)&gt;0,ROW(),0)</f>
        <v>0</v>
      </c>
    </row>
    <row r="34" customFormat="false" ht="30" hidden="false" customHeight="true" outlineLevel="0" collapsed="false">
      <c r="A34" s="33"/>
      <c r="B34" s="33"/>
      <c r="C34" s="34"/>
      <c r="D34" s="34"/>
      <c r="E34" s="34"/>
      <c r="F34" s="33"/>
      <c r="G34" s="35"/>
      <c r="H34" s="23" t="n">
        <f aca="false">IF(J34&lt;&gt;"Correcto",0,IF(F34="Descartado",0,IF(ISNUMBER(D34),D34,C34)))</f>
        <v>0</v>
      </c>
      <c r="I34" s="23" t="n">
        <f aca="false">IF(J34="Correcto",H34-N(E34),0)</f>
        <v>0</v>
      </c>
      <c r="J34" s="9" t="str">
        <f aca="false">IF(COUNTA(A34:G34)=0,"",IF(OR(A34="",B34="",NOT(ISNUMBER(C34)),C34&lt;0,AND(D34&lt;&gt;"",NOT(ISNUMBER(D34))),AND(E34&lt;&gt;"",NOT(ISNUMBER(E34))),AND(F34&lt;&gt;"Pendiente",F34&lt;&gt;"Comprado",F34&lt;&gt;"Descartado"),AND(F34="Comprado",NOT(ISNUMBER(D34))),AND(G34&lt;&gt;"",NOT(ISNUMBER(G34)))),"REVISAR datos","Correcto"))</f>
        <v/>
      </c>
      <c r="K34" s="24" t="str">
        <f aca="false">IF(COUNTA(A34:B34)=0,"",IF(COUNTIFS(Resumen!$A$18:$A$25,B34)=1,"Clasificado","REVISAR categoría"))</f>
        <v/>
      </c>
      <c r="L34" s="25" t="n">
        <f aca="false">IF(J34="Correcto",MAX(0,H34-C34),0)</f>
        <v>0</v>
      </c>
      <c r="M34" s="1" t="n">
        <f aca="false">IF(COUNTA(A34:G34)&gt;0,ROW(),0)</f>
        <v>0</v>
      </c>
    </row>
    <row r="35" customFormat="false" ht="30" hidden="false" customHeight="true" outlineLevel="0" collapsed="false">
      <c r="A35" s="33"/>
      <c r="B35" s="33"/>
      <c r="C35" s="34"/>
      <c r="D35" s="34"/>
      <c r="E35" s="34"/>
      <c r="F35" s="33"/>
      <c r="G35" s="35"/>
      <c r="H35" s="23" t="n">
        <f aca="false">IF(J35&lt;&gt;"Correcto",0,IF(F35="Descartado",0,IF(ISNUMBER(D35),D35,C35)))</f>
        <v>0</v>
      </c>
      <c r="I35" s="23" t="n">
        <f aca="false">IF(J35="Correcto",H35-N(E35),0)</f>
        <v>0</v>
      </c>
      <c r="J35" s="9" t="str">
        <f aca="false">IF(COUNTA(A35:G35)=0,"",IF(OR(A35="",B35="",NOT(ISNUMBER(C35)),C35&lt;0,AND(D35&lt;&gt;"",NOT(ISNUMBER(D35))),AND(E35&lt;&gt;"",NOT(ISNUMBER(E35))),AND(F35&lt;&gt;"Pendiente",F35&lt;&gt;"Comprado",F35&lt;&gt;"Descartado"),AND(F35="Comprado",NOT(ISNUMBER(D35))),AND(G35&lt;&gt;"",NOT(ISNUMBER(G35)))),"REVISAR datos","Correcto"))</f>
        <v/>
      </c>
      <c r="K35" s="24" t="str">
        <f aca="false">IF(COUNTA(A35:B35)=0,"",IF(COUNTIFS(Resumen!$A$18:$A$25,B35)=1,"Clasificado","REVISAR categoría"))</f>
        <v/>
      </c>
      <c r="L35" s="25" t="n">
        <f aca="false">IF(J35="Correcto",MAX(0,H35-C35),0)</f>
        <v>0</v>
      </c>
      <c r="M35" s="1" t="n">
        <f aca="false">IF(COUNTA(A35:G35)&gt;0,ROW(),0)</f>
        <v>0</v>
      </c>
    </row>
    <row r="36" customFormat="false" ht="30" hidden="false" customHeight="true" outlineLevel="0" collapsed="false">
      <c r="A36" s="33"/>
      <c r="B36" s="33"/>
      <c r="C36" s="34"/>
      <c r="D36" s="34"/>
      <c r="E36" s="34"/>
      <c r="F36" s="33"/>
      <c r="G36" s="35"/>
      <c r="H36" s="23" t="n">
        <f aca="false">IF(J36&lt;&gt;"Correcto",0,IF(F36="Descartado",0,IF(ISNUMBER(D36),D36,C36)))</f>
        <v>0</v>
      </c>
      <c r="I36" s="23" t="n">
        <f aca="false">IF(J36="Correcto",H36-N(E36),0)</f>
        <v>0</v>
      </c>
      <c r="J36" s="9" t="str">
        <f aca="false">IF(COUNTA(A36:G36)=0,"",IF(OR(A36="",B36="",NOT(ISNUMBER(C36)),C36&lt;0,AND(D36&lt;&gt;"",NOT(ISNUMBER(D36))),AND(E36&lt;&gt;"",NOT(ISNUMBER(E36))),AND(F36&lt;&gt;"Pendiente",F36&lt;&gt;"Comprado",F36&lt;&gt;"Descartado"),AND(F36="Comprado",NOT(ISNUMBER(D36))),AND(G36&lt;&gt;"",NOT(ISNUMBER(G36)))),"REVISAR datos","Correcto"))</f>
        <v/>
      </c>
      <c r="K36" s="24" t="str">
        <f aca="false">IF(COUNTA(A36:B36)=0,"",IF(COUNTIFS(Resumen!$A$18:$A$25,B36)=1,"Clasificado","REVISAR categoría"))</f>
        <v/>
      </c>
      <c r="L36" s="25" t="n">
        <f aca="false">IF(J36="Correcto",MAX(0,H36-C36),0)</f>
        <v>0</v>
      </c>
      <c r="M36" s="1" t="n">
        <f aca="false">IF(COUNTA(A36:G36)&gt;0,ROW(),0)</f>
        <v>0</v>
      </c>
    </row>
    <row r="37" customFormat="false" ht="30" hidden="false" customHeight="true" outlineLevel="0" collapsed="false">
      <c r="A37" s="33"/>
      <c r="B37" s="33"/>
      <c r="C37" s="34"/>
      <c r="D37" s="34"/>
      <c r="E37" s="34"/>
      <c r="F37" s="33"/>
      <c r="G37" s="35"/>
      <c r="H37" s="23" t="n">
        <f aca="false">IF(J37&lt;&gt;"Correcto",0,IF(F37="Descartado",0,IF(ISNUMBER(D37),D37,C37)))</f>
        <v>0</v>
      </c>
      <c r="I37" s="23" t="n">
        <f aca="false">IF(J37="Correcto",H37-N(E37),0)</f>
        <v>0</v>
      </c>
      <c r="J37" s="9" t="str">
        <f aca="false">IF(COUNTA(A37:G37)=0,"",IF(OR(A37="",B37="",NOT(ISNUMBER(C37)),C37&lt;0,AND(D37&lt;&gt;"",NOT(ISNUMBER(D37))),AND(E37&lt;&gt;"",NOT(ISNUMBER(E37))),AND(F37&lt;&gt;"Pendiente",F37&lt;&gt;"Comprado",F37&lt;&gt;"Descartado"),AND(F37="Comprado",NOT(ISNUMBER(D37))),AND(G37&lt;&gt;"",NOT(ISNUMBER(G37)))),"REVISAR datos","Correcto"))</f>
        <v/>
      </c>
      <c r="K37" s="24" t="str">
        <f aca="false">IF(COUNTA(A37:B37)=0,"",IF(COUNTIFS(Resumen!$A$18:$A$25,B37)=1,"Clasificado","REVISAR categoría"))</f>
        <v/>
      </c>
      <c r="L37" s="25" t="n">
        <f aca="false">IF(J37="Correcto",MAX(0,H37-C37),0)</f>
        <v>0</v>
      </c>
      <c r="M37" s="1" t="n">
        <f aca="false">IF(COUNTA(A37:G37)&gt;0,ROW(),0)</f>
        <v>0</v>
      </c>
    </row>
    <row r="38" customFormat="false" ht="30" hidden="false" customHeight="true" outlineLevel="0" collapsed="false">
      <c r="A38" s="33"/>
      <c r="B38" s="33"/>
      <c r="C38" s="34"/>
      <c r="D38" s="34"/>
      <c r="E38" s="34"/>
      <c r="F38" s="33"/>
      <c r="G38" s="35"/>
      <c r="H38" s="23" t="n">
        <f aca="false">IF(J38&lt;&gt;"Correcto",0,IF(F38="Descartado",0,IF(ISNUMBER(D38),D38,C38)))</f>
        <v>0</v>
      </c>
      <c r="I38" s="23" t="n">
        <f aca="false">IF(J38="Correcto",H38-N(E38),0)</f>
        <v>0</v>
      </c>
      <c r="J38" s="9" t="str">
        <f aca="false">IF(COUNTA(A38:G38)=0,"",IF(OR(A38="",B38="",NOT(ISNUMBER(C38)),C38&lt;0,AND(D38&lt;&gt;"",NOT(ISNUMBER(D38))),AND(E38&lt;&gt;"",NOT(ISNUMBER(E38))),AND(F38&lt;&gt;"Pendiente",F38&lt;&gt;"Comprado",F38&lt;&gt;"Descartado"),AND(F38="Comprado",NOT(ISNUMBER(D38))),AND(G38&lt;&gt;"",NOT(ISNUMBER(G38)))),"REVISAR datos","Correcto"))</f>
        <v/>
      </c>
      <c r="K38" s="24" t="str">
        <f aca="false">IF(COUNTA(A38:B38)=0,"",IF(COUNTIFS(Resumen!$A$18:$A$25,B38)=1,"Clasificado","REVISAR categoría"))</f>
        <v/>
      </c>
      <c r="L38" s="25" t="n">
        <f aca="false">IF(J38="Correcto",MAX(0,H38-C38),0)</f>
        <v>0</v>
      </c>
      <c r="M38" s="1" t="n">
        <f aca="false">IF(COUNTA(A38:G38)&gt;0,ROW(),0)</f>
        <v>0</v>
      </c>
    </row>
    <row r="39" customFormat="false" ht="30" hidden="false" customHeight="true" outlineLevel="0" collapsed="false">
      <c r="A39" s="33"/>
      <c r="B39" s="33"/>
      <c r="C39" s="34"/>
      <c r="D39" s="34"/>
      <c r="E39" s="34"/>
      <c r="F39" s="33"/>
      <c r="G39" s="35"/>
      <c r="H39" s="23" t="n">
        <f aca="false">IF(J39&lt;&gt;"Correcto",0,IF(F39="Descartado",0,IF(ISNUMBER(D39),D39,C39)))</f>
        <v>0</v>
      </c>
      <c r="I39" s="23" t="n">
        <f aca="false">IF(J39="Correcto",H39-N(E39),0)</f>
        <v>0</v>
      </c>
      <c r="J39" s="9" t="str">
        <f aca="false">IF(COUNTA(A39:G39)=0,"",IF(OR(A39="",B39="",NOT(ISNUMBER(C39)),C39&lt;0,AND(D39&lt;&gt;"",NOT(ISNUMBER(D39))),AND(E39&lt;&gt;"",NOT(ISNUMBER(E39))),AND(F39&lt;&gt;"Pendiente",F39&lt;&gt;"Comprado",F39&lt;&gt;"Descartado"),AND(F39="Comprado",NOT(ISNUMBER(D39))),AND(G39&lt;&gt;"",NOT(ISNUMBER(G39)))),"REVISAR datos","Correcto"))</f>
        <v/>
      </c>
      <c r="K39" s="24" t="str">
        <f aca="false">IF(COUNTA(A39:B39)=0,"",IF(COUNTIFS(Resumen!$A$18:$A$25,B39)=1,"Clasificado","REVISAR categoría"))</f>
        <v/>
      </c>
      <c r="L39" s="25" t="n">
        <f aca="false">IF(J39="Correcto",MAX(0,H39-C39),0)</f>
        <v>0</v>
      </c>
      <c r="M39" s="1" t="n">
        <f aca="false">IF(COUNTA(A39:G39)&gt;0,ROW(),0)</f>
        <v>0</v>
      </c>
    </row>
    <row r="40" customFormat="false" ht="30" hidden="false" customHeight="true" outlineLevel="0" collapsed="false">
      <c r="A40" s="33"/>
      <c r="B40" s="33"/>
      <c r="C40" s="34"/>
      <c r="D40" s="34"/>
      <c r="E40" s="34"/>
      <c r="F40" s="33"/>
      <c r="G40" s="35"/>
      <c r="H40" s="23" t="n">
        <f aca="false">IF(J40&lt;&gt;"Correcto",0,IF(F40="Descartado",0,IF(ISNUMBER(D40),D40,C40)))</f>
        <v>0</v>
      </c>
      <c r="I40" s="23" t="n">
        <f aca="false">IF(J40="Correcto",H40-N(E40),0)</f>
        <v>0</v>
      </c>
      <c r="J40" s="9" t="str">
        <f aca="false">IF(COUNTA(A40:G40)=0,"",IF(OR(A40="",B40="",NOT(ISNUMBER(C40)),C40&lt;0,AND(D40&lt;&gt;"",NOT(ISNUMBER(D40))),AND(E40&lt;&gt;"",NOT(ISNUMBER(E40))),AND(F40&lt;&gt;"Pendiente",F40&lt;&gt;"Comprado",F40&lt;&gt;"Descartado"),AND(F40="Comprado",NOT(ISNUMBER(D40))),AND(G40&lt;&gt;"",NOT(ISNUMBER(G40)))),"REVISAR datos","Correcto"))</f>
        <v/>
      </c>
      <c r="K40" s="24" t="str">
        <f aca="false">IF(COUNTA(A40:B40)=0,"",IF(COUNTIFS(Resumen!$A$18:$A$25,B40)=1,"Clasificado","REVISAR categoría"))</f>
        <v/>
      </c>
      <c r="L40" s="25" t="n">
        <f aca="false">IF(J40="Correcto",MAX(0,H40-C40),0)</f>
        <v>0</v>
      </c>
      <c r="M40" s="1" t="n">
        <f aca="false">IF(COUNTA(A40:G40)&gt;0,ROW(),0)</f>
        <v>0</v>
      </c>
    </row>
    <row r="41" customFormat="false" ht="30" hidden="false" customHeight="true" outlineLevel="0" collapsed="false">
      <c r="A41" s="33"/>
      <c r="B41" s="33"/>
      <c r="C41" s="34"/>
      <c r="D41" s="34"/>
      <c r="E41" s="34"/>
      <c r="F41" s="33"/>
      <c r="G41" s="35"/>
      <c r="H41" s="23" t="n">
        <f aca="false">IF(J41&lt;&gt;"Correcto",0,IF(F41="Descartado",0,IF(ISNUMBER(D41),D41,C41)))</f>
        <v>0</v>
      </c>
      <c r="I41" s="23" t="n">
        <f aca="false">IF(J41="Correcto",H41-N(E41),0)</f>
        <v>0</v>
      </c>
      <c r="J41" s="9" t="str">
        <f aca="false">IF(COUNTA(A41:G41)=0,"",IF(OR(A41="",B41="",NOT(ISNUMBER(C41)),C41&lt;0,AND(D41&lt;&gt;"",NOT(ISNUMBER(D41))),AND(E41&lt;&gt;"",NOT(ISNUMBER(E41))),AND(F41&lt;&gt;"Pendiente",F41&lt;&gt;"Comprado",F41&lt;&gt;"Descartado"),AND(F41="Comprado",NOT(ISNUMBER(D41))),AND(G41&lt;&gt;"",NOT(ISNUMBER(G41)))),"REVISAR datos","Correcto"))</f>
        <v/>
      </c>
      <c r="K41" s="24" t="str">
        <f aca="false">IF(COUNTA(A41:B41)=0,"",IF(COUNTIFS(Resumen!$A$18:$A$25,B41)=1,"Clasificado","REVISAR categoría"))</f>
        <v/>
      </c>
      <c r="L41" s="25" t="n">
        <f aca="false">IF(J41="Correcto",MAX(0,H41-C41),0)</f>
        <v>0</v>
      </c>
      <c r="M41" s="1" t="n">
        <f aca="false">IF(COUNTA(A41:G41)&gt;0,ROW(),0)</f>
        <v>0</v>
      </c>
    </row>
    <row r="42" customFormat="false" ht="30" hidden="false" customHeight="true" outlineLevel="0" collapsed="false">
      <c r="A42" s="33"/>
      <c r="B42" s="33"/>
      <c r="C42" s="34"/>
      <c r="D42" s="34"/>
      <c r="E42" s="34"/>
      <c r="F42" s="33"/>
      <c r="G42" s="35"/>
      <c r="H42" s="23" t="n">
        <f aca="false">IF(J42&lt;&gt;"Correcto",0,IF(F42="Descartado",0,IF(ISNUMBER(D42),D42,C42)))</f>
        <v>0</v>
      </c>
      <c r="I42" s="23" t="n">
        <f aca="false">IF(J42="Correcto",H42-N(E42),0)</f>
        <v>0</v>
      </c>
      <c r="J42" s="9" t="str">
        <f aca="false">IF(COUNTA(A42:G42)=0,"",IF(OR(A42="",B42="",NOT(ISNUMBER(C42)),C42&lt;0,AND(D42&lt;&gt;"",NOT(ISNUMBER(D42))),AND(E42&lt;&gt;"",NOT(ISNUMBER(E42))),AND(F42&lt;&gt;"Pendiente",F42&lt;&gt;"Comprado",F42&lt;&gt;"Descartado"),AND(F42="Comprado",NOT(ISNUMBER(D42))),AND(G42&lt;&gt;"",NOT(ISNUMBER(G42)))),"REVISAR datos","Correcto"))</f>
        <v/>
      </c>
      <c r="K42" s="24" t="str">
        <f aca="false">IF(COUNTA(A42:B42)=0,"",IF(COUNTIFS(Resumen!$A$18:$A$25,B42)=1,"Clasificado","REVISAR categoría"))</f>
        <v/>
      </c>
      <c r="L42" s="25" t="n">
        <f aca="false">IF(J42="Correcto",MAX(0,H42-C42),0)</f>
        <v>0</v>
      </c>
      <c r="M42" s="1" t="n">
        <f aca="false">IF(COUNTA(A42:G42)&gt;0,ROW(),0)</f>
        <v>0</v>
      </c>
    </row>
    <row r="43" customFormat="false" ht="30" hidden="false" customHeight="true" outlineLevel="0" collapsed="false">
      <c r="A43" s="33"/>
      <c r="B43" s="33"/>
      <c r="C43" s="34"/>
      <c r="D43" s="34"/>
      <c r="E43" s="34"/>
      <c r="F43" s="33"/>
      <c r="G43" s="35"/>
      <c r="H43" s="23" t="n">
        <f aca="false">IF(J43&lt;&gt;"Correcto",0,IF(F43="Descartado",0,IF(ISNUMBER(D43),D43,C43)))</f>
        <v>0</v>
      </c>
      <c r="I43" s="23" t="n">
        <f aca="false">IF(J43="Correcto",H43-N(E43),0)</f>
        <v>0</v>
      </c>
      <c r="J43" s="9" t="str">
        <f aca="false">IF(COUNTA(A43:G43)=0,"",IF(OR(A43="",B43="",NOT(ISNUMBER(C43)),C43&lt;0,AND(D43&lt;&gt;"",NOT(ISNUMBER(D43))),AND(E43&lt;&gt;"",NOT(ISNUMBER(E43))),AND(F43&lt;&gt;"Pendiente",F43&lt;&gt;"Comprado",F43&lt;&gt;"Descartado"),AND(F43="Comprado",NOT(ISNUMBER(D43))),AND(G43&lt;&gt;"",NOT(ISNUMBER(G43)))),"REVISAR datos","Correcto"))</f>
        <v/>
      </c>
      <c r="K43" s="24" t="str">
        <f aca="false">IF(COUNTA(A43:B43)=0,"",IF(COUNTIFS(Resumen!$A$18:$A$25,B43)=1,"Clasificado","REVISAR categoría"))</f>
        <v/>
      </c>
      <c r="L43" s="25" t="n">
        <f aca="false">IF(J43="Correcto",MAX(0,H43-C43),0)</f>
        <v>0</v>
      </c>
      <c r="M43" s="1" t="n">
        <f aca="false">IF(COUNTA(A43:G43)&gt;0,ROW(),0)</f>
        <v>0</v>
      </c>
    </row>
    <row r="44" customFormat="false" ht="30" hidden="false" customHeight="true" outlineLevel="0" collapsed="false">
      <c r="A44" s="33"/>
      <c r="B44" s="33"/>
      <c r="C44" s="34"/>
      <c r="D44" s="34"/>
      <c r="E44" s="34"/>
      <c r="F44" s="33"/>
      <c r="G44" s="35"/>
      <c r="H44" s="23" t="n">
        <f aca="false">IF(J44&lt;&gt;"Correcto",0,IF(F44="Descartado",0,IF(ISNUMBER(D44),D44,C44)))</f>
        <v>0</v>
      </c>
      <c r="I44" s="23" t="n">
        <f aca="false">IF(J44="Correcto",H44-N(E44),0)</f>
        <v>0</v>
      </c>
      <c r="J44" s="9" t="str">
        <f aca="false">IF(COUNTA(A44:G44)=0,"",IF(OR(A44="",B44="",NOT(ISNUMBER(C44)),C44&lt;0,AND(D44&lt;&gt;"",NOT(ISNUMBER(D44))),AND(E44&lt;&gt;"",NOT(ISNUMBER(E44))),AND(F44&lt;&gt;"Pendiente",F44&lt;&gt;"Comprado",F44&lt;&gt;"Descartado"),AND(F44="Comprado",NOT(ISNUMBER(D44))),AND(G44&lt;&gt;"",NOT(ISNUMBER(G44)))),"REVISAR datos","Correcto"))</f>
        <v/>
      </c>
      <c r="K44" s="24" t="str">
        <f aca="false">IF(COUNTA(A44:B44)=0,"",IF(COUNTIFS(Resumen!$A$18:$A$25,B44)=1,"Clasificado","REVISAR categoría"))</f>
        <v/>
      </c>
      <c r="L44" s="25" t="n">
        <f aca="false">IF(J44="Correcto",MAX(0,H44-C44),0)</f>
        <v>0</v>
      </c>
      <c r="M44" s="1" t="n">
        <f aca="false">IF(COUNTA(A44:G44)&gt;0,ROW(),0)</f>
        <v>0</v>
      </c>
    </row>
    <row r="45" customFormat="false" ht="30" hidden="false" customHeight="true" outlineLevel="0" collapsed="false">
      <c r="A45" s="33"/>
      <c r="B45" s="33"/>
      <c r="C45" s="34"/>
      <c r="D45" s="34"/>
      <c r="E45" s="34"/>
      <c r="F45" s="33"/>
      <c r="G45" s="35"/>
      <c r="H45" s="23" t="n">
        <f aca="false">IF(J45&lt;&gt;"Correcto",0,IF(F45="Descartado",0,IF(ISNUMBER(D45),D45,C45)))</f>
        <v>0</v>
      </c>
      <c r="I45" s="23" t="n">
        <f aca="false">IF(J45="Correcto",H45-N(E45),0)</f>
        <v>0</v>
      </c>
      <c r="J45" s="9" t="str">
        <f aca="false">IF(COUNTA(A45:G45)=0,"",IF(OR(A45="",B45="",NOT(ISNUMBER(C45)),C45&lt;0,AND(D45&lt;&gt;"",NOT(ISNUMBER(D45))),AND(E45&lt;&gt;"",NOT(ISNUMBER(E45))),AND(F45&lt;&gt;"Pendiente",F45&lt;&gt;"Comprado",F45&lt;&gt;"Descartado"),AND(F45="Comprado",NOT(ISNUMBER(D45))),AND(G45&lt;&gt;"",NOT(ISNUMBER(G45)))),"REVISAR datos","Correcto"))</f>
        <v/>
      </c>
      <c r="K45" s="24" t="str">
        <f aca="false">IF(COUNTA(A45:B45)=0,"",IF(COUNTIFS(Resumen!$A$18:$A$25,B45)=1,"Clasificado","REVISAR categoría"))</f>
        <v/>
      </c>
      <c r="L45" s="25" t="n">
        <f aca="false">IF(J45="Correcto",MAX(0,H45-C45),0)</f>
        <v>0</v>
      </c>
      <c r="M45" s="1" t="n">
        <f aca="false">IF(COUNTA(A45:G45)&gt;0,ROW(),0)</f>
        <v>0</v>
      </c>
    </row>
    <row r="46" customFormat="false" ht="30" hidden="false" customHeight="true" outlineLevel="0" collapsed="false">
      <c r="A46" s="33"/>
      <c r="B46" s="33"/>
      <c r="C46" s="34"/>
      <c r="D46" s="34"/>
      <c r="E46" s="34"/>
      <c r="F46" s="33"/>
      <c r="G46" s="35"/>
      <c r="H46" s="23" t="n">
        <f aca="false">IF(J46&lt;&gt;"Correcto",0,IF(F46="Descartado",0,IF(ISNUMBER(D46),D46,C46)))</f>
        <v>0</v>
      </c>
      <c r="I46" s="23" t="n">
        <f aca="false">IF(J46="Correcto",H46-N(E46),0)</f>
        <v>0</v>
      </c>
      <c r="J46" s="9" t="str">
        <f aca="false">IF(COUNTA(A46:G46)=0,"",IF(OR(A46="",B46="",NOT(ISNUMBER(C46)),C46&lt;0,AND(D46&lt;&gt;"",NOT(ISNUMBER(D46))),AND(E46&lt;&gt;"",NOT(ISNUMBER(E46))),AND(F46&lt;&gt;"Pendiente",F46&lt;&gt;"Comprado",F46&lt;&gt;"Descartado"),AND(F46="Comprado",NOT(ISNUMBER(D46))),AND(G46&lt;&gt;"",NOT(ISNUMBER(G46)))),"REVISAR datos","Correcto"))</f>
        <v/>
      </c>
      <c r="K46" s="24" t="str">
        <f aca="false">IF(COUNTA(A46:B46)=0,"",IF(COUNTIFS(Resumen!$A$18:$A$25,B46)=1,"Clasificado","REVISAR categoría"))</f>
        <v/>
      </c>
      <c r="L46" s="25" t="n">
        <f aca="false">IF(J46="Correcto",MAX(0,H46-C46),0)</f>
        <v>0</v>
      </c>
      <c r="M46" s="1" t="n">
        <f aca="false">IF(COUNTA(A46:G46)&gt;0,ROW(),0)</f>
        <v>0</v>
      </c>
    </row>
    <row r="47" customFormat="false" ht="30" hidden="false" customHeight="true" outlineLevel="0" collapsed="false">
      <c r="A47" s="33"/>
      <c r="B47" s="33"/>
      <c r="C47" s="34"/>
      <c r="D47" s="34"/>
      <c r="E47" s="34"/>
      <c r="F47" s="33"/>
      <c r="G47" s="35"/>
      <c r="H47" s="23" t="n">
        <f aca="false">IF(J47&lt;&gt;"Correcto",0,IF(F47="Descartado",0,IF(ISNUMBER(D47),D47,C47)))</f>
        <v>0</v>
      </c>
      <c r="I47" s="23" t="n">
        <f aca="false">IF(J47="Correcto",H47-N(E47),0)</f>
        <v>0</v>
      </c>
      <c r="J47" s="9" t="str">
        <f aca="false">IF(COUNTA(A47:G47)=0,"",IF(OR(A47="",B47="",NOT(ISNUMBER(C47)),C47&lt;0,AND(D47&lt;&gt;"",NOT(ISNUMBER(D47))),AND(E47&lt;&gt;"",NOT(ISNUMBER(E47))),AND(F47&lt;&gt;"Pendiente",F47&lt;&gt;"Comprado",F47&lt;&gt;"Descartado"),AND(F47="Comprado",NOT(ISNUMBER(D47))),AND(G47&lt;&gt;"",NOT(ISNUMBER(G47)))),"REVISAR datos","Correcto"))</f>
        <v/>
      </c>
      <c r="K47" s="24" t="str">
        <f aca="false">IF(COUNTA(A47:B47)=0,"",IF(COUNTIFS(Resumen!$A$18:$A$25,B47)=1,"Clasificado","REVISAR categoría"))</f>
        <v/>
      </c>
      <c r="L47" s="25" t="n">
        <f aca="false">IF(J47="Correcto",MAX(0,H47-C47),0)</f>
        <v>0</v>
      </c>
      <c r="M47" s="1" t="n">
        <f aca="false">IF(COUNTA(A47:G47)&gt;0,ROW(),0)</f>
        <v>0</v>
      </c>
    </row>
    <row r="48" customFormat="false" ht="30" hidden="false" customHeight="true" outlineLevel="0" collapsed="false">
      <c r="A48" s="33"/>
      <c r="B48" s="33"/>
      <c r="C48" s="34"/>
      <c r="D48" s="34"/>
      <c r="E48" s="34"/>
      <c r="F48" s="33"/>
      <c r="G48" s="35"/>
      <c r="H48" s="23" t="n">
        <f aca="false">IF(J48&lt;&gt;"Correcto",0,IF(F48="Descartado",0,IF(ISNUMBER(D48),D48,C48)))</f>
        <v>0</v>
      </c>
      <c r="I48" s="23" t="n">
        <f aca="false">IF(J48="Correcto",H48-N(E48),0)</f>
        <v>0</v>
      </c>
      <c r="J48" s="9" t="str">
        <f aca="false">IF(COUNTA(A48:G48)=0,"",IF(OR(A48="",B48="",NOT(ISNUMBER(C48)),C48&lt;0,AND(D48&lt;&gt;"",NOT(ISNUMBER(D48))),AND(E48&lt;&gt;"",NOT(ISNUMBER(E48))),AND(F48&lt;&gt;"Pendiente",F48&lt;&gt;"Comprado",F48&lt;&gt;"Descartado"),AND(F48="Comprado",NOT(ISNUMBER(D48))),AND(G48&lt;&gt;"",NOT(ISNUMBER(G48)))),"REVISAR datos","Correcto"))</f>
        <v/>
      </c>
      <c r="K48" s="24" t="str">
        <f aca="false">IF(COUNTA(A48:B48)=0,"",IF(COUNTIFS(Resumen!$A$18:$A$25,B48)=1,"Clasificado","REVISAR categoría"))</f>
        <v/>
      </c>
      <c r="L48" s="25" t="n">
        <f aca="false">IF(J48="Correcto",MAX(0,H48-C48),0)</f>
        <v>0</v>
      </c>
      <c r="M48" s="1" t="n">
        <f aca="false">IF(COUNTA(A48:G48)&gt;0,ROW(),0)</f>
        <v>0</v>
      </c>
    </row>
    <row r="49" customFormat="false" ht="30" hidden="false" customHeight="true" outlineLevel="0" collapsed="false">
      <c r="A49" s="33"/>
      <c r="B49" s="33"/>
      <c r="C49" s="34"/>
      <c r="D49" s="34"/>
      <c r="E49" s="34"/>
      <c r="F49" s="33"/>
      <c r="G49" s="35"/>
      <c r="H49" s="23" t="n">
        <f aca="false">IF(J49&lt;&gt;"Correcto",0,IF(F49="Descartado",0,IF(ISNUMBER(D49),D49,C49)))</f>
        <v>0</v>
      </c>
      <c r="I49" s="23" t="n">
        <f aca="false">IF(J49="Correcto",H49-N(E49),0)</f>
        <v>0</v>
      </c>
      <c r="J49" s="9" t="str">
        <f aca="false">IF(COUNTA(A49:G49)=0,"",IF(OR(A49="",B49="",NOT(ISNUMBER(C49)),C49&lt;0,AND(D49&lt;&gt;"",NOT(ISNUMBER(D49))),AND(E49&lt;&gt;"",NOT(ISNUMBER(E49))),AND(F49&lt;&gt;"Pendiente",F49&lt;&gt;"Comprado",F49&lt;&gt;"Descartado"),AND(F49="Comprado",NOT(ISNUMBER(D49))),AND(G49&lt;&gt;"",NOT(ISNUMBER(G49)))),"REVISAR datos","Correcto"))</f>
        <v/>
      </c>
      <c r="K49" s="24" t="str">
        <f aca="false">IF(COUNTA(A49:B49)=0,"",IF(COUNTIFS(Resumen!$A$18:$A$25,B49)=1,"Clasificado","REVISAR categoría"))</f>
        <v/>
      </c>
      <c r="L49" s="25" t="n">
        <f aca="false">IF(J49="Correcto",MAX(0,H49-C49),0)</f>
        <v>0</v>
      </c>
      <c r="M49" s="1" t="n">
        <f aca="false">IF(COUNTA(A49:G49)&gt;0,ROW(),0)</f>
        <v>0</v>
      </c>
    </row>
    <row r="50" customFormat="false" ht="30" hidden="false" customHeight="true" outlineLevel="0" collapsed="false">
      <c r="A50" s="33"/>
      <c r="B50" s="33"/>
      <c r="C50" s="34"/>
      <c r="D50" s="34"/>
      <c r="E50" s="34"/>
      <c r="F50" s="33"/>
      <c r="G50" s="35"/>
      <c r="H50" s="23" t="n">
        <f aca="false">IF(J50&lt;&gt;"Correcto",0,IF(F50="Descartado",0,IF(ISNUMBER(D50),D50,C50)))</f>
        <v>0</v>
      </c>
      <c r="I50" s="23" t="n">
        <f aca="false">IF(J50="Correcto",H50-N(E50),0)</f>
        <v>0</v>
      </c>
      <c r="J50" s="9" t="str">
        <f aca="false">IF(COUNTA(A50:G50)=0,"",IF(OR(A50="",B50="",NOT(ISNUMBER(C50)),C50&lt;0,AND(D50&lt;&gt;"",NOT(ISNUMBER(D50))),AND(E50&lt;&gt;"",NOT(ISNUMBER(E50))),AND(F50&lt;&gt;"Pendiente",F50&lt;&gt;"Comprado",F50&lt;&gt;"Descartado"),AND(F50="Comprado",NOT(ISNUMBER(D50))),AND(G50&lt;&gt;"",NOT(ISNUMBER(G50)))),"REVISAR datos","Correcto"))</f>
        <v/>
      </c>
      <c r="K50" s="24" t="str">
        <f aca="false">IF(COUNTA(A50:B50)=0,"",IF(COUNTIFS(Resumen!$A$18:$A$25,B50)=1,"Clasificado","REVISAR categoría"))</f>
        <v/>
      </c>
      <c r="L50" s="25" t="n">
        <f aca="false">IF(J50="Correcto",MAX(0,H50-C50),0)</f>
        <v>0</v>
      </c>
      <c r="M50" s="1" t="n">
        <f aca="false">IF(COUNTA(A50:G50)&gt;0,ROW(),0)</f>
        <v>0</v>
      </c>
    </row>
    <row r="51" customFormat="false" ht="30" hidden="false" customHeight="true" outlineLevel="0" collapsed="false">
      <c r="A51" s="33"/>
      <c r="B51" s="33"/>
      <c r="C51" s="34"/>
      <c r="D51" s="34"/>
      <c r="E51" s="34"/>
      <c r="F51" s="33"/>
      <c r="G51" s="35"/>
      <c r="H51" s="23" t="n">
        <f aca="false">IF(J51&lt;&gt;"Correcto",0,IF(F51="Descartado",0,IF(ISNUMBER(D51),D51,C51)))</f>
        <v>0</v>
      </c>
      <c r="I51" s="23" t="n">
        <f aca="false">IF(J51="Correcto",H51-N(E51),0)</f>
        <v>0</v>
      </c>
      <c r="J51" s="9" t="str">
        <f aca="false">IF(COUNTA(A51:G51)=0,"",IF(OR(A51="",B51="",NOT(ISNUMBER(C51)),C51&lt;0,AND(D51&lt;&gt;"",NOT(ISNUMBER(D51))),AND(E51&lt;&gt;"",NOT(ISNUMBER(E51))),AND(F51&lt;&gt;"Pendiente",F51&lt;&gt;"Comprado",F51&lt;&gt;"Descartado"),AND(F51="Comprado",NOT(ISNUMBER(D51))),AND(G51&lt;&gt;"",NOT(ISNUMBER(G51)))),"REVISAR datos","Correcto"))</f>
        <v/>
      </c>
      <c r="K51" s="24" t="str">
        <f aca="false">IF(COUNTA(A51:B51)=0,"",IF(COUNTIFS(Resumen!$A$18:$A$25,B51)=1,"Clasificado","REVISAR categoría"))</f>
        <v/>
      </c>
      <c r="L51" s="25" t="n">
        <f aca="false">IF(J51="Correcto",MAX(0,H51-C51),0)</f>
        <v>0</v>
      </c>
      <c r="M51" s="1" t="n">
        <f aca="false">IF(COUNTA(A51:G51)&gt;0,ROW(),0)</f>
        <v>0</v>
      </c>
    </row>
    <row r="52" customFormat="false" ht="30" hidden="false" customHeight="true" outlineLevel="0" collapsed="false">
      <c r="A52" s="33"/>
      <c r="B52" s="33"/>
      <c r="C52" s="34"/>
      <c r="D52" s="34"/>
      <c r="E52" s="34"/>
      <c r="F52" s="33"/>
      <c r="G52" s="35"/>
      <c r="H52" s="23" t="n">
        <f aca="false">IF(J52&lt;&gt;"Correcto",0,IF(F52="Descartado",0,IF(ISNUMBER(D52),D52,C52)))</f>
        <v>0</v>
      </c>
      <c r="I52" s="23" t="n">
        <f aca="false">IF(J52="Correcto",H52-N(E52),0)</f>
        <v>0</v>
      </c>
      <c r="J52" s="9" t="str">
        <f aca="false">IF(COUNTA(A52:G52)=0,"",IF(OR(A52="",B52="",NOT(ISNUMBER(C52)),C52&lt;0,AND(D52&lt;&gt;"",NOT(ISNUMBER(D52))),AND(E52&lt;&gt;"",NOT(ISNUMBER(E52))),AND(F52&lt;&gt;"Pendiente",F52&lt;&gt;"Comprado",F52&lt;&gt;"Descartado"),AND(F52="Comprado",NOT(ISNUMBER(D52))),AND(G52&lt;&gt;"",NOT(ISNUMBER(G52)))),"REVISAR datos","Correcto"))</f>
        <v/>
      </c>
      <c r="K52" s="24" t="str">
        <f aca="false">IF(COUNTA(A52:B52)=0,"",IF(COUNTIFS(Resumen!$A$18:$A$25,B52)=1,"Clasificado","REVISAR categoría"))</f>
        <v/>
      </c>
      <c r="L52" s="25" t="n">
        <f aca="false">IF(J52="Correcto",MAX(0,H52-C52),0)</f>
        <v>0</v>
      </c>
      <c r="M52" s="1" t="n">
        <f aca="false">IF(COUNTA(A52:G52)&gt;0,ROW(),0)</f>
        <v>0</v>
      </c>
    </row>
    <row r="53" customFormat="false" ht="30" hidden="false" customHeight="true" outlineLevel="0" collapsed="false">
      <c r="A53" s="33"/>
      <c r="B53" s="33"/>
      <c r="C53" s="34"/>
      <c r="D53" s="34"/>
      <c r="E53" s="34"/>
      <c r="F53" s="33"/>
      <c r="G53" s="35"/>
      <c r="H53" s="23" t="n">
        <f aca="false">IF(J53&lt;&gt;"Correcto",0,IF(F53="Descartado",0,IF(ISNUMBER(D53),D53,C53)))</f>
        <v>0</v>
      </c>
      <c r="I53" s="23" t="n">
        <f aca="false">IF(J53="Correcto",H53-N(E53),0)</f>
        <v>0</v>
      </c>
      <c r="J53" s="9" t="str">
        <f aca="false">IF(COUNTA(A53:G53)=0,"",IF(OR(A53="",B53="",NOT(ISNUMBER(C53)),C53&lt;0,AND(D53&lt;&gt;"",NOT(ISNUMBER(D53))),AND(E53&lt;&gt;"",NOT(ISNUMBER(E53))),AND(F53&lt;&gt;"Pendiente",F53&lt;&gt;"Comprado",F53&lt;&gt;"Descartado"),AND(F53="Comprado",NOT(ISNUMBER(D53))),AND(G53&lt;&gt;"",NOT(ISNUMBER(G53)))),"REVISAR datos","Correcto"))</f>
        <v/>
      </c>
      <c r="K53" s="24" t="str">
        <f aca="false">IF(COUNTA(A53:B53)=0,"",IF(COUNTIFS(Resumen!$A$18:$A$25,B53)=1,"Clasificado","REVISAR categoría"))</f>
        <v/>
      </c>
      <c r="L53" s="25" t="n">
        <f aca="false">IF(J53="Correcto",MAX(0,H53-C53),0)</f>
        <v>0</v>
      </c>
      <c r="M53" s="1" t="n">
        <f aca="false">IF(COUNTA(A53:G53)&gt;0,ROW(),0)</f>
        <v>0</v>
      </c>
    </row>
    <row r="54" customFormat="false" ht="30" hidden="false" customHeight="true" outlineLevel="0" collapsed="false">
      <c r="A54" s="33"/>
      <c r="B54" s="33"/>
      <c r="C54" s="34"/>
      <c r="D54" s="34"/>
      <c r="E54" s="34"/>
      <c r="F54" s="33"/>
      <c r="G54" s="35"/>
      <c r="H54" s="23" t="n">
        <f aca="false">IF(J54&lt;&gt;"Correcto",0,IF(F54="Descartado",0,IF(ISNUMBER(D54),D54,C54)))</f>
        <v>0</v>
      </c>
      <c r="I54" s="23" t="n">
        <f aca="false">IF(J54="Correcto",H54-N(E54),0)</f>
        <v>0</v>
      </c>
      <c r="J54" s="9" t="str">
        <f aca="false">IF(COUNTA(A54:G54)=0,"",IF(OR(A54="",B54="",NOT(ISNUMBER(C54)),C54&lt;0,AND(D54&lt;&gt;"",NOT(ISNUMBER(D54))),AND(E54&lt;&gt;"",NOT(ISNUMBER(E54))),AND(F54&lt;&gt;"Pendiente",F54&lt;&gt;"Comprado",F54&lt;&gt;"Descartado"),AND(F54="Comprado",NOT(ISNUMBER(D54))),AND(G54&lt;&gt;"",NOT(ISNUMBER(G54)))),"REVISAR datos","Correcto"))</f>
        <v/>
      </c>
      <c r="K54" s="24" t="str">
        <f aca="false">IF(COUNTA(A54:B54)=0,"",IF(COUNTIFS(Resumen!$A$18:$A$25,B54)=1,"Clasificado","REVISAR categoría"))</f>
        <v/>
      </c>
      <c r="L54" s="25" t="n">
        <f aca="false">IF(J54="Correcto",MAX(0,H54-C54),0)</f>
        <v>0</v>
      </c>
      <c r="M54" s="1" t="n">
        <f aca="false">IF(COUNTA(A54:G54)&gt;0,ROW(),0)</f>
        <v>0</v>
      </c>
    </row>
    <row r="55" customFormat="false" ht="30" hidden="false" customHeight="true" outlineLevel="0" collapsed="false">
      <c r="A55" s="33"/>
      <c r="B55" s="33"/>
      <c r="C55" s="34"/>
      <c r="D55" s="34"/>
      <c r="E55" s="34"/>
      <c r="F55" s="33"/>
      <c r="G55" s="35"/>
      <c r="H55" s="23" t="n">
        <f aca="false">IF(J55&lt;&gt;"Correcto",0,IF(F55="Descartado",0,IF(ISNUMBER(D55),D55,C55)))</f>
        <v>0</v>
      </c>
      <c r="I55" s="23" t="n">
        <f aca="false">IF(J55="Correcto",H55-N(E55),0)</f>
        <v>0</v>
      </c>
      <c r="J55" s="9" t="str">
        <f aca="false">IF(COUNTA(A55:G55)=0,"",IF(OR(A55="",B55="",NOT(ISNUMBER(C55)),C55&lt;0,AND(D55&lt;&gt;"",NOT(ISNUMBER(D55))),AND(E55&lt;&gt;"",NOT(ISNUMBER(E55))),AND(F55&lt;&gt;"Pendiente",F55&lt;&gt;"Comprado",F55&lt;&gt;"Descartado"),AND(F55="Comprado",NOT(ISNUMBER(D55))),AND(G55&lt;&gt;"",NOT(ISNUMBER(G55)))),"REVISAR datos","Correcto"))</f>
        <v/>
      </c>
      <c r="K55" s="24" t="str">
        <f aca="false">IF(COUNTA(A55:B55)=0,"",IF(COUNTIFS(Resumen!$A$18:$A$25,B55)=1,"Clasificado","REVISAR categoría"))</f>
        <v/>
      </c>
      <c r="L55" s="25" t="n">
        <f aca="false">IF(J55="Correcto",MAX(0,H55-C55),0)</f>
        <v>0</v>
      </c>
      <c r="M55" s="1" t="n">
        <f aca="false">IF(COUNTA(A55:G55)&gt;0,ROW(),0)</f>
        <v>0</v>
      </c>
    </row>
    <row r="56" customFormat="false" ht="30" hidden="false" customHeight="true" outlineLevel="0" collapsed="false">
      <c r="A56" s="33"/>
      <c r="B56" s="33"/>
      <c r="C56" s="34"/>
      <c r="D56" s="34"/>
      <c r="E56" s="34"/>
      <c r="F56" s="33"/>
      <c r="G56" s="35"/>
      <c r="H56" s="23" t="n">
        <f aca="false">IF(J56&lt;&gt;"Correcto",0,IF(F56="Descartado",0,IF(ISNUMBER(D56),D56,C56)))</f>
        <v>0</v>
      </c>
      <c r="I56" s="23" t="n">
        <f aca="false">IF(J56="Correcto",H56-N(E56),0)</f>
        <v>0</v>
      </c>
      <c r="J56" s="9" t="str">
        <f aca="false">IF(COUNTA(A56:G56)=0,"",IF(OR(A56="",B56="",NOT(ISNUMBER(C56)),C56&lt;0,AND(D56&lt;&gt;"",NOT(ISNUMBER(D56))),AND(E56&lt;&gt;"",NOT(ISNUMBER(E56))),AND(F56&lt;&gt;"Pendiente",F56&lt;&gt;"Comprado",F56&lt;&gt;"Descartado"),AND(F56="Comprado",NOT(ISNUMBER(D56))),AND(G56&lt;&gt;"",NOT(ISNUMBER(G56)))),"REVISAR datos","Correcto"))</f>
        <v/>
      </c>
      <c r="K56" s="24" t="str">
        <f aca="false">IF(COUNTA(A56:B56)=0,"",IF(COUNTIFS(Resumen!$A$18:$A$25,B56)=1,"Clasificado","REVISAR categoría"))</f>
        <v/>
      </c>
      <c r="L56" s="25" t="n">
        <f aca="false">IF(J56="Correcto",MAX(0,H56-C56),0)</f>
        <v>0</v>
      </c>
      <c r="M56" s="1" t="n">
        <f aca="false">IF(COUNTA(A56:G56)&gt;0,ROW(),0)</f>
        <v>0</v>
      </c>
    </row>
    <row r="57" customFormat="false" ht="30" hidden="false" customHeight="true" outlineLevel="0" collapsed="false">
      <c r="A57" s="33"/>
      <c r="B57" s="33"/>
      <c r="C57" s="34"/>
      <c r="D57" s="34"/>
      <c r="E57" s="34"/>
      <c r="F57" s="33"/>
      <c r="G57" s="35"/>
      <c r="H57" s="23" t="n">
        <f aca="false">IF(J57&lt;&gt;"Correcto",0,IF(F57="Descartado",0,IF(ISNUMBER(D57),D57,C57)))</f>
        <v>0</v>
      </c>
      <c r="I57" s="23" t="n">
        <f aca="false">IF(J57="Correcto",H57-N(E57),0)</f>
        <v>0</v>
      </c>
      <c r="J57" s="9" t="str">
        <f aca="false">IF(COUNTA(A57:G57)=0,"",IF(OR(A57="",B57="",NOT(ISNUMBER(C57)),C57&lt;0,AND(D57&lt;&gt;"",NOT(ISNUMBER(D57))),AND(E57&lt;&gt;"",NOT(ISNUMBER(E57))),AND(F57&lt;&gt;"Pendiente",F57&lt;&gt;"Comprado",F57&lt;&gt;"Descartado"),AND(F57="Comprado",NOT(ISNUMBER(D57))),AND(G57&lt;&gt;"",NOT(ISNUMBER(G57)))),"REVISAR datos","Correcto"))</f>
        <v/>
      </c>
      <c r="K57" s="24" t="str">
        <f aca="false">IF(COUNTA(A57:B57)=0,"",IF(COUNTIFS(Resumen!$A$18:$A$25,B57)=1,"Clasificado","REVISAR categoría"))</f>
        <v/>
      </c>
      <c r="L57" s="25" t="n">
        <f aca="false">IF(J57="Correcto",MAX(0,H57-C57),0)</f>
        <v>0</v>
      </c>
      <c r="M57" s="1" t="n">
        <f aca="false">IF(COUNTA(A57:G57)&gt;0,ROW(),0)</f>
        <v>0</v>
      </c>
    </row>
    <row r="58" customFormat="false" ht="30" hidden="false" customHeight="true" outlineLevel="0" collapsed="false">
      <c r="A58" s="33"/>
      <c r="B58" s="33"/>
      <c r="C58" s="34"/>
      <c r="D58" s="34"/>
      <c r="E58" s="34"/>
      <c r="F58" s="33"/>
      <c r="G58" s="35"/>
      <c r="H58" s="23" t="n">
        <f aca="false">IF(J58&lt;&gt;"Correcto",0,IF(F58="Descartado",0,IF(ISNUMBER(D58),D58,C58)))</f>
        <v>0</v>
      </c>
      <c r="I58" s="23" t="n">
        <f aca="false">IF(J58="Correcto",H58-N(E58),0)</f>
        <v>0</v>
      </c>
      <c r="J58" s="9" t="str">
        <f aca="false">IF(COUNTA(A58:G58)=0,"",IF(OR(A58="",B58="",NOT(ISNUMBER(C58)),C58&lt;0,AND(D58&lt;&gt;"",NOT(ISNUMBER(D58))),AND(E58&lt;&gt;"",NOT(ISNUMBER(E58))),AND(F58&lt;&gt;"Pendiente",F58&lt;&gt;"Comprado",F58&lt;&gt;"Descartado"),AND(F58="Comprado",NOT(ISNUMBER(D58))),AND(G58&lt;&gt;"",NOT(ISNUMBER(G58)))),"REVISAR datos","Correcto"))</f>
        <v/>
      </c>
      <c r="K58" s="24" t="str">
        <f aca="false">IF(COUNTA(A58:B58)=0,"",IF(COUNTIFS(Resumen!$A$18:$A$25,B58)=1,"Clasificado","REVISAR categoría"))</f>
        <v/>
      </c>
      <c r="L58" s="25" t="n">
        <f aca="false">IF(J58="Correcto",MAX(0,H58-C58),0)</f>
        <v>0</v>
      </c>
      <c r="M58" s="1" t="n">
        <f aca="false">IF(COUNTA(A58:G58)&gt;0,ROW(),0)</f>
        <v>0</v>
      </c>
    </row>
    <row r="59" customFormat="false" ht="30" hidden="false" customHeight="true" outlineLevel="0" collapsed="false">
      <c r="A59" s="33"/>
      <c r="B59" s="33"/>
      <c r="C59" s="34"/>
      <c r="D59" s="34"/>
      <c r="E59" s="34"/>
      <c r="F59" s="33"/>
      <c r="G59" s="35"/>
      <c r="H59" s="23" t="n">
        <f aca="false">IF(J59&lt;&gt;"Correcto",0,IF(F59="Descartado",0,IF(ISNUMBER(D59),D59,C59)))</f>
        <v>0</v>
      </c>
      <c r="I59" s="23" t="n">
        <f aca="false">IF(J59="Correcto",H59-N(E59),0)</f>
        <v>0</v>
      </c>
      <c r="J59" s="9" t="str">
        <f aca="false">IF(COUNTA(A59:G59)=0,"",IF(OR(A59="",B59="",NOT(ISNUMBER(C59)),C59&lt;0,AND(D59&lt;&gt;"",NOT(ISNUMBER(D59))),AND(E59&lt;&gt;"",NOT(ISNUMBER(E59))),AND(F59&lt;&gt;"Pendiente",F59&lt;&gt;"Comprado",F59&lt;&gt;"Descartado"),AND(F59="Comprado",NOT(ISNUMBER(D59))),AND(G59&lt;&gt;"",NOT(ISNUMBER(G59)))),"REVISAR datos","Correcto"))</f>
        <v/>
      </c>
      <c r="K59" s="24" t="str">
        <f aca="false">IF(COUNTA(A59:B59)=0,"",IF(COUNTIFS(Resumen!$A$18:$A$25,B59)=1,"Clasificado","REVISAR categoría"))</f>
        <v/>
      </c>
      <c r="L59" s="25" t="n">
        <f aca="false">IF(J59="Correcto",MAX(0,H59-C59),0)</f>
        <v>0</v>
      </c>
      <c r="M59" s="1" t="n">
        <f aca="false">IF(COUNTA(A59:G59)&gt;0,ROW(),0)</f>
        <v>0</v>
      </c>
    </row>
    <row r="60" customFormat="false" ht="30" hidden="false" customHeight="true" outlineLevel="0" collapsed="false">
      <c r="A60" s="33"/>
      <c r="B60" s="33"/>
      <c r="C60" s="34"/>
      <c r="D60" s="34"/>
      <c r="E60" s="34"/>
      <c r="F60" s="33"/>
      <c r="G60" s="35"/>
      <c r="H60" s="23" t="n">
        <f aca="false">IF(J60&lt;&gt;"Correcto",0,IF(F60="Descartado",0,IF(ISNUMBER(D60),D60,C60)))</f>
        <v>0</v>
      </c>
      <c r="I60" s="23" t="n">
        <f aca="false">IF(J60="Correcto",H60-N(E60),0)</f>
        <v>0</v>
      </c>
      <c r="J60" s="9" t="str">
        <f aca="false">IF(COUNTA(A60:G60)=0,"",IF(OR(A60="",B60="",NOT(ISNUMBER(C60)),C60&lt;0,AND(D60&lt;&gt;"",NOT(ISNUMBER(D60))),AND(E60&lt;&gt;"",NOT(ISNUMBER(E60))),AND(F60&lt;&gt;"Pendiente",F60&lt;&gt;"Comprado",F60&lt;&gt;"Descartado"),AND(F60="Comprado",NOT(ISNUMBER(D60))),AND(G60&lt;&gt;"",NOT(ISNUMBER(G60)))),"REVISAR datos","Correcto"))</f>
        <v/>
      </c>
      <c r="K60" s="24" t="str">
        <f aca="false">IF(COUNTA(A60:B60)=0,"",IF(COUNTIFS(Resumen!$A$18:$A$25,B60)=1,"Clasificado","REVISAR categoría"))</f>
        <v/>
      </c>
      <c r="L60" s="25" t="n">
        <f aca="false">IF(J60="Correcto",MAX(0,H60-C60),0)</f>
        <v>0</v>
      </c>
      <c r="M60" s="1" t="n">
        <f aca="false">IF(COUNTA(A60:G60)&gt;0,ROW(),0)</f>
        <v>0</v>
      </c>
    </row>
    <row r="61" customFormat="false" ht="30" hidden="false" customHeight="true" outlineLevel="0" collapsed="false">
      <c r="A61" s="33"/>
      <c r="B61" s="33"/>
      <c r="C61" s="34"/>
      <c r="D61" s="34"/>
      <c r="E61" s="34"/>
      <c r="F61" s="33"/>
      <c r="G61" s="35"/>
      <c r="H61" s="23" t="n">
        <f aca="false">IF(J61&lt;&gt;"Correcto",0,IF(F61="Descartado",0,IF(ISNUMBER(D61),D61,C61)))</f>
        <v>0</v>
      </c>
      <c r="I61" s="23" t="n">
        <f aca="false">IF(J61="Correcto",H61-N(E61),0)</f>
        <v>0</v>
      </c>
      <c r="J61" s="9" t="str">
        <f aca="false">IF(COUNTA(A61:G61)=0,"",IF(OR(A61="",B61="",NOT(ISNUMBER(C61)),C61&lt;0,AND(D61&lt;&gt;"",NOT(ISNUMBER(D61))),AND(E61&lt;&gt;"",NOT(ISNUMBER(E61))),AND(F61&lt;&gt;"Pendiente",F61&lt;&gt;"Comprado",F61&lt;&gt;"Descartado"),AND(F61="Comprado",NOT(ISNUMBER(D61))),AND(G61&lt;&gt;"",NOT(ISNUMBER(G61)))),"REVISAR datos","Correcto"))</f>
        <v/>
      </c>
      <c r="K61" s="24" t="str">
        <f aca="false">IF(COUNTA(A61:B61)=0,"",IF(COUNTIFS(Resumen!$A$18:$A$25,B61)=1,"Clasificado","REVISAR categoría"))</f>
        <v/>
      </c>
      <c r="L61" s="25" t="n">
        <f aca="false">IF(J61="Correcto",MAX(0,H61-C61),0)</f>
        <v>0</v>
      </c>
      <c r="M61" s="1" t="n">
        <f aca="false">IF(COUNTA(A61:G61)&gt;0,ROW(),0)</f>
        <v>0</v>
      </c>
    </row>
    <row r="62" customFormat="false" ht="30" hidden="false" customHeight="true" outlineLevel="0" collapsed="false">
      <c r="A62" s="33"/>
      <c r="B62" s="33"/>
      <c r="C62" s="34"/>
      <c r="D62" s="34"/>
      <c r="E62" s="34"/>
      <c r="F62" s="33"/>
      <c r="G62" s="35"/>
      <c r="H62" s="23" t="n">
        <f aca="false">IF(J62&lt;&gt;"Correcto",0,IF(F62="Descartado",0,IF(ISNUMBER(D62),D62,C62)))</f>
        <v>0</v>
      </c>
      <c r="I62" s="23" t="n">
        <f aca="false">IF(J62="Correcto",H62-N(E62),0)</f>
        <v>0</v>
      </c>
      <c r="J62" s="9" t="str">
        <f aca="false">IF(COUNTA(A62:G62)=0,"",IF(OR(A62="",B62="",NOT(ISNUMBER(C62)),C62&lt;0,AND(D62&lt;&gt;"",NOT(ISNUMBER(D62))),AND(E62&lt;&gt;"",NOT(ISNUMBER(E62))),AND(F62&lt;&gt;"Pendiente",F62&lt;&gt;"Comprado",F62&lt;&gt;"Descartado"),AND(F62="Comprado",NOT(ISNUMBER(D62))),AND(G62&lt;&gt;"",NOT(ISNUMBER(G62)))),"REVISAR datos","Correcto"))</f>
        <v/>
      </c>
      <c r="K62" s="24" t="str">
        <f aca="false">IF(COUNTA(A62:B62)=0,"",IF(COUNTIFS(Resumen!$A$18:$A$25,B62)=1,"Clasificado","REVISAR categoría"))</f>
        <v/>
      </c>
      <c r="L62" s="25" t="n">
        <f aca="false">IF(J62="Correcto",MAX(0,H62-C62),0)</f>
        <v>0</v>
      </c>
      <c r="M62" s="1" t="n">
        <f aca="false">IF(COUNTA(A62:G62)&gt;0,ROW(),0)</f>
        <v>0</v>
      </c>
    </row>
    <row r="63" customFormat="false" ht="30" hidden="false" customHeight="true" outlineLevel="0" collapsed="false">
      <c r="A63" s="33"/>
      <c r="B63" s="33"/>
      <c r="C63" s="34"/>
      <c r="D63" s="34"/>
      <c r="E63" s="34"/>
      <c r="F63" s="33"/>
      <c r="G63" s="35"/>
      <c r="H63" s="23" t="n">
        <f aca="false">IF(J63&lt;&gt;"Correcto",0,IF(F63="Descartado",0,IF(ISNUMBER(D63),D63,C63)))</f>
        <v>0</v>
      </c>
      <c r="I63" s="23" t="n">
        <f aca="false">IF(J63="Correcto",H63-N(E63),0)</f>
        <v>0</v>
      </c>
      <c r="J63" s="9" t="str">
        <f aca="false">IF(COUNTA(A63:G63)=0,"",IF(OR(A63="",B63="",NOT(ISNUMBER(C63)),C63&lt;0,AND(D63&lt;&gt;"",NOT(ISNUMBER(D63))),AND(E63&lt;&gt;"",NOT(ISNUMBER(E63))),AND(F63&lt;&gt;"Pendiente",F63&lt;&gt;"Comprado",F63&lt;&gt;"Descartado"),AND(F63="Comprado",NOT(ISNUMBER(D63))),AND(G63&lt;&gt;"",NOT(ISNUMBER(G63)))),"REVISAR datos","Correcto"))</f>
        <v/>
      </c>
      <c r="K63" s="24" t="str">
        <f aca="false">IF(COUNTA(A63:B63)=0,"",IF(COUNTIFS(Resumen!$A$18:$A$25,B63)=1,"Clasificado","REVISAR categoría"))</f>
        <v/>
      </c>
      <c r="L63" s="25" t="n">
        <f aca="false">IF(J63="Correcto",MAX(0,H63-C63),0)</f>
        <v>0</v>
      </c>
      <c r="M63" s="1" t="n">
        <f aca="false">IF(COUNTA(A63:G63)&gt;0,ROW(),0)</f>
        <v>0</v>
      </c>
    </row>
    <row r="64" customFormat="false" ht="30" hidden="false" customHeight="true" outlineLevel="0" collapsed="false">
      <c r="A64" s="33"/>
      <c r="B64" s="33"/>
      <c r="C64" s="34"/>
      <c r="D64" s="34"/>
      <c r="E64" s="34"/>
      <c r="F64" s="33"/>
      <c r="G64" s="35"/>
      <c r="H64" s="23" t="n">
        <f aca="false">IF(J64&lt;&gt;"Correcto",0,IF(F64="Descartado",0,IF(ISNUMBER(D64),D64,C64)))</f>
        <v>0</v>
      </c>
      <c r="I64" s="23" t="n">
        <f aca="false">IF(J64="Correcto",H64-N(E64),0)</f>
        <v>0</v>
      </c>
      <c r="J64" s="9" t="str">
        <f aca="false">IF(COUNTA(A64:G64)=0,"",IF(OR(A64="",B64="",NOT(ISNUMBER(C64)),C64&lt;0,AND(D64&lt;&gt;"",NOT(ISNUMBER(D64))),AND(E64&lt;&gt;"",NOT(ISNUMBER(E64))),AND(F64&lt;&gt;"Pendiente",F64&lt;&gt;"Comprado",F64&lt;&gt;"Descartado"),AND(F64="Comprado",NOT(ISNUMBER(D64))),AND(G64&lt;&gt;"",NOT(ISNUMBER(G64)))),"REVISAR datos","Correcto"))</f>
        <v/>
      </c>
      <c r="K64" s="24" t="str">
        <f aca="false">IF(COUNTA(A64:B64)=0,"",IF(COUNTIFS(Resumen!$A$18:$A$25,B64)=1,"Clasificado","REVISAR categoría"))</f>
        <v/>
      </c>
      <c r="L64" s="25" t="n">
        <f aca="false">IF(J64="Correcto",MAX(0,H64-C64),0)</f>
        <v>0</v>
      </c>
      <c r="M64" s="1" t="n">
        <f aca="false">IF(COUNTA(A64:G64)&gt;0,ROW(),0)</f>
        <v>0</v>
      </c>
    </row>
    <row r="65" customFormat="false" ht="30" hidden="false" customHeight="true" outlineLevel="0" collapsed="false">
      <c r="A65" s="33"/>
      <c r="B65" s="33"/>
      <c r="C65" s="34"/>
      <c r="D65" s="34"/>
      <c r="E65" s="34"/>
      <c r="F65" s="33"/>
      <c r="G65" s="35"/>
      <c r="H65" s="23" t="n">
        <f aca="false">IF(J65&lt;&gt;"Correcto",0,IF(F65="Descartado",0,IF(ISNUMBER(D65),D65,C65)))</f>
        <v>0</v>
      </c>
      <c r="I65" s="23" t="n">
        <f aca="false">IF(J65="Correcto",H65-N(E65),0)</f>
        <v>0</v>
      </c>
      <c r="J65" s="9" t="str">
        <f aca="false">IF(COUNTA(A65:G65)=0,"",IF(OR(A65="",B65="",NOT(ISNUMBER(C65)),C65&lt;0,AND(D65&lt;&gt;"",NOT(ISNUMBER(D65))),AND(E65&lt;&gt;"",NOT(ISNUMBER(E65))),AND(F65&lt;&gt;"Pendiente",F65&lt;&gt;"Comprado",F65&lt;&gt;"Descartado"),AND(F65="Comprado",NOT(ISNUMBER(D65))),AND(G65&lt;&gt;"",NOT(ISNUMBER(G65)))),"REVISAR datos","Correcto"))</f>
        <v/>
      </c>
      <c r="K65" s="24" t="str">
        <f aca="false">IF(COUNTA(A65:B65)=0,"",IF(COUNTIFS(Resumen!$A$18:$A$25,B65)=1,"Clasificado","REVISAR categoría"))</f>
        <v/>
      </c>
      <c r="L65" s="25" t="n">
        <f aca="false">IF(J65="Correcto",MAX(0,H65-C65),0)</f>
        <v>0</v>
      </c>
      <c r="M65" s="1" t="n">
        <f aca="false">IF(COUNTA(A65:G65)&gt;0,ROW(),0)</f>
        <v>0</v>
      </c>
    </row>
    <row r="66" customFormat="false" ht="30" hidden="false" customHeight="true" outlineLevel="0" collapsed="false">
      <c r="A66" s="33"/>
      <c r="B66" s="33"/>
      <c r="C66" s="34"/>
      <c r="D66" s="34"/>
      <c r="E66" s="34"/>
      <c r="F66" s="33"/>
      <c r="G66" s="35"/>
      <c r="H66" s="23" t="n">
        <f aca="false">IF(J66&lt;&gt;"Correcto",0,IF(F66="Descartado",0,IF(ISNUMBER(D66),D66,C66)))</f>
        <v>0</v>
      </c>
      <c r="I66" s="23" t="n">
        <f aca="false">IF(J66="Correcto",H66-N(E66),0)</f>
        <v>0</v>
      </c>
      <c r="J66" s="9" t="str">
        <f aca="false">IF(COUNTA(A66:G66)=0,"",IF(OR(A66="",B66="",NOT(ISNUMBER(C66)),C66&lt;0,AND(D66&lt;&gt;"",NOT(ISNUMBER(D66))),AND(E66&lt;&gt;"",NOT(ISNUMBER(E66))),AND(F66&lt;&gt;"Pendiente",F66&lt;&gt;"Comprado",F66&lt;&gt;"Descartado"),AND(F66="Comprado",NOT(ISNUMBER(D66))),AND(G66&lt;&gt;"",NOT(ISNUMBER(G66)))),"REVISAR datos","Correcto"))</f>
        <v/>
      </c>
      <c r="K66" s="24" t="str">
        <f aca="false">IF(COUNTA(A66:B66)=0,"",IF(COUNTIFS(Resumen!$A$18:$A$25,B66)=1,"Clasificado","REVISAR categoría"))</f>
        <v/>
      </c>
      <c r="L66" s="25" t="n">
        <f aca="false">IF(J66="Correcto",MAX(0,H66-C66),0)</f>
        <v>0</v>
      </c>
      <c r="M66" s="1" t="n">
        <f aca="false">IF(COUNTA(A66:G66)&gt;0,ROW(),0)</f>
        <v>0</v>
      </c>
    </row>
    <row r="67" customFormat="false" ht="30" hidden="false" customHeight="true" outlineLevel="0" collapsed="false">
      <c r="A67" s="33"/>
      <c r="B67" s="33"/>
      <c r="C67" s="34"/>
      <c r="D67" s="34"/>
      <c r="E67" s="34"/>
      <c r="F67" s="33"/>
      <c r="G67" s="35"/>
      <c r="H67" s="23" t="n">
        <f aca="false">IF(J67&lt;&gt;"Correcto",0,IF(F67="Descartado",0,IF(ISNUMBER(D67),D67,C67)))</f>
        <v>0</v>
      </c>
      <c r="I67" s="23" t="n">
        <f aca="false">IF(J67="Correcto",H67-N(E67),0)</f>
        <v>0</v>
      </c>
      <c r="J67" s="9" t="str">
        <f aca="false">IF(COUNTA(A67:G67)=0,"",IF(OR(A67="",B67="",NOT(ISNUMBER(C67)),C67&lt;0,AND(D67&lt;&gt;"",NOT(ISNUMBER(D67))),AND(E67&lt;&gt;"",NOT(ISNUMBER(E67))),AND(F67&lt;&gt;"Pendiente",F67&lt;&gt;"Comprado",F67&lt;&gt;"Descartado"),AND(F67="Comprado",NOT(ISNUMBER(D67))),AND(G67&lt;&gt;"",NOT(ISNUMBER(G67)))),"REVISAR datos","Correcto"))</f>
        <v/>
      </c>
      <c r="K67" s="24" t="str">
        <f aca="false">IF(COUNTA(A67:B67)=0,"",IF(COUNTIFS(Resumen!$A$18:$A$25,B67)=1,"Clasificado","REVISAR categoría"))</f>
        <v/>
      </c>
      <c r="L67" s="25" t="n">
        <f aca="false">IF(J67="Correcto",MAX(0,H67-C67),0)</f>
        <v>0</v>
      </c>
      <c r="M67" s="1" t="n">
        <f aca="false">IF(COUNTA(A67:G67)&gt;0,ROW(),0)</f>
        <v>0</v>
      </c>
    </row>
    <row r="68" customFormat="false" ht="30" hidden="false" customHeight="true" outlineLevel="0" collapsed="false">
      <c r="A68" s="33"/>
      <c r="B68" s="33"/>
      <c r="C68" s="34"/>
      <c r="D68" s="34"/>
      <c r="E68" s="34"/>
      <c r="F68" s="33"/>
      <c r="G68" s="35"/>
      <c r="H68" s="23" t="n">
        <f aca="false">IF(J68&lt;&gt;"Correcto",0,IF(F68="Descartado",0,IF(ISNUMBER(D68),D68,C68)))</f>
        <v>0</v>
      </c>
      <c r="I68" s="23" t="n">
        <f aca="false">IF(J68="Correcto",H68-N(E68),0)</f>
        <v>0</v>
      </c>
      <c r="J68" s="9" t="str">
        <f aca="false">IF(COUNTA(A68:G68)=0,"",IF(OR(A68="",B68="",NOT(ISNUMBER(C68)),C68&lt;0,AND(D68&lt;&gt;"",NOT(ISNUMBER(D68))),AND(E68&lt;&gt;"",NOT(ISNUMBER(E68))),AND(F68&lt;&gt;"Pendiente",F68&lt;&gt;"Comprado",F68&lt;&gt;"Descartado"),AND(F68="Comprado",NOT(ISNUMBER(D68))),AND(G68&lt;&gt;"",NOT(ISNUMBER(G68)))),"REVISAR datos","Correcto"))</f>
        <v/>
      </c>
      <c r="K68" s="24" t="str">
        <f aca="false">IF(COUNTA(A68:B68)=0,"",IF(COUNTIFS(Resumen!$A$18:$A$25,B68)=1,"Clasificado","REVISAR categoría"))</f>
        <v/>
      </c>
      <c r="L68" s="25" t="n">
        <f aca="false">IF(J68="Correcto",MAX(0,H68-C68),0)</f>
        <v>0</v>
      </c>
      <c r="M68" s="1" t="n">
        <f aca="false">IF(COUNTA(A68:G68)&gt;0,ROW(),0)</f>
        <v>0</v>
      </c>
    </row>
    <row r="69" customFormat="false" ht="30" hidden="false" customHeight="true" outlineLevel="0" collapsed="false">
      <c r="A69" s="33"/>
      <c r="B69" s="33"/>
      <c r="C69" s="34"/>
      <c r="D69" s="34"/>
      <c r="E69" s="34"/>
      <c r="F69" s="33"/>
      <c r="G69" s="35"/>
      <c r="H69" s="23" t="n">
        <f aca="false">IF(J69&lt;&gt;"Correcto",0,IF(F69="Descartado",0,IF(ISNUMBER(D69),D69,C69)))</f>
        <v>0</v>
      </c>
      <c r="I69" s="23" t="n">
        <f aca="false">IF(J69="Correcto",H69-N(E69),0)</f>
        <v>0</v>
      </c>
      <c r="J69" s="9" t="str">
        <f aca="false">IF(COUNTA(A69:G69)=0,"",IF(OR(A69="",B69="",NOT(ISNUMBER(C69)),C69&lt;0,AND(D69&lt;&gt;"",NOT(ISNUMBER(D69))),AND(E69&lt;&gt;"",NOT(ISNUMBER(E69))),AND(F69&lt;&gt;"Pendiente",F69&lt;&gt;"Comprado",F69&lt;&gt;"Descartado"),AND(F69="Comprado",NOT(ISNUMBER(D69))),AND(G69&lt;&gt;"",NOT(ISNUMBER(G69)))),"REVISAR datos","Correcto"))</f>
        <v/>
      </c>
      <c r="K69" s="24" t="str">
        <f aca="false">IF(COUNTA(A69:B69)=0,"",IF(COUNTIFS(Resumen!$A$18:$A$25,B69)=1,"Clasificado","REVISAR categoría"))</f>
        <v/>
      </c>
      <c r="L69" s="25" t="n">
        <f aca="false">IF(J69="Correcto",MAX(0,H69-C69),0)</f>
        <v>0</v>
      </c>
      <c r="M69" s="1" t="n">
        <f aca="false">IF(COUNTA(A69:G69)&gt;0,ROW(),0)</f>
        <v>0</v>
      </c>
    </row>
    <row r="70" customFormat="false" ht="30" hidden="false" customHeight="true" outlineLevel="0" collapsed="false">
      <c r="A70" s="33"/>
      <c r="B70" s="33"/>
      <c r="C70" s="34"/>
      <c r="D70" s="34"/>
      <c r="E70" s="34"/>
      <c r="F70" s="33"/>
      <c r="G70" s="35"/>
      <c r="H70" s="23" t="n">
        <f aca="false">IF(J70&lt;&gt;"Correcto",0,IF(F70="Descartado",0,IF(ISNUMBER(D70),D70,C70)))</f>
        <v>0</v>
      </c>
      <c r="I70" s="23" t="n">
        <f aca="false">IF(J70="Correcto",H70-N(E70),0)</f>
        <v>0</v>
      </c>
      <c r="J70" s="9" t="str">
        <f aca="false">IF(COUNTA(A70:G70)=0,"",IF(OR(A70="",B70="",NOT(ISNUMBER(C70)),C70&lt;0,AND(D70&lt;&gt;"",NOT(ISNUMBER(D70))),AND(E70&lt;&gt;"",NOT(ISNUMBER(E70))),AND(F70&lt;&gt;"Pendiente",F70&lt;&gt;"Comprado",F70&lt;&gt;"Descartado"),AND(F70="Comprado",NOT(ISNUMBER(D70))),AND(G70&lt;&gt;"",NOT(ISNUMBER(G70)))),"REVISAR datos","Correcto"))</f>
        <v/>
      </c>
      <c r="K70" s="24" t="str">
        <f aca="false">IF(COUNTA(A70:B70)=0,"",IF(COUNTIFS(Resumen!$A$18:$A$25,B70)=1,"Clasificado","REVISAR categoría"))</f>
        <v/>
      </c>
      <c r="L70" s="25" t="n">
        <f aca="false">IF(J70="Correcto",MAX(0,H70-C70),0)</f>
        <v>0</v>
      </c>
      <c r="M70" s="1" t="n">
        <f aca="false">IF(COUNTA(A70:G70)&gt;0,ROW(),0)</f>
        <v>0</v>
      </c>
    </row>
    <row r="71" customFormat="false" ht="30" hidden="false" customHeight="true" outlineLevel="0" collapsed="false">
      <c r="A71" s="33"/>
      <c r="B71" s="33"/>
      <c r="C71" s="34"/>
      <c r="D71" s="34"/>
      <c r="E71" s="34"/>
      <c r="F71" s="33"/>
      <c r="G71" s="35"/>
      <c r="H71" s="23" t="n">
        <f aca="false">IF(J71&lt;&gt;"Correcto",0,IF(F71="Descartado",0,IF(ISNUMBER(D71),D71,C71)))</f>
        <v>0</v>
      </c>
      <c r="I71" s="23" t="n">
        <f aca="false">IF(J71="Correcto",H71-N(E71),0)</f>
        <v>0</v>
      </c>
      <c r="J71" s="9" t="str">
        <f aca="false">IF(COUNTA(A71:G71)=0,"",IF(OR(A71="",B71="",NOT(ISNUMBER(C71)),C71&lt;0,AND(D71&lt;&gt;"",NOT(ISNUMBER(D71))),AND(E71&lt;&gt;"",NOT(ISNUMBER(E71))),AND(F71&lt;&gt;"Pendiente",F71&lt;&gt;"Comprado",F71&lt;&gt;"Descartado"),AND(F71="Comprado",NOT(ISNUMBER(D71))),AND(G71&lt;&gt;"",NOT(ISNUMBER(G71)))),"REVISAR datos","Correcto"))</f>
        <v/>
      </c>
      <c r="K71" s="24" t="str">
        <f aca="false">IF(COUNTA(A71:B71)=0,"",IF(COUNTIFS(Resumen!$A$18:$A$25,B71)=1,"Clasificado","REVISAR categoría"))</f>
        <v/>
      </c>
      <c r="L71" s="25" t="n">
        <f aca="false">IF(J71="Correcto",MAX(0,H71-C71),0)</f>
        <v>0</v>
      </c>
      <c r="M71" s="1" t="n">
        <f aca="false">IF(COUNTA(A71:G71)&gt;0,ROW(),0)</f>
        <v>0</v>
      </c>
    </row>
    <row r="72" customFormat="false" ht="30" hidden="false" customHeight="true" outlineLevel="0" collapsed="false">
      <c r="A72" s="33"/>
      <c r="B72" s="33"/>
      <c r="C72" s="34"/>
      <c r="D72" s="34"/>
      <c r="E72" s="34"/>
      <c r="F72" s="33"/>
      <c r="G72" s="35"/>
      <c r="H72" s="23" t="n">
        <f aca="false">IF(J72&lt;&gt;"Correcto",0,IF(F72="Descartado",0,IF(ISNUMBER(D72),D72,C72)))</f>
        <v>0</v>
      </c>
      <c r="I72" s="23" t="n">
        <f aca="false">IF(J72="Correcto",H72-N(E72),0)</f>
        <v>0</v>
      </c>
      <c r="J72" s="9" t="str">
        <f aca="false">IF(COUNTA(A72:G72)=0,"",IF(OR(A72="",B72="",NOT(ISNUMBER(C72)),C72&lt;0,AND(D72&lt;&gt;"",NOT(ISNUMBER(D72))),AND(E72&lt;&gt;"",NOT(ISNUMBER(E72))),AND(F72&lt;&gt;"Pendiente",F72&lt;&gt;"Comprado",F72&lt;&gt;"Descartado"),AND(F72="Comprado",NOT(ISNUMBER(D72))),AND(G72&lt;&gt;"",NOT(ISNUMBER(G72)))),"REVISAR datos","Correcto"))</f>
        <v/>
      </c>
      <c r="K72" s="24" t="str">
        <f aca="false">IF(COUNTA(A72:B72)=0,"",IF(COUNTIFS(Resumen!$A$18:$A$25,B72)=1,"Clasificado","REVISAR categoría"))</f>
        <v/>
      </c>
      <c r="L72" s="25" t="n">
        <f aca="false">IF(J72="Correcto",MAX(0,H72-C72),0)</f>
        <v>0</v>
      </c>
      <c r="M72" s="1" t="n">
        <f aca="false">IF(COUNTA(A72:G72)&gt;0,ROW(),0)</f>
        <v>0</v>
      </c>
    </row>
    <row r="73" customFormat="false" ht="30" hidden="false" customHeight="true" outlineLevel="0" collapsed="false">
      <c r="A73" s="33"/>
      <c r="B73" s="33"/>
      <c r="C73" s="34"/>
      <c r="D73" s="34"/>
      <c r="E73" s="34"/>
      <c r="F73" s="33"/>
      <c r="G73" s="35"/>
      <c r="H73" s="23" t="n">
        <f aca="false">IF(J73&lt;&gt;"Correcto",0,IF(F73="Descartado",0,IF(ISNUMBER(D73),D73,C73)))</f>
        <v>0</v>
      </c>
      <c r="I73" s="23" t="n">
        <f aca="false">IF(J73="Correcto",H73-N(E73),0)</f>
        <v>0</v>
      </c>
      <c r="J73" s="9" t="str">
        <f aca="false">IF(COUNTA(A73:G73)=0,"",IF(OR(A73="",B73="",NOT(ISNUMBER(C73)),C73&lt;0,AND(D73&lt;&gt;"",NOT(ISNUMBER(D73))),AND(E73&lt;&gt;"",NOT(ISNUMBER(E73))),AND(F73&lt;&gt;"Pendiente",F73&lt;&gt;"Comprado",F73&lt;&gt;"Descartado"),AND(F73="Comprado",NOT(ISNUMBER(D73))),AND(G73&lt;&gt;"",NOT(ISNUMBER(G73)))),"REVISAR datos","Correcto"))</f>
        <v/>
      </c>
      <c r="K73" s="24" t="str">
        <f aca="false">IF(COUNTA(A73:B73)=0,"",IF(COUNTIFS(Resumen!$A$18:$A$25,B73)=1,"Clasificado","REVISAR categoría"))</f>
        <v/>
      </c>
      <c r="L73" s="25" t="n">
        <f aca="false">IF(J73="Correcto",MAX(0,H73-C73),0)</f>
        <v>0</v>
      </c>
      <c r="M73" s="1" t="n">
        <f aca="false">IF(COUNTA(A73:G73)&gt;0,ROW(),0)</f>
        <v>0</v>
      </c>
    </row>
    <row r="74" customFormat="false" ht="30" hidden="false" customHeight="true" outlineLevel="0" collapsed="false">
      <c r="A74" s="33"/>
      <c r="B74" s="33"/>
      <c r="C74" s="34"/>
      <c r="D74" s="34"/>
      <c r="E74" s="34"/>
      <c r="F74" s="33"/>
      <c r="G74" s="35"/>
      <c r="H74" s="23" t="n">
        <f aca="false">IF(J74&lt;&gt;"Correcto",0,IF(F74="Descartado",0,IF(ISNUMBER(D74),D74,C74)))</f>
        <v>0</v>
      </c>
      <c r="I74" s="23" t="n">
        <f aca="false">IF(J74="Correcto",H74-N(E74),0)</f>
        <v>0</v>
      </c>
      <c r="J74" s="9" t="str">
        <f aca="false">IF(COUNTA(A74:G74)=0,"",IF(OR(A74="",B74="",NOT(ISNUMBER(C74)),C74&lt;0,AND(D74&lt;&gt;"",NOT(ISNUMBER(D74))),AND(E74&lt;&gt;"",NOT(ISNUMBER(E74))),AND(F74&lt;&gt;"Pendiente",F74&lt;&gt;"Comprado",F74&lt;&gt;"Descartado"),AND(F74="Comprado",NOT(ISNUMBER(D74))),AND(G74&lt;&gt;"",NOT(ISNUMBER(G74)))),"REVISAR datos","Correcto"))</f>
        <v/>
      </c>
      <c r="K74" s="24" t="str">
        <f aca="false">IF(COUNTA(A74:B74)=0,"",IF(COUNTIFS(Resumen!$A$18:$A$25,B74)=1,"Clasificado","REVISAR categoría"))</f>
        <v/>
      </c>
      <c r="L74" s="25" t="n">
        <f aca="false">IF(J74="Correcto",MAX(0,H74-C74),0)</f>
        <v>0</v>
      </c>
      <c r="M74" s="1" t="n">
        <f aca="false">IF(COUNTA(A74:G74)&gt;0,ROW(),0)</f>
        <v>0</v>
      </c>
    </row>
    <row r="75" customFormat="false" ht="30" hidden="false" customHeight="true" outlineLevel="0" collapsed="false">
      <c r="A75" s="33"/>
      <c r="B75" s="33"/>
      <c r="C75" s="34"/>
      <c r="D75" s="34"/>
      <c r="E75" s="34"/>
      <c r="F75" s="33"/>
      <c r="G75" s="35"/>
      <c r="H75" s="23" t="n">
        <f aca="false">IF(J75&lt;&gt;"Correcto",0,IF(F75="Descartado",0,IF(ISNUMBER(D75),D75,C75)))</f>
        <v>0</v>
      </c>
      <c r="I75" s="23" t="n">
        <f aca="false">IF(J75="Correcto",H75-N(E75),0)</f>
        <v>0</v>
      </c>
      <c r="J75" s="9" t="str">
        <f aca="false">IF(COUNTA(A75:G75)=0,"",IF(OR(A75="",B75="",NOT(ISNUMBER(C75)),C75&lt;0,AND(D75&lt;&gt;"",NOT(ISNUMBER(D75))),AND(E75&lt;&gt;"",NOT(ISNUMBER(E75))),AND(F75&lt;&gt;"Pendiente",F75&lt;&gt;"Comprado",F75&lt;&gt;"Descartado"),AND(F75="Comprado",NOT(ISNUMBER(D75))),AND(G75&lt;&gt;"",NOT(ISNUMBER(G75)))),"REVISAR datos","Correcto"))</f>
        <v/>
      </c>
      <c r="K75" s="24" t="str">
        <f aca="false">IF(COUNTA(A75:B75)=0,"",IF(COUNTIFS(Resumen!$A$18:$A$25,B75)=1,"Clasificado","REVISAR categoría"))</f>
        <v/>
      </c>
      <c r="L75" s="25" t="n">
        <f aca="false">IF(J75="Correcto",MAX(0,H75-C75),0)</f>
        <v>0</v>
      </c>
      <c r="M75" s="1" t="n">
        <f aca="false">IF(COUNTA(A75:G75)&gt;0,ROW(),0)</f>
        <v>0</v>
      </c>
    </row>
    <row r="76" customFormat="false" ht="30" hidden="false" customHeight="true" outlineLevel="0" collapsed="false">
      <c r="A76" s="33"/>
      <c r="B76" s="33"/>
      <c r="C76" s="34"/>
      <c r="D76" s="34"/>
      <c r="E76" s="34"/>
      <c r="F76" s="33"/>
      <c r="G76" s="35"/>
      <c r="H76" s="23" t="n">
        <f aca="false">IF(J76&lt;&gt;"Correcto",0,IF(F76="Descartado",0,IF(ISNUMBER(D76),D76,C76)))</f>
        <v>0</v>
      </c>
      <c r="I76" s="23" t="n">
        <f aca="false">IF(J76="Correcto",H76-N(E76),0)</f>
        <v>0</v>
      </c>
      <c r="J76" s="9" t="str">
        <f aca="false">IF(COUNTA(A76:G76)=0,"",IF(OR(A76="",B76="",NOT(ISNUMBER(C76)),C76&lt;0,AND(D76&lt;&gt;"",NOT(ISNUMBER(D76))),AND(E76&lt;&gt;"",NOT(ISNUMBER(E76))),AND(F76&lt;&gt;"Pendiente",F76&lt;&gt;"Comprado",F76&lt;&gt;"Descartado"),AND(F76="Comprado",NOT(ISNUMBER(D76))),AND(G76&lt;&gt;"",NOT(ISNUMBER(G76)))),"REVISAR datos","Correcto"))</f>
        <v/>
      </c>
      <c r="K76" s="24" t="str">
        <f aca="false">IF(COUNTA(A76:B76)=0,"",IF(COUNTIFS(Resumen!$A$18:$A$25,B76)=1,"Clasificado","REVISAR categoría"))</f>
        <v/>
      </c>
      <c r="L76" s="25" t="n">
        <f aca="false">IF(J76="Correcto",MAX(0,H76-C76),0)</f>
        <v>0</v>
      </c>
      <c r="M76" s="1" t="n">
        <f aca="false">IF(COUNTA(A76:G76)&gt;0,ROW(),0)</f>
        <v>0</v>
      </c>
    </row>
    <row r="77" customFormat="false" ht="30" hidden="false" customHeight="true" outlineLevel="0" collapsed="false">
      <c r="A77" s="33"/>
      <c r="B77" s="33"/>
      <c r="C77" s="34"/>
      <c r="D77" s="34"/>
      <c r="E77" s="34"/>
      <c r="F77" s="33"/>
      <c r="G77" s="35"/>
      <c r="H77" s="23" t="n">
        <f aca="false">IF(J77&lt;&gt;"Correcto",0,IF(F77="Descartado",0,IF(ISNUMBER(D77),D77,C77)))</f>
        <v>0</v>
      </c>
      <c r="I77" s="23" t="n">
        <f aca="false">IF(J77="Correcto",H77-N(E77),0)</f>
        <v>0</v>
      </c>
      <c r="J77" s="9" t="str">
        <f aca="false">IF(COUNTA(A77:G77)=0,"",IF(OR(A77="",B77="",NOT(ISNUMBER(C77)),C77&lt;0,AND(D77&lt;&gt;"",NOT(ISNUMBER(D77))),AND(E77&lt;&gt;"",NOT(ISNUMBER(E77))),AND(F77&lt;&gt;"Pendiente",F77&lt;&gt;"Comprado",F77&lt;&gt;"Descartado"),AND(F77="Comprado",NOT(ISNUMBER(D77))),AND(G77&lt;&gt;"",NOT(ISNUMBER(G77)))),"REVISAR datos","Correcto"))</f>
        <v/>
      </c>
      <c r="K77" s="24" t="str">
        <f aca="false">IF(COUNTA(A77:B77)=0,"",IF(COUNTIFS(Resumen!$A$18:$A$25,B77)=1,"Clasificado","REVISAR categoría"))</f>
        <v/>
      </c>
      <c r="L77" s="25" t="n">
        <f aca="false">IF(J77="Correcto",MAX(0,H77-C77),0)</f>
        <v>0</v>
      </c>
      <c r="M77" s="1" t="n">
        <f aca="false">IF(COUNTA(A77:G77)&gt;0,ROW(),0)</f>
        <v>0</v>
      </c>
    </row>
    <row r="78" customFormat="false" ht="30" hidden="false" customHeight="true" outlineLevel="0" collapsed="false">
      <c r="A78" s="33"/>
      <c r="B78" s="33"/>
      <c r="C78" s="34"/>
      <c r="D78" s="34"/>
      <c r="E78" s="34"/>
      <c r="F78" s="33"/>
      <c r="G78" s="35"/>
      <c r="H78" s="23" t="n">
        <f aca="false">IF(J78&lt;&gt;"Correcto",0,IF(F78="Descartado",0,IF(ISNUMBER(D78),D78,C78)))</f>
        <v>0</v>
      </c>
      <c r="I78" s="23" t="n">
        <f aca="false">IF(J78="Correcto",H78-N(E78),0)</f>
        <v>0</v>
      </c>
      <c r="J78" s="9" t="str">
        <f aca="false">IF(COUNTA(A78:G78)=0,"",IF(OR(A78="",B78="",NOT(ISNUMBER(C78)),C78&lt;0,AND(D78&lt;&gt;"",NOT(ISNUMBER(D78))),AND(E78&lt;&gt;"",NOT(ISNUMBER(E78))),AND(F78&lt;&gt;"Pendiente",F78&lt;&gt;"Comprado",F78&lt;&gt;"Descartado"),AND(F78="Comprado",NOT(ISNUMBER(D78))),AND(G78&lt;&gt;"",NOT(ISNUMBER(G78)))),"REVISAR datos","Correcto"))</f>
        <v/>
      </c>
      <c r="K78" s="24" t="str">
        <f aca="false">IF(COUNTA(A78:B78)=0,"",IF(COUNTIFS(Resumen!$A$18:$A$25,B78)=1,"Clasificado","REVISAR categoría"))</f>
        <v/>
      </c>
      <c r="L78" s="25" t="n">
        <f aca="false">IF(J78="Correcto",MAX(0,H78-C78),0)</f>
        <v>0</v>
      </c>
      <c r="M78" s="1" t="n">
        <f aca="false">IF(COUNTA(A78:G78)&gt;0,ROW(),0)</f>
        <v>0</v>
      </c>
    </row>
    <row r="79" customFormat="false" ht="30" hidden="false" customHeight="true" outlineLevel="0" collapsed="false">
      <c r="A79" s="33"/>
      <c r="B79" s="33"/>
      <c r="C79" s="34"/>
      <c r="D79" s="34"/>
      <c r="E79" s="34"/>
      <c r="F79" s="33"/>
      <c r="G79" s="35"/>
      <c r="H79" s="23" t="n">
        <f aca="false">IF(J79&lt;&gt;"Correcto",0,IF(F79="Descartado",0,IF(ISNUMBER(D79),D79,C79)))</f>
        <v>0</v>
      </c>
      <c r="I79" s="23" t="n">
        <f aca="false">IF(J79="Correcto",H79-N(E79),0)</f>
        <v>0</v>
      </c>
      <c r="J79" s="9" t="str">
        <f aca="false">IF(COUNTA(A79:G79)=0,"",IF(OR(A79="",B79="",NOT(ISNUMBER(C79)),C79&lt;0,AND(D79&lt;&gt;"",NOT(ISNUMBER(D79))),AND(E79&lt;&gt;"",NOT(ISNUMBER(E79))),AND(F79&lt;&gt;"Pendiente",F79&lt;&gt;"Comprado",F79&lt;&gt;"Descartado"),AND(F79="Comprado",NOT(ISNUMBER(D79))),AND(G79&lt;&gt;"",NOT(ISNUMBER(G79)))),"REVISAR datos","Correcto"))</f>
        <v/>
      </c>
      <c r="K79" s="24" t="str">
        <f aca="false">IF(COUNTA(A79:B79)=0,"",IF(COUNTIFS(Resumen!$A$18:$A$25,B79)=1,"Clasificado","REVISAR categoría"))</f>
        <v/>
      </c>
      <c r="L79" s="25" t="n">
        <f aca="false">IF(J79="Correcto",MAX(0,H79-C79),0)</f>
        <v>0</v>
      </c>
      <c r="M79" s="1" t="n">
        <f aca="false">IF(COUNTA(A79:G79)&gt;0,ROW(),0)</f>
        <v>0</v>
      </c>
    </row>
    <row r="80" customFormat="false" ht="30" hidden="false" customHeight="true" outlineLevel="0" collapsed="false">
      <c r="A80" s="33"/>
      <c r="B80" s="33"/>
      <c r="C80" s="34"/>
      <c r="D80" s="34"/>
      <c r="E80" s="34"/>
      <c r="F80" s="33"/>
      <c r="G80" s="35"/>
      <c r="H80" s="23" t="n">
        <f aca="false">IF(J80&lt;&gt;"Correcto",0,IF(F80="Descartado",0,IF(ISNUMBER(D80),D80,C80)))</f>
        <v>0</v>
      </c>
      <c r="I80" s="23" t="n">
        <f aca="false">IF(J80="Correcto",H80-N(E80),0)</f>
        <v>0</v>
      </c>
      <c r="J80" s="9" t="str">
        <f aca="false">IF(COUNTA(A80:G80)=0,"",IF(OR(A80="",B80="",NOT(ISNUMBER(C80)),C80&lt;0,AND(D80&lt;&gt;"",NOT(ISNUMBER(D80))),AND(E80&lt;&gt;"",NOT(ISNUMBER(E80))),AND(F80&lt;&gt;"Pendiente",F80&lt;&gt;"Comprado",F80&lt;&gt;"Descartado"),AND(F80="Comprado",NOT(ISNUMBER(D80))),AND(G80&lt;&gt;"",NOT(ISNUMBER(G80)))),"REVISAR datos","Correcto"))</f>
        <v/>
      </c>
      <c r="K80" s="24" t="str">
        <f aca="false">IF(COUNTA(A80:B80)=0,"",IF(COUNTIFS(Resumen!$A$18:$A$25,B80)=1,"Clasificado","REVISAR categoría"))</f>
        <v/>
      </c>
      <c r="L80" s="25" t="n">
        <f aca="false">IF(J80="Correcto",MAX(0,H80-C80),0)</f>
        <v>0</v>
      </c>
      <c r="M80" s="1" t="n">
        <f aca="false">IF(COUNTA(A80:G80)&gt;0,ROW(),0)</f>
        <v>0</v>
      </c>
    </row>
    <row r="81" customFormat="false" ht="30" hidden="false" customHeight="true" outlineLevel="0" collapsed="false">
      <c r="A81" s="33"/>
      <c r="B81" s="33"/>
      <c r="C81" s="34"/>
      <c r="D81" s="34"/>
      <c r="E81" s="34"/>
      <c r="F81" s="33"/>
      <c r="G81" s="35"/>
      <c r="H81" s="23" t="n">
        <f aca="false">IF(J81&lt;&gt;"Correcto",0,IF(F81="Descartado",0,IF(ISNUMBER(D81),D81,C81)))</f>
        <v>0</v>
      </c>
      <c r="I81" s="23" t="n">
        <f aca="false">IF(J81="Correcto",H81-N(E81),0)</f>
        <v>0</v>
      </c>
      <c r="J81" s="9" t="str">
        <f aca="false">IF(COUNTA(A81:G81)=0,"",IF(OR(A81="",B81="",NOT(ISNUMBER(C81)),C81&lt;0,AND(D81&lt;&gt;"",NOT(ISNUMBER(D81))),AND(E81&lt;&gt;"",NOT(ISNUMBER(E81))),AND(F81&lt;&gt;"Pendiente",F81&lt;&gt;"Comprado",F81&lt;&gt;"Descartado"),AND(F81="Comprado",NOT(ISNUMBER(D81))),AND(G81&lt;&gt;"",NOT(ISNUMBER(G81)))),"REVISAR datos","Correcto"))</f>
        <v/>
      </c>
      <c r="K81" s="24" t="str">
        <f aca="false">IF(COUNTA(A81:B81)=0,"",IF(COUNTIFS(Resumen!$A$18:$A$25,B81)=1,"Clasificado","REVISAR categoría"))</f>
        <v/>
      </c>
      <c r="L81" s="25" t="n">
        <f aca="false">IF(J81="Correcto",MAX(0,H81-C81),0)</f>
        <v>0</v>
      </c>
      <c r="M81" s="1" t="n">
        <f aca="false">IF(COUNTA(A81:G81)&gt;0,ROW(),0)</f>
        <v>0</v>
      </c>
    </row>
    <row r="82" customFormat="false" ht="30" hidden="false" customHeight="true" outlineLevel="0" collapsed="false">
      <c r="A82" s="33"/>
      <c r="B82" s="33"/>
      <c r="C82" s="34"/>
      <c r="D82" s="34"/>
      <c r="E82" s="34"/>
      <c r="F82" s="33"/>
      <c r="G82" s="35"/>
      <c r="H82" s="23" t="n">
        <f aca="false">IF(J82&lt;&gt;"Correcto",0,IF(F82="Descartado",0,IF(ISNUMBER(D82),D82,C82)))</f>
        <v>0</v>
      </c>
      <c r="I82" s="23" t="n">
        <f aca="false">IF(J82="Correcto",H82-N(E82),0)</f>
        <v>0</v>
      </c>
      <c r="J82" s="9" t="str">
        <f aca="false">IF(COUNTA(A82:G82)=0,"",IF(OR(A82="",B82="",NOT(ISNUMBER(C82)),C82&lt;0,AND(D82&lt;&gt;"",NOT(ISNUMBER(D82))),AND(E82&lt;&gt;"",NOT(ISNUMBER(E82))),AND(F82&lt;&gt;"Pendiente",F82&lt;&gt;"Comprado",F82&lt;&gt;"Descartado"),AND(F82="Comprado",NOT(ISNUMBER(D82))),AND(G82&lt;&gt;"",NOT(ISNUMBER(G82)))),"REVISAR datos","Correcto"))</f>
        <v/>
      </c>
      <c r="K82" s="24" t="str">
        <f aca="false">IF(COUNTA(A82:B82)=0,"",IF(COUNTIFS(Resumen!$A$18:$A$25,B82)=1,"Clasificado","REVISAR categoría"))</f>
        <v/>
      </c>
      <c r="L82" s="25" t="n">
        <f aca="false">IF(J82="Correcto",MAX(0,H82-C82),0)</f>
        <v>0</v>
      </c>
      <c r="M82" s="1" t="n">
        <f aca="false">IF(COUNTA(A82:G82)&gt;0,ROW(),0)</f>
        <v>0</v>
      </c>
    </row>
    <row r="83" customFormat="false" ht="30" hidden="false" customHeight="true" outlineLevel="0" collapsed="false">
      <c r="A83" s="33"/>
      <c r="B83" s="33"/>
      <c r="C83" s="34"/>
      <c r="D83" s="34"/>
      <c r="E83" s="34"/>
      <c r="F83" s="33"/>
      <c r="G83" s="35"/>
      <c r="H83" s="23" t="n">
        <f aca="false">IF(J83&lt;&gt;"Correcto",0,IF(F83="Descartado",0,IF(ISNUMBER(D83),D83,C83)))</f>
        <v>0</v>
      </c>
      <c r="I83" s="23" t="n">
        <f aca="false">IF(J83="Correcto",H83-N(E83),0)</f>
        <v>0</v>
      </c>
      <c r="J83" s="9" t="str">
        <f aca="false">IF(COUNTA(A83:G83)=0,"",IF(OR(A83="",B83="",NOT(ISNUMBER(C83)),C83&lt;0,AND(D83&lt;&gt;"",NOT(ISNUMBER(D83))),AND(E83&lt;&gt;"",NOT(ISNUMBER(E83))),AND(F83&lt;&gt;"Pendiente",F83&lt;&gt;"Comprado",F83&lt;&gt;"Descartado"),AND(F83="Comprado",NOT(ISNUMBER(D83))),AND(G83&lt;&gt;"",NOT(ISNUMBER(G83)))),"REVISAR datos","Correcto"))</f>
        <v/>
      </c>
      <c r="K83" s="24" t="str">
        <f aca="false">IF(COUNTA(A83:B83)=0,"",IF(COUNTIFS(Resumen!$A$18:$A$25,B83)=1,"Clasificado","REVISAR categoría"))</f>
        <v/>
      </c>
      <c r="L83" s="25" t="n">
        <f aca="false">IF(J83="Correcto",MAX(0,H83-C83),0)</f>
        <v>0</v>
      </c>
      <c r="M83" s="1" t="n">
        <f aca="false">IF(COUNTA(A83:G83)&gt;0,ROW(),0)</f>
        <v>0</v>
      </c>
    </row>
    <row r="84" customFormat="false" ht="30" hidden="false" customHeight="true" outlineLevel="0" collapsed="false">
      <c r="A84" s="33"/>
      <c r="B84" s="33"/>
      <c r="C84" s="34"/>
      <c r="D84" s="34"/>
      <c r="E84" s="34"/>
      <c r="F84" s="33"/>
      <c r="G84" s="35"/>
      <c r="H84" s="23" t="n">
        <f aca="false">IF(J84&lt;&gt;"Correcto",0,IF(F84="Descartado",0,IF(ISNUMBER(D84),D84,C84)))</f>
        <v>0</v>
      </c>
      <c r="I84" s="23" t="n">
        <f aca="false">IF(J84="Correcto",H84-N(E84),0)</f>
        <v>0</v>
      </c>
      <c r="J84" s="9" t="str">
        <f aca="false">IF(COUNTA(A84:G84)=0,"",IF(OR(A84="",B84="",NOT(ISNUMBER(C84)),C84&lt;0,AND(D84&lt;&gt;"",NOT(ISNUMBER(D84))),AND(E84&lt;&gt;"",NOT(ISNUMBER(E84))),AND(F84&lt;&gt;"Pendiente",F84&lt;&gt;"Comprado",F84&lt;&gt;"Descartado"),AND(F84="Comprado",NOT(ISNUMBER(D84))),AND(G84&lt;&gt;"",NOT(ISNUMBER(G84)))),"REVISAR datos","Correcto"))</f>
        <v/>
      </c>
      <c r="K84" s="24" t="str">
        <f aca="false">IF(COUNTA(A84:B84)=0,"",IF(COUNTIFS(Resumen!$A$18:$A$25,B84)=1,"Clasificado","REVISAR categoría"))</f>
        <v/>
      </c>
      <c r="L84" s="25" t="n">
        <f aca="false">IF(J84="Correcto",MAX(0,H84-C84),0)</f>
        <v>0</v>
      </c>
      <c r="M84" s="1" t="n">
        <f aca="false">IF(COUNTA(A84:G84)&gt;0,ROW(),0)</f>
        <v>0</v>
      </c>
    </row>
    <row r="85" customFormat="false" ht="30" hidden="false" customHeight="true" outlineLevel="0" collapsed="false">
      <c r="A85" s="33"/>
      <c r="B85" s="33"/>
      <c r="C85" s="34"/>
      <c r="D85" s="34"/>
      <c r="E85" s="34"/>
      <c r="F85" s="33"/>
      <c r="G85" s="35"/>
      <c r="H85" s="23" t="n">
        <f aca="false">IF(J85&lt;&gt;"Correcto",0,IF(F85="Descartado",0,IF(ISNUMBER(D85),D85,C85)))</f>
        <v>0</v>
      </c>
      <c r="I85" s="23" t="n">
        <f aca="false">IF(J85="Correcto",H85-N(E85),0)</f>
        <v>0</v>
      </c>
      <c r="J85" s="9" t="str">
        <f aca="false">IF(COUNTA(A85:G85)=0,"",IF(OR(A85="",B85="",NOT(ISNUMBER(C85)),C85&lt;0,AND(D85&lt;&gt;"",NOT(ISNUMBER(D85))),AND(E85&lt;&gt;"",NOT(ISNUMBER(E85))),AND(F85&lt;&gt;"Pendiente",F85&lt;&gt;"Comprado",F85&lt;&gt;"Descartado"),AND(F85="Comprado",NOT(ISNUMBER(D85))),AND(G85&lt;&gt;"",NOT(ISNUMBER(G85)))),"REVISAR datos","Correcto"))</f>
        <v/>
      </c>
      <c r="K85" s="24" t="str">
        <f aca="false">IF(COUNTA(A85:B85)=0,"",IF(COUNTIFS(Resumen!$A$18:$A$25,B85)=1,"Clasificado","REVISAR categoría"))</f>
        <v/>
      </c>
      <c r="L85" s="25" t="n">
        <f aca="false">IF(J85="Correcto",MAX(0,H85-C85),0)</f>
        <v>0</v>
      </c>
      <c r="M85" s="1" t="n">
        <f aca="false">IF(COUNTA(A85:G85)&gt;0,ROW(),0)</f>
        <v>0</v>
      </c>
    </row>
    <row r="86" customFormat="false" ht="30" hidden="false" customHeight="true" outlineLevel="0" collapsed="false">
      <c r="A86" s="33"/>
      <c r="B86" s="33"/>
      <c r="C86" s="34"/>
      <c r="D86" s="34"/>
      <c r="E86" s="34"/>
      <c r="F86" s="33"/>
      <c r="G86" s="35"/>
      <c r="H86" s="23" t="n">
        <f aca="false">IF(J86&lt;&gt;"Correcto",0,IF(F86="Descartado",0,IF(ISNUMBER(D86),D86,C86)))</f>
        <v>0</v>
      </c>
      <c r="I86" s="23" t="n">
        <f aca="false">IF(J86="Correcto",H86-N(E86),0)</f>
        <v>0</v>
      </c>
      <c r="J86" s="9" t="str">
        <f aca="false">IF(COUNTA(A86:G86)=0,"",IF(OR(A86="",B86="",NOT(ISNUMBER(C86)),C86&lt;0,AND(D86&lt;&gt;"",NOT(ISNUMBER(D86))),AND(E86&lt;&gt;"",NOT(ISNUMBER(E86))),AND(F86&lt;&gt;"Pendiente",F86&lt;&gt;"Comprado",F86&lt;&gt;"Descartado"),AND(F86="Comprado",NOT(ISNUMBER(D86))),AND(G86&lt;&gt;"",NOT(ISNUMBER(G86)))),"REVISAR datos","Correcto"))</f>
        <v/>
      </c>
      <c r="K86" s="24" t="str">
        <f aca="false">IF(COUNTA(A86:B86)=0,"",IF(COUNTIFS(Resumen!$A$18:$A$25,B86)=1,"Clasificado","REVISAR categoría"))</f>
        <v/>
      </c>
      <c r="L86" s="25" t="n">
        <f aca="false">IF(J86="Correcto",MAX(0,H86-C86),0)</f>
        <v>0</v>
      </c>
      <c r="M86" s="1" t="n">
        <f aca="false">IF(COUNTA(A86:G86)&gt;0,ROW(),0)</f>
        <v>0</v>
      </c>
    </row>
    <row r="87" customFormat="false" ht="30" hidden="false" customHeight="true" outlineLevel="0" collapsed="false">
      <c r="A87" s="33"/>
      <c r="B87" s="33"/>
      <c r="C87" s="34"/>
      <c r="D87" s="34"/>
      <c r="E87" s="34"/>
      <c r="F87" s="33"/>
      <c r="G87" s="35"/>
      <c r="H87" s="23" t="n">
        <f aca="false">IF(J87&lt;&gt;"Correcto",0,IF(F87="Descartado",0,IF(ISNUMBER(D87),D87,C87)))</f>
        <v>0</v>
      </c>
      <c r="I87" s="23" t="n">
        <f aca="false">IF(J87="Correcto",H87-N(E87),0)</f>
        <v>0</v>
      </c>
      <c r="J87" s="9" t="str">
        <f aca="false">IF(COUNTA(A87:G87)=0,"",IF(OR(A87="",B87="",NOT(ISNUMBER(C87)),C87&lt;0,AND(D87&lt;&gt;"",NOT(ISNUMBER(D87))),AND(E87&lt;&gt;"",NOT(ISNUMBER(E87))),AND(F87&lt;&gt;"Pendiente",F87&lt;&gt;"Comprado",F87&lt;&gt;"Descartado"),AND(F87="Comprado",NOT(ISNUMBER(D87))),AND(G87&lt;&gt;"",NOT(ISNUMBER(G87)))),"REVISAR datos","Correcto"))</f>
        <v/>
      </c>
      <c r="K87" s="24" t="str">
        <f aca="false">IF(COUNTA(A87:B87)=0,"",IF(COUNTIFS(Resumen!$A$18:$A$25,B87)=1,"Clasificado","REVISAR categoría"))</f>
        <v/>
      </c>
      <c r="L87" s="25" t="n">
        <f aca="false">IF(J87="Correcto",MAX(0,H87-C87),0)</f>
        <v>0</v>
      </c>
      <c r="M87" s="1" t="n">
        <f aca="false">IF(COUNTA(A87:G87)&gt;0,ROW(),0)</f>
        <v>0</v>
      </c>
    </row>
    <row r="88" customFormat="false" ht="30" hidden="false" customHeight="true" outlineLevel="0" collapsed="false">
      <c r="A88" s="33"/>
      <c r="B88" s="33"/>
      <c r="C88" s="34"/>
      <c r="D88" s="34"/>
      <c r="E88" s="34"/>
      <c r="F88" s="33"/>
      <c r="G88" s="35"/>
      <c r="H88" s="23" t="n">
        <f aca="false">IF(J88&lt;&gt;"Correcto",0,IF(F88="Descartado",0,IF(ISNUMBER(D88),D88,C88)))</f>
        <v>0</v>
      </c>
      <c r="I88" s="23" t="n">
        <f aca="false">IF(J88="Correcto",H88-N(E88),0)</f>
        <v>0</v>
      </c>
      <c r="J88" s="9" t="str">
        <f aca="false">IF(COUNTA(A88:G88)=0,"",IF(OR(A88="",B88="",NOT(ISNUMBER(C88)),C88&lt;0,AND(D88&lt;&gt;"",NOT(ISNUMBER(D88))),AND(E88&lt;&gt;"",NOT(ISNUMBER(E88))),AND(F88&lt;&gt;"Pendiente",F88&lt;&gt;"Comprado",F88&lt;&gt;"Descartado"),AND(F88="Comprado",NOT(ISNUMBER(D88))),AND(G88&lt;&gt;"",NOT(ISNUMBER(G88)))),"REVISAR datos","Correcto"))</f>
        <v/>
      </c>
      <c r="K88" s="24" t="str">
        <f aca="false">IF(COUNTA(A88:B88)=0,"",IF(COUNTIFS(Resumen!$A$18:$A$25,B88)=1,"Clasificado","REVISAR categoría"))</f>
        <v/>
      </c>
      <c r="L88" s="25" t="n">
        <f aca="false">IF(J88="Correcto",MAX(0,H88-C88),0)</f>
        <v>0</v>
      </c>
      <c r="M88" s="1" t="n">
        <f aca="false">IF(COUNTA(A88:G88)&gt;0,ROW(),0)</f>
        <v>0</v>
      </c>
    </row>
    <row r="89" customFormat="false" ht="30" hidden="false" customHeight="true" outlineLevel="0" collapsed="false">
      <c r="A89" s="33"/>
      <c r="B89" s="33"/>
      <c r="C89" s="34"/>
      <c r="D89" s="34"/>
      <c r="E89" s="34"/>
      <c r="F89" s="33"/>
      <c r="G89" s="35"/>
      <c r="H89" s="23" t="n">
        <f aca="false">IF(J89&lt;&gt;"Correcto",0,IF(F89="Descartado",0,IF(ISNUMBER(D89),D89,C89)))</f>
        <v>0</v>
      </c>
      <c r="I89" s="23" t="n">
        <f aca="false">IF(J89="Correcto",H89-N(E89),0)</f>
        <v>0</v>
      </c>
      <c r="J89" s="9" t="str">
        <f aca="false">IF(COUNTA(A89:G89)=0,"",IF(OR(A89="",B89="",NOT(ISNUMBER(C89)),C89&lt;0,AND(D89&lt;&gt;"",NOT(ISNUMBER(D89))),AND(E89&lt;&gt;"",NOT(ISNUMBER(E89))),AND(F89&lt;&gt;"Pendiente",F89&lt;&gt;"Comprado",F89&lt;&gt;"Descartado"),AND(F89="Comprado",NOT(ISNUMBER(D89))),AND(G89&lt;&gt;"",NOT(ISNUMBER(G89)))),"REVISAR datos","Correcto"))</f>
        <v/>
      </c>
      <c r="K89" s="24" t="str">
        <f aca="false">IF(COUNTA(A89:B89)=0,"",IF(COUNTIFS(Resumen!$A$18:$A$25,B89)=1,"Clasificado","REVISAR categoría"))</f>
        <v/>
      </c>
      <c r="L89" s="25" t="n">
        <f aca="false">IF(J89="Correcto",MAX(0,H89-C89),0)</f>
        <v>0</v>
      </c>
      <c r="M89" s="1" t="n">
        <f aca="false">IF(COUNTA(A89:G89)&gt;0,ROW(),0)</f>
        <v>0</v>
      </c>
    </row>
    <row r="90" customFormat="false" ht="30" hidden="false" customHeight="true" outlineLevel="0" collapsed="false">
      <c r="A90" s="33"/>
      <c r="B90" s="33"/>
      <c r="C90" s="34"/>
      <c r="D90" s="34"/>
      <c r="E90" s="34"/>
      <c r="F90" s="33"/>
      <c r="G90" s="35"/>
      <c r="H90" s="23" t="n">
        <f aca="false">IF(J90&lt;&gt;"Correcto",0,IF(F90="Descartado",0,IF(ISNUMBER(D90),D90,C90)))</f>
        <v>0</v>
      </c>
      <c r="I90" s="23" t="n">
        <f aca="false">IF(J90="Correcto",H90-N(E90),0)</f>
        <v>0</v>
      </c>
      <c r="J90" s="9" t="str">
        <f aca="false">IF(COUNTA(A90:G90)=0,"",IF(OR(A90="",B90="",NOT(ISNUMBER(C90)),C90&lt;0,AND(D90&lt;&gt;"",NOT(ISNUMBER(D90))),AND(E90&lt;&gt;"",NOT(ISNUMBER(E90))),AND(F90&lt;&gt;"Pendiente",F90&lt;&gt;"Comprado",F90&lt;&gt;"Descartado"),AND(F90="Comprado",NOT(ISNUMBER(D90))),AND(G90&lt;&gt;"",NOT(ISNUMBER(G90)))),"REVISAR datos","Correcto"))</f>
        <v/>
      </c>
      <c r="K90" s="24" t="str">
        <f aca="false">IF(COUNTA(A90:B90)=0,"",IF(COUNTIFS(Resumen!$A$18:$A$25,B90)=1,"Clasificado","REVISAR categoría"))</f>
        <v/>
      </c>
      <c r="L90" s="25" t="n">
        <f aca="false">IF(J90="Correcto",MAX(0,H90-C90),0)</f>
        <v>0</v>
      </c>
      <c r="M90" s="1" t="n">
        <f aca="false">IF(COUNTA(A90:G90)&gt;0,ROW(),0)</f>
        <v>0</v>
      </c>
    </row>
    <row r="91" customFormat="false" ht="30" hidden="false" customHeight="true" outlineLevel="0" collapsed="false">
      <c r="A91" s="33"/>
      <c r="B91" s="33"/>
      <c r="C91" s="34"/>
      <c r="D91" s="34"/>
      <c r="E91" s="34"/>
      <c r="F91" s="33"/>
      <c r="G91" s="35"/>
      <c r="H91" s="23" t="n">
        <f aca="false">IF(J91&lt;&gt;"Correcto",0,IF(F91="Descartado",0,IF(ISNUMBER(D91),D91,C91)))</f>
        <v>0</v>
      </c>
      <c r="I91" s="23" t="n">
        <f aca="false">IF(J91="Correcto",H91-N(E91),0)</f>
        <v>0</v>
      </c>
      <c r="J91" s="9" t="str">
        <f aca="false">IF(COUNTA(A91:G91)=0,"",IF(OR(A91="",B91="",NOT(ISNUMBER(C91)),C91&lt;0,AND(D91&lt;&gt;"",NOT(ISNUMBER(D91))),AND(E91&lt;&gt;"",NOT(ISNUMBER(E91))),AND(F91&lt;&gt;"Pendiente",F91&lt;&gt;"Comprado",F91&lt;&gt;"Descartado"),AND(F91="Comprado",NOT(ISNUMBER(D91))),AND(G91&lt;&gt;"",NOT(ISNUMBER(G91)))),"REVISAR datos","Correcto"))</f>
        <v/>
      </c>
      <c r="K91" s="24" t="str">
        <f aca="false">IF(COUNTA(A91:B91)=0,"",IF(COUNTIFS(Resumen!$A$18:$A$25,B91)=1,"Clasificado","REVISAR categoría"))</f>
        <v/>
      </c>
      <c r="L91" s="25" t="n">
        <f aca="false">IF(J91="Correcto",MAX(0,H91-C91),0)</f>
        <v>0</v>
      </c>
      <c r="M91" s="1" t="n">
        <f aca="false">IF(COUNTA(A91:G91)&gt;0,ROW(),0)</f>
        <v>0</v>
      </c>
    </row>
    <row r="92" customFormat="false" ht="30" hidden="false" customHeight="true" outlineLevel="0" collapsed="false">
      <c r="A92" s="33"/>
      <c r="B92" s="33"/>
      <c r="C92" s="34"/>
      <c r="D92" s="34"/>
      <c r="E92" s="34"/>
      <c r="F92" s="33"/>
      <c r="G92" s="35"/>
      <c r="H92" s="23" t="n">
        <f aca="false">IF(J92&lt;&gt;"Correcto",0,IF(F92="Descartado",0,IF(ISNUMBER(D92),D92,C92)))</f>
        <v>0</v>
      </c>
      <c r="I92" s="23" t="n">
        <f aca="false">IF(J92="Correcto",H92-N(E92),0)</f>
        <v>0</v>
      </c>
      <c r="J92" s="9" t="str">
        <f aca="false">IF(COUNTA(A92:G92)=0,"",IF(OR(A92="",B92="",NOT(ISNUMBER(C92)),C92&lt;0,AND(D92&lt;&gt;"",NOT(ISNUMBER(D92))),AND(E92&lt;&gt;"",NOT(ISNUMBER(E92))),AND(F92&lt;&gt;"Pendiente",F92&lt;&gt;"Comprado",F92&lt;&gt;"Descartado"),AND(F92="Comprado",NOT(ISNUMBER(D92))),AND(G92&lt;&gt;"",NOT(ISNUMBER(G92)))),"REVISAR datos","Correcto"))</f>
        <v/>
      </c>
      <c r="K92" s="24" t="str">
        <f aca="false">IF(COUNTA(A92:B92)=0,"",IF(COUNTIFS(Resumen!$A$18:$A$25,B92)=1,"Clasificado","REVISAR categoría"))</f>
        <v/>
      </c>
      <c r="L92" s="25" t="n">
        <f aca="false">IF(J92="Correcto",MAX(0,H92-C92),0)</f>
        <v>0</v>
      </c>
      <c r="M92" s="1" t="n">
        <f aca="false">IF(COUNTA(A92:G92)&gt;0,ROW(),0)</f>
        <v>0</v>
      </c>
    </row>
    <row r="93" customFormat="false" ht="30" hidden="false" customHeight="true" outlineLevel="0" collapsed="false">
      <c r="A93" s="33"/>
      <c r="B93" s="33"/>
      <c r="C93" s="34"/>
      <c r="D93" s="34"/>
      <c r="E93" s="34"/>
      <c r="F93" s="33"/>
      <c r="G93" s="35"/>
      <c r="H93" s="23" t="n">
        <f aca="false">IF(J93&lt;&gt;"Correcto",0,IF(F93="Descartado",0,IF(ISNUMBER(D93),D93,C93)))</f>
        <v>0</v>
      </c>
      <c r="I93" s="23" t="n">
        <f aca="false">IF(J93="Correcto",H93-N(E93),0)</f>
        <v>0</v>
      </c>
      <c r="J93" s="9" t="str">
        <f aca="false">IF(COUNTA(A93:G93)=0,"",IF(OR(A93="",B93="",NOT(ISNUMBER(C93)),C93&lt;0,AND(D93&lt;&gt;"",NOT(ISNUMBER(D93))),AND(E93&lt;&gt;"",NOT(ISNUMBER(E93))),AND(F93&lt;&gt;"Pendiente",F93&lt;&gt;"Comprado",F93&lt;&gt;"Descartado"),AND(F93="Comprado",NOT(ISNUMBER(D93))),AND(G93&lt;&gt;"",NOT(ISNUMBER(G93)))),"REVISAR datos","Correcto"))</f>
        <v/>
      </c>
      <c r="K93" s="24" t="str">
        <f aca="false">IF(COUNTA(A93:B93)=0,"",IF(COUNTIFS(Resumen!$A$18:$A$25,B93)=1,"Clasificado","REVISAR categoría"))</f>
        <v/>
      </c>
      <c r="L93" s="25" t="n">
        <f aca="false">IF(J93="Correcto",MAX(0,H93-C93),0)</f>
        <v>0</v>
      </c>
      <c r="M93" s="1" t="n">
        <f aca="false">IF(COUNTA(A93:G93)&gt;0,ROW(),0)</f>
        <v>0</v>
      </c>
    </row>
    <row r="94" customFormat="false" ht="30" hidden="false" customHeight="true" outlineLevel="0" collapsed="false">
      <c r="A94" s="33"/>
      <c r="B94" s="33"/>
      <c r="C94" s="34"/>
      <c r="D94" s="34"/>
      <c r="E94" s="34"/>
      <c r="F94" s="33"/>
      <c r="G94" s="35"/>
      <c r="H94" s="23" t="n">
        <f aca="false">IF(J94&lt;&gt;"Correcto",0,IF(F94="Descartado",0,IF(ISNUMBER(D94),D94,C94)))</f>
        <v>0</v>
      </c>
      <c r="I94" s="23" t="n">
        <f aca="false">IF(J94="Correcto",H94-N(E94),0)</f>
        <v>0</v>
      </c>
      <c r="J94" s="9" t="str">
        <f aca="false">IF(COUNTA(A94:G94)=0,"",IF(OR(A94="",B94="",NOT(ISNUMBER(C94)),C94&lt;0,AND(D94&lt;&gt;"",NOT(ISNUMBER(D94))),AND(E94&lt;&gt;"",NOT(ISNUMBER(E94))),AND(F94&lt;&gt;"Pendiente",F94&lt;&gt;"Comprado",F94&lt;&gt;"Descartado"),AND(F94="Comprado",NOT(ISNUMBER(D94))),AND(G94&lt;&gt;"",NOT(ISNUMBER(G94)))),"REVISAR datos","Correcto"))</f>
        <v/>
      </c>
      <c r="K94" s="24" t="str">
        <f aca="false">IF(COUNTA(A94:B94)=0,"",IF(COUNTIFS(Resumen!$A$18:$A$25,B94)=1,"Clasificado","REVISAR categoría"))</f>
        <v/>
      </c>
      <c r="L94" s="25" t="n">
        <f aca="false">IF(J94="Correcto",MAX(0,H94-C94),0)</f>
        <v>0</v>
      </c>
      <c r="M94" s="1" t="n">
        <f aca="false">IF(COUNTA(A94:G94)&gt;0,ROW(),0)</f>
        <v>0</v>
      </c>
    </row>
    <row r="95" customFormat="false" ht="30" hidden="false" customHeight="true" outlineLevel="0" collapsed="false">
      <c r="A95" s="33"/>
      <c r="B95" s="33"/>
      <c r="C95" s="34"/>
      <c r="D95" s="34"/>
      <c r="E95" s="34"/>
      <c r="F95" s="33"/>
      <c r="G95" s="35"/>
      <c r="H95" s="23" t="n">
        <f aca="false">IF(J95&lt;&gt;"Correcto",0,IF(F95="Descartado",0,IF(ISNUMBER(D95),D95,C95)))</f>
        <v>0</v>
      </c>
      <c r="I95" s="23" t="n">
        <f aca="false">IF(J95="Correcto",H95-N(E95),0)</f>
        <v>0</v>
      </c>
      <c r="J95" s="9" t="str">
        <f aca="false">IF(COUNTA(A95:G95)=0,"",IF(OR(A95="",B95="",NOT(ISNUMBER(C95)),C95&lt;0,AND(D95&lt;&gt;"",NOT(ISNUMBER(D95))),AND(E95&lt;&gt;"",NOT(ISNUMBER(E95))),AND(F95&lt;&gt;"Pendiente",F95&lt;&gt;"Comprado",F95&lt;&gt;"Descartado"),AND(F95="Comprado",NOT(ISNUMBER(D95))),AND(G95&lt;&gt;"",NOT(ISNUMBER(G95)))),"REVISAR datos","Correcto"))</f>
        <v/>
      </c>
      <c r="K95" s="24" t="str">
        <f aca="false">IF(COUNTA(A95:B95)=0,"",IF(COUNTIFS(Resumen!$A$18:$A$25,B95)=1,"Clasificado","REVISAR categoría"))</f>
        <v/>
      </c>
      <c r="L95" s="25" t="n">
        <f aca="false">IF(J95="Correcto",MAX(0,H95-C95),0)</f>
        <v>0</v>
      </c>
      <c r="M95" s="1" t="n">
        <f aca="false">IF(COUNTA(A95:G95)&gt;0,ROW(),0)</f>
        <v>0</v>
      </c>
    </row>
    <row r="96" customFormat="false" ht="30" hidden="false" customHeight="true" outlineLevel="0" collapsed="false">
      <c r="A96" s="33"/>
      <c r="B96" s="33"/>
      <c r="C96" s="34"/>
      <c r="D96" s="34"/>
      <c r="E96" s="34"/>
      <c r="F96" s="33"/>
      <c r="G96" s="35"/>
      <c r="H96" s="23" t="n">
        <f aca="false">IF(J96&lt;&gt;"Correcto",0,IF(F96="Descartado",0,IF(ISNUMBER(D96),D96,C96)))</f>
        <v>0</v>
      </c>
      <c r="I96" s="23" t="n">
        <f aca="false">IF(J96="Correcto",H96-N(E96),0)</f>
        <v>0</v>
      </c>
      <c r="J96" s="9" t="str">
        <f aca="false">IF(COUNTA(A96:G96)=0,"",IF(OR(A96="",B96="",NOT(ISNUMBER(C96)),C96&lt;0,AND(D96&lt;&gt;"",NOT(ISNUMBER(D96))),AND(E96&lt;&gt;"",NOT(ISNUMBER(E96))),AND(F96&lt;&gt;"Pendiente",F96&lt;&gt;"Comprado",F96&lt;&gt;"Descartado"),AND(F96="Comprado",NOT(ISNUMBER(D96))),AND(G96&lt;&gt;"",NOT(ISNUMBER(G96)))),"REVISAR datos","Correcto"))</f>
        <v/>
      </c>
      <c r="K96" s="24" t="str">
        <f aca="false">IF(COUNTA(A96:B96)=0,"",IF(COUNTIFS(Resumen!$A$18:$A$25,B96)=1,"Clasificado","REVISAR categoría"))</f>
        <v/>
      </c>
      <c r="L96" s="25" t="n">
        <f aca="false">IF(J96="Correcto",MAX(0,H96-C96),0)</f>
        <v>0</v>
      </c>
      <c r="M96" s="1" t="n">
        <f aca="false">IF(COUNTA(A96:G96)&gt;0,ROW(),0)</f>
        <v>0</v>
      </c>
    </row>
    <row r="97" customFormat="false" ht="30" hidden="false" customHeight="true" outlineLevel="0" collapsed="false">
      <c r="A97" s="33"/>
      <c r="B97" s="33"/>
      <c r="C97" s="34"/>
      <c r="D97" s="34"/>
      <c r="E97" s="34"/>
      <c r="F97" s="33"/>
      <c r="G97" s="35"/>
      <c r="H97" s="23" t="n">
        <f aca="false">IF(J97&lt;&gt;"Correcto",0,IF(F97="Descartado",0,IF(ISNUMBER(D97),D97,C97)))</f>
        <v>0</v>
      </c>
      <c r="I97" s="23" t="n">
        <f aca="false">IF(J97="Correcto",H97-N(E97),0)</f>
        <v>0</v>
      </c>
      <c r="J97" s="9" t="str">
        <f aca="false">IF(COUNTA(A97:G97)=0,"",IF(OR(A97="",B97="",NOT(ISNUMBER(C97)),C97&lt;0,AND(D97&lt;&gt;"",NOT(ISNUMBER(D97))),AND(E97&lt;&gt;"",NOT(ISNUMBER(E97))),AND(F97&lt;&gt;"Pendiente",F97&lt;&gt;"Comprado",F97&lt;&gt;"Descartado"),AND(F97="Comprado",NOT(ISNUMBER(D97))),AND(G97&lt;&gt;"",NOT(ISNUMBER(G97)))),"REVISAR datos","Correcto"))</f>
        <v/>
      </c>
      <c r="K97" s="24" t="str">
        <f aca="false">IF(COUNTA(A97:B97)=0,"",IF(COUNTIFS(Resumen!$A$18:$A$25,B97)=1,"Clasificado","REVISAR categoría"))</f>
        <v/>
      </c>
      <c r="L97" s="25" t="n">
        <f aca="false">IF(J97="Correcto",MAX(0,H97-C97),0)</f>
        <v>0</v>
      </c>
      <c r="M97" s="1" t="n">
        <f aca="false">IF(COUNTA(A97:G97)&gt;0,ROW(),0)</f>
        <v>0</v>
      </c>
    </row>
    <row r="98" customFormat="false" ht="30" hidden="false" customHeight="true" outlineLevel="0" collapsed="false">
      <c r="A98" s="33"/>
      <c r="B98" s="33"/>
      <c r="C98" s="34"/>
      <c r="D98" s="34"/>
      <c r="E98" s="34"/>
      <c r="F98" s="33"/>
      <c r="G98" s="35"/>
      <c r="H98" s="23" t="n">
        <f aca="false">IF(J98&lt;&gt;"Correcto",0,IF(F98="Descartado",0,IF(ISNUMBER(D98),D98,C98)))</f>
        <v>0</v>
      </c>
      <c r="I98" s="23" t="n">
        <f aca="false">IF(J98="Correcto",H98-N(E98),0)</f>
        <v>0</v>
      </c>
      <c r="J98" s="9" t="str">
        <f aca="false">IF(COUNTA(A98:G98)=0,"",IF(OR(A98="",B98="",NOT(ISNUMBER(C98)),C98&lt;0,AND(D98&lt;&gt;"",NOT(ISNUMBER(D98))),AND(E98&lt;&gt;"",NOT(ISNUMBER(E98))),AND(F98&lt;&gt;"Pendiente",F98&lt;&gt;"Comprado",F98&lt;&gt;"Descartado"),AND(F98="Comprado",NOT(ISNUMBER(D98))),AND(G98&lt;&gt;"",NOT(ISNUMBER(G98)))),"REVISAR datos","Correcto"))</f>
        <v/>
      </c>
      <c r="K98" s="24" t="str">
        <f aca="false">IF(COUNTA(A98:B98)=0,"",IF(COUNTIFS(Resumen!$A$18:$A$25,B98)=1,"Clasificado","REVISAR categoría"))</f>
        <v/>
      </c>
      <c r="L98" s="25" t="n">
        <f aca="false">IF(J98="Correcto",MAX(0,H98-C98),0)</f>
        <v>0</v>
      </c>
      <c r="M98" s="1" t="n">
        <f aca="false">IF(COUNTA(A98:G98)&gt;0,ROW(),0)</f>
        <v>0</v>
      </c>
    </row>
    <row r="99" customFormat="false" ht="30" hidden="false" customHeight="true" outlineLevel="0" collapsed="false">
      <c r="A99" s="33"/>
      <c r="B99" s="33"/>
      <c r="C99" s="34"/>
      <c r="D99" s="34"/>
      <c r="E99" s="34"/>
      <c r="F99" s="33"/>
      <c r="G99" s="35"/>
      <c r="H99" s="23" t="n">
        <f aca="false">IF(J99&lt;&gt;"Correcto",0,IF(F99="Descartado",0,IF(ISNUMBER(D99),D99,C99)))</f>
        <v>0</v>
      </c>
      <c r="I99" s="23" t="n">
        <f aca="false">IF(J99="Correcto",H99-N(E99),0)</f>
        <v>0</v>
      </c>
      <c r="J99" s="9" t="str">
        <f aca="false">IF(COUNTA(A99:G99)=0,"",IF(OR(A99="",B99="",NOT(ISNUMBER(C99)),C99&lt;0,AND(D99&lt;&gt;"",NOT(ISNUMBER(D99))),AND(E99&lt;&gt;"",NOT(ISNUMBER(E99))),AND(F99&lt;&gt;"Pendiente",F99&lt;&gt;"Comprado",F99&lt;&gt;"Descartado"),AND(F99="Comprado",NOT(ISNUMBER(D99))),AND(G99&lt;&gt;"",NOT(ISNUMBER(G99)))),"REVISAR datos","Correcto"))</f>
        <v/>
      </c>
      <c r="K99" s="24" t="str">
        <f aca="false">IF(COUNTA(A99:B99)=0,"",IF(COUNTIFS(Resumen!$A$18:$A$25,B99)=1,"Clasificado","REVISAR categoría"))</f>
        <v/>
      </c>
      <c r="L99" s="25" t="n">
        <f aca="false">IF(J99="Correcto",MAX(0,H99-C99),0)</f>
        <v>0</v>
      </c>
      <c r="M99" s="1" t="n">
        <f aca="false">IF(COUNTA(A99:G99)&gt;0,ROW(),0)</f>
        <v>0</v>
      </c>
    </row>
    <row r="100" customFormat="false" ht="30" hidden="false" customHeight="true" outlineLevel="0" collapsed="false">
      <c r="A100" s="33"/>
      <c r="B100" s="33"/>
      <c r="C100" s="34"/>
      <c r="D100" s="34"/>
      <c r="E100" s="34"/>
      <c r="F100" s="33"/>
      <c r="G100" s="35"/>
      <c r="H100" s="23" t="n">
        <f aca="false">IF(J100&lt;&gt;"Correcto",0,IF(F100="Descartado",0,IF(ISNUMBER(D100),D100,C100)))</f>
        <v>0</v>
      </c>
      <c r="I100" s="23" t="n">
        <f aca="false">IF(J100="Correcto",H100-N(E100),0)</f>
        <v>0</v>
      </c>
      <c r="J100" s="9" t="str">
        <f aca="false">IF(COUNTA(A100:G100)=0,"",IF(OR(A100="",B100="",NOT(ISNUMBER(C100)),C100&lt;0,AND(D100&lt;&gt;"",NOT(ISNUMBER(D100))),AND(E100&lt;&gt;"",NOT(ISNUMBER(E100))),AND(F100&lt;&gt;"Pendiente",F100&lt;&gt;"Comprado",F100&lt;&gt;"Descartado"),AND(F100="Comprado",NOT(ISNUMBER(D100))),AND(G100&lt;&gt;"",NOT(ISNUMBER(G100)))),"REVISAR datos","Correcto"))</f>
        <v/>
      </c>
      <c r="K100" s="24" t="str">
        <f aca="false">IF(COUNTA(A100:B100)=0,"",IF(COUNTIFS(Resumen!$A$18:$A$25,B100)=1,"Clasificado","REVISAR categoría"))</f>
        <v/>
      </c>
      <c r="L100" s="25" t="n">
        <f aca="false">IF(J100="Correcto",MAX(0,H100-C100),0)</f>
        <v>0</v>
      </c>
      <c r="M100" s="1" t="n">
        <f aca="false">IF(COUNTA(A100:G100)&gt;0,ROW(),0)</f>
        <v>0</v>
      </c>
    </row>
    <row r="101" customFormat="false" ht="30" hidden="false" customHeight="true" outlineLevel="0" collapsed="false">
      <c r="A101" s="33"/>
      <c r="B101" s="33"/>
      <c r="C101" s="34"/>
      <c r="D101" s="34"/>
      <c r="E101" s="34"/>
      <c r="F101" s="33"/>
      <c r="G101" s="35"/>
      <c r="H101" s="23" t="n">
        <f aca="false">IF(J101&lt;&gt;"Correcto",0,IF(F101="Descartado",0,IF(ISNUMBER(D101),D101,C101)))</f>
        <v>0</v>
      </c>
      <c r="I101" s="23" t="n">
        <f aca="false">IF(J101="Correcto",H101-N(E101),0)</f>
        <v>0</v>
      </c>
      <c r="J101" s="9" t="str">
        <f aca="false">IF(COUNTA(A101:G101)=0,"",IF(OR(A101="",B101="",NOT(ISNUMBER(C101)),C101&lt;0,AND(D101&lt;&gt;"",NOT(ISNUMBER(D101))),AND(E101&lt;&gt;"",NOT(ISNUMBER(E101))),AND(F101&lt;&gt;"Pendiente",F101&lt;&gt;"Comprado",F101&lt;&gt;"Descartado"),AND(F101="Comprado",NOT(ISNUMBER(D101))),AND(G101&lt;&gt;"",NOT(ISNUMBER(G101)))),"REVISAR datos","Correcto"))</f>
        <v/>
      </c>
      <c r="K101" s="24" t="str">
        <f aca="false">IF(COUNTA(A101:B101)=0,"",IF(COUNTIFS(Resumen!$A$18:$A$25,B101)=1,"Clasificado","REVISAR categoría"))</f>
        <v/>
      </c>
      <c r="L101" s="25" t="n">
        <f aca="false">IF(J101="Correcto",MAX(0,H101-C101),0)</f>
        <v>0</v>
      </c>
      <c r="M101" s="1" t="n">
        <f aca="false">IF(COUNTA(A101:G101)&gt;0,ROW(),0)</f>
        <v>0</v>
      </c>
    </row>
    <row r="102" customFormat="false" ht="30" hidden="false" customHeight="true" outlineLevel="0" collapsed="false">
      <c r="A102" s="33"/>
      <c r="B102" s="33"/>
      <c r="C102" s="34"/>
      <c r="D102" s="34"/>
      <c r="E102" s="34"/>
      <c r="F102" s="33"/>
      <c r="G102" s="35"/>
      <c r="H102" s="23" t="n">
        <f aca="false">IF(J102&lt;&gt;"Correcto",0,IF(F102="Descartado",0,IF(ISNUMBER(D102),D102,C102)))</f>
        <v>0</v>
      </c>
      <c r="I102" s="23" t="n">
        <f aca="false">IF(J102="Correcto",H102-N(E102),0)</f>
        <v>0</v>
      </c>
      <c r="J102" s="9" t="str">
        <f aca="false">IF(COUNTA(A102:G102)=0,"",IF(OR(A102="",B102="",NOT(ISNUMBER(C102)),C102&lt;0,AND(D102&lt;&gt;"",NOT(ISNUMBER(D102))),AND(E102&lt;&gt;"",NOT(ISNUMBER(E102))),AND(F102&lt;&gt;"Pendiente",F102&lt;&gt;"Comprado",F102&lt;&gt;"Descartado"),AND(F102="Comprado",NOT(ISNUMBER(D102))),AND(G102&lt;&gt;"",NOT(ISNUMBER(G102)))),"REVISAR datos","Correcto"))</f>
        <v/>
      </c>
      <c r="K102" s="24" t="str">
        <f aca="false">IF(COUNTA(A102:B102)=0,"",IF(COUNTIFS(Resumen!$A$18:$A$25,B102)=1,"Clasificado","REVISAR categoría"))</f>
        <v/>
      </c>
      <c r="L102" s="25" t="n">
        <f aca="false">IF(J102="Correcto",MAX(0,H102-C102),0)</f>
        <v>0</v>
      </c>
      <c r="M102" s="1" t="n">
        <f aca="false">IF(COUNTA(A102:G102)&gt;0,ROW(),0)</f>
        <v>0</v>
      </c>
    </row>
    <row r="103" customFormat="false" ht="30" hidden="false" customHeight="true" outlineLevel="0" collapsed="false">
      <c r="A103" s="33"/>
      <c r="B103" s="33"/>
      <c r="C103" s="34"/>
      <c r="D103" s="34"/>
      <c r="E103" s="34"/>
      <c r="F103" s="33"/>
      <c r="G103" s="35"/>
      <c r="H103" s="23" t="n">
        <f aca="false">IF(J103&lt;&gt;"Correcto",0,IF(F103="Descartado",0,IF(ISNUMBER(D103),D103,C103)))</f>
        <v>0</v>
      </c>
      <c r="I103" s="23" t="n">
        <f aca="false">IF(J103="Correcto",H103-N(E103),0)</f>
        <v>0</v>
      </c>
      <c r="J103" s="9" t="str">
        <f aca="false">IF(COUNTA(A103:G103)=0,"",IF(OR(A103="",B103="",NOT(ISNUMBER(C103)),C103&lt;0,AND(D103&lt;&gt;"",NOT(ISNUMBER(D103))),AND(E103&lt;&gt;"",NOT(ISNUMBER(E103))),AND(F103&lt;&gt;"Pendiente",F103&lt;&gt;"Comprado",F103&lt;&gt;"Descartado"),AND(F103="Comprado",NOT(ISNUMBER(D103))),AND(G103&lt;&gt;"",NOT(ISNUMBER(G103)))),"REVISAR datos","Correcto"))</f>
        <v/>
      </c>
      <c r="K103" s="24" t="str">
        <f aca="false">IF(COUNTA(A103:B103)=0,"",IF(COUNTIFS(Resumen!$A$18:$A$25,B103)=1,"Clasificado","REVISAR categoría"))</f>
        <v/>
      </c>
      <c r="L103" s="25" t="n">
        <f aca="false">IF(J103="Correcto",MAX(0,H103-C103),0)</f>
        <v>0</v>
      </c>
      <c r="M103" s="1" t="n">
        <f aca="false">IF(COUNTA(A103:G103)&gt;0,ROW(),0)</f>
        <v>0</v>
      </c>
    </row>
    <row r="104" customFormat="false" ht="30" hidden="false" customHeight="true" outlineLevel="0" collapsed="false">
      <c r="A104" s="33"/>
      <c r="B104" s="33"/>
      <c r="C104" s="34"/>
      <c r="D104" s="34"/>
      <c r="E104" s="34"/>
      <c r="F104" s="33"/>
      <c r="G104" s="35"/>
      <c r="H104" s="23" t="n">
        <f aca="false">IF(J104&lt;&gt;"Correcto",0,IF(F104="Descartado",0,IF(ISNUMBER(D104),D104,C104)))</f>
        <v>0</v>
      </c>
      <c r="I104" s="23" t="n">
        <f aca="false">IF(J104="Correcto",H104-N(E104),0)</f>
        <v>0</v>
      </c>
      <c r="J104" s="9" t="str">
        <f aca="false">IF(COUNTA(A104:G104)=0,"",IF(OR(A104="",B104="",NOT(ISNUMBER(C104)),C104&lt;0,AND(D104&lt;&gt;"",NOT(ISNUMBER(D104))),AND(E104&lt;&gt;"",NOT(ISNUMBER(E104))),AND(F104&lt;&gt;"Pendiente",F104&lt;&gt;"Comprado",F104&lt;&gt;"Descartado"),AND(F104="Comprado",NOT(ISNUMBER(D104))),AND(G104&lt;&gt;"",NOT(ISNUMBER(G104)))),"REVISAR datos","Correcto"))</f>
        <v/>
      </c>
      <c r="K104" s="24" t="str">
        <f aca="false">IF(COUNTA(A104:B104)=0,"",IF(COUNTIFS(Resumen!$A$18:$A$25,B104)=1,"Clasificado","REVISAR categoría"))</f>
        <v/>
      </c>
      <c r="L104" s="25" t="n">
        <f aca="false">IF(J104="Correcto",MAX(0,H104-C104),0)</f>
        <v>0</v>
      </c>
      <c r="M104" s="1" t="n">
        <f aca="false">IF(COUNTA(A104:G104)&gt;0,ROW(),0)</f>
        <v>0</v>
      </c>
    </row>
    <row r="105" customFormat="false" ht="30" hidden="false" customHeight="true" outlineLevel="0" collapsed="false">
      <c r="A105" s="33"/>
      <c r="B105" s="33"/>
      <c r="C105" s="34"/>
      <c r="D105" s="34"/>
      <c r="E105" s="34"/>
      <c r="F105" s="33"/>
      <c r="G105" s="35"/>
      <c r="H105" s="23" t="n">
        <f aca="false">IF(J105&lt;&gt;"Correcto",0,IF(F105="Descartado",0,IF(ISNUMBER(D105),D105,C105)))</f>
        <v>0</v>
      </c>
      <c r="I105" s="23" t="n">
        <f aca="false">IF(J105="Correcto",H105-N(E105),0)</f>
        <v>0</v>
      </c>
      <c r="J105" s="9" t="str">
        <f aca="false">IF(COUNTA(A105:G105)=0,"",IF(OR(A105="",B105="",NOT(ISNUMBER(C105)),C105&lt;0,AND(D105&lt;&gt;"",NOT(ISNUMBER(D105))),AND(E105&lt;&gt;"",NOT(ISNUMBER(E105))),AND(F105&lt;&gt;"Pendiente",F105&lt;&gt;"Comprado",F105&lt;&gt;"Descartado"),AND(F105="Comprado",NOT(ISNUMBER(D105))),AND(G105&lt;&gt;"",NOT(ISNUMBER(G105)))),"REVISAR datos","Correcto"))</f>
        <v/>
      </c>
      <c r="K105" s="24" t="str">
        <f aca="false">IF(COUNTA(A105:B105)=0,"",IF(COUNTIFS(Resumen!$A$18:$A$25,B105)=1,"Clasificado","REVISAR categoría"))</f>
        <v/>
      </c>
      <c r="L105" s="25" t="n">
        <f aca="false">IF(J105="Correcto",MAX(0,H105-C105),0)</f>
        <v>0</v>
      </c>
      <c r="M105" s="1" t="n">
        <f aca="false">IF(COUNTA(A105:G105)&gt;0,ROW(),0)</f>
        <v>0</v>
      </c>
    </row>
    <row r="106" customFormat="false" ht="30" hidden="false" customHeight="true" outlineLevel="0" collapsed="false">
      <c r="A106" s="33"/>
      <c r="B106" s="33"/>
      <c r="C106" s="34"/>
      <c r="D106" s="34"/>
      <c r="E106" s="34"/>
      <c r="F106" s="33"/>
      <c r="G106" s="35"/>
      <c r="H106" s="23" t="n">
        <f aca="false">IF(J106&lt;&gt;"Correcto",0,IF(F106="Descartado",0,IF(ISNUMBER(D106),D106,C106)))</f>
        <v>0</v>
      </c>
      <c r="I106" s="23" t="n">
        <f aca="false">IF(J106="Correcto",H106-N(E106),0)</f>
        <v>0</v>
      </c>
      <c r="J106" s="9" t="str">
        <f aca="false">IF(COUNTA(A106:G106)=0,"",IF(OR(A106="",B106="",NOT(ISNUMBER(C106)),C106&lt;0,AND(D106&lt;&gt;"",NOT(ISNUMBER(D106))),AND(E106&lt;&gt;"",NOT(ISNUMBER(E106))),AND(F106&lt;&gt;"Pendiente",F106&lt;&gt;"Comprado",F106&lt;&gt;"Descartado"),AND(F106="Comprado",NOT(ISNUMBER(D106))),AND(G106&lt;&gt;"",NOT(ISNUMBER(G106)))),"REVISAR datos","Correcto"))</f>
        <v/>
      </c>
      <c r="K106" s="24" t="str">
        <f aca="false">IF(COUNTA(A106:B106)=0,"",IF(COUNTIFS(Resumen!$A$18:$A$25,B106)=1,"Clasificado","REVISAR categoría"))</f>
        <v/>
      </c>
      <c r="L106" s="25" t="n">
        <f aca="false">IF(J106="Correcto",MAX(0,H106-C106),0)</f>
        <v>0</v>
      </c>
      <c r="M106" s="1" t="n">
        <f aca="false">IF(COUNTA(A106:G106)&gt;0,ROW(),0)</f>
        <v>0</v>
      </c>
    </row>
    <row r="107" customFormat="false" ht="30" hidden="false" customHeight="true" outlineLevel="0" collapsed="false">
      <c r="A107" s="33"/>
      <c r="B107" s="33"/>
      <c r="C107" s="34"/>
      <c r="D107" s="34"/>
      <c r="E107" s="34"/>
      <c r="F107" s="33"/>
      <c r="G107" s="35"/>
      <c r="H107" s="23" t="n">
        <f aca="false">IF(J107&lt;&gt;"Correcto",0,IF(F107="Descartado",0,IF(ISNUMBER(D107),D107,C107)))</f>
        <v>0</v>
      </c>
      <c r="I107" s="23" t="n">
        <f aca="false">IF(J107="Correcto",H107-N(E107),0)</f>
        <v>0</v>
      </c>
      <c r="J107" s="9" t="str">
        <f aca="false">IF(COUNTA(A107:G107)=0,"",IF(OR(A107="",B107="",NOT(ISNUMBER(C107)),C107&lt;0,AND(D107&lt;&gt;"",NOT(ISNUMBER(D107))),AND(E107&lt;&gt;"",NOT(ISNUMBER(E107))),AND(F107&lt;&gt;"Pendiente",F107&lt;&gt;"Comprado",F107&lt;&gt;"Descartado"),AND(F107="Comprado",NOT(ISNUMBER(D107))),AND(G107&lt;&gt;"",NOT(ISNUMBER(G107)))),"REVISAR datos","Correcto"))</f>
        <v/>
      </c>
      <c r="K107" s="24" t="str">
        <f aca="false">IF(COUNTA(A107:B107)=0,"",IF(COUNTIFS(Resumen!$A$18:$A$25,B107)=1,"Clasificado","REVISAR categoría"))</f>
        <v/>
      </c>
      <c r="L107" s="25" t="n">
        <f aca="false">IF(J107="Correcto",MAX(0,H107-C107),0)</f>
        <v>0</v>
      </c>
      <c r="M107" s="1" t="n">
        <f aca="false">IF(COUNTA(A107:G107)&gt;0,ROW(),0)</f>
        <v>0</v>
      </c>
    </row>
    <row r="108" customFormat="false" ht="30" hidden="false" customHeight="true" outlineLevel="0" collapsed="false">
      <c r="A108" s="33"/>
      <c r="B108" s="33"/>
      <c r="C108" s="34"/>
      <c r="D108" s="34"/>
      <c r="E108" s="34"/>
      <c r="F108" s="33"/>
      <c r="G108" s="35"/>
      <c r="H108" s="23" t="n">
        <f aca="false">IF(J108&lt;&gt;"Correcto",0,IF(F108="Descartado",0,IF(ISNUMBER(D108),D108,C108)))</f>
        <v>0</v>
      </c>
      <c r="I108" s="23" t="n">
        <f aca="false">IF(J108="Correcto",H108-N(E108),0)</f>
        <v>0</v>
      </c>
      <c r="J108" s="9" t="str">
        <f aca="false">IF(COUNTA(A108:G108)=0,"",IF(OR(A108="",B108="",NOT(ISNUMBER(C108)),C108&lt;0,AND(D108&lt;&gt;"",NOT(ISNUMBER(D108))),AND(E108&lt;&gt;"",NOT(ISNUMBER(E108))),AND(F108&lt;&gt;"Pendiente",F108&lt;&gt;"Comprado",F108&lt;&gt;"Descartado"),AND(F108="Comprado",NOT(ISNUMBER(D108))),AND(G108&lt;&gt;"",NOT(ISNUMBER(G108)))),"REVISAR datos","Correcto"))</f>
        <v/>
      </c>
      <c r="K108" s="24" t="str">
        <f aca="false">IF(COUNTA(A108:B108)=0,"",IF(COUNTIFS(Resumen!$A$18:$A$25,B108)=1,"Clasificado","REVISAR categoría"))</f>
        <v/>
      </c>
      <c r="L108" s="25" t="n">
        <f aca="false">IF(J108="Correcto",MAX(0,H108-C108),0)</f>
        <v>0</v>
      </c>
      <c r="M108" s="1" t="n">
        <f aca="false">IF(COUNTA(A108:G108)&gt;0,ROW(),0)</f>
        <v>0</v>
      </c>
    </row>
    <row r="109" customFormat="false" ht="30" hidden="false" customHeight="true" outlineLevel="0" collapsed="false">
      <c r="A109" s="33"/>
      <c r="B109" s="33"/>
      <c r="C109" s="34"/>
      <c r="D109" s="34"/>
      <c r="E109" s="34"/>
      <c r="F109" s="33"/>
      <c r="G109" s="35"/>
      <c r="H109" s="23" t="n">
        <f aca="false">IF(J109&lt;&gt;"Correcto",0,IF(F109="Descartado",0,IF(ISNUMBER(D109),D109,C109)))</f>
        <v>0</v>
      </c>
      <c r="I109" s="23" t="n">
        <f aca="false">IF(J109="Correcto",H109-N(E109),0)</f>
        <v>0</v>
      </c>
      <c r="J109" s="9" t="str">
        <f aca="false">IF(COUNTA(A109:G109)=0,"",IF(OR(A109="",B109="",NOT(ISNUMBER(C109)),C109&lt;0,AND(D109&lt;&gt;"",NOT(ISNUMBER(D109))),AND(E109&lt;&gt;"",NOT(ISNUMBER(E109))),AND(F109&lt;&gt;"Pendiente",F109&lt;&gt;"Comprado",F109&lt;&gt;"Descartado"),AND(F109="Comprado",NOT(ISNUMBER(D109))),AND(G109&lt;&gt;"",NOT(ISNUMBER(G109)))),"REVISAR datos","Correcto"))</f>
        <v/>
      </c>
      <c r="K109" s="24" t="str">
        <f aca="false">IF(COUNTA(A109:B109)=0,"",IF(COUNTIFS(Resumen!$A$18:$A$25,B109)=1,"Clasificado","REVISAR categoría"))</f>
        <v/>
      </c>
      <c r="L109" s="25" t="n">
        <f aca="false">IF(J109="Correcto",MAX(0,H109-C109),0)</f>
        <v>0</v>
      </c>
      <c r="M109" s="1" t="n">
        <f aca="false">IF(COUNTA(A109:G109)&gt;0,ROW(),0)</f>
        <v>0</v>
      </c>
    </row>
    <row r="110" customFormat="false" ht="30" hidden="false" customHeight="true" outlineLevel="0" collapsed="false">
      <c r="A110" s="33"/>
      <c r="B110" s="33"/>
      <c r="C110" s="34"/>
      <c r="D110" s="34"/>
      <c r="E110" s="34"/>
      <c r="F110" s="33"/>
      <c r="G110" s="35"/>
      <c r="H110" s="23" t="n">
        <f aca="false">IF(J110&lt;&gt;"Correcto",0,IF(F110="Descartado",0,IF(ISNUMBER(D110),D110,C110)))</f>
        <v>0</v>
      </c>
      <c r="I110" s="23" t="n">
        <f aca="false">IF(J110="Correcto",H110-N(E110),0)</f>
        <v>0</v>
      </c>
      <c r="J110" s="9" t="str">
        <f aca="false">IF(COUNTA(A110:G110)=0,"",IF(OR(A110="",B110="",NOT(ISNUMBER(C110)),C110&lt;0,AND(D110&lt;&gt;"",NOT(ISNUMBER(D110))),AND(E110&lt;&gt;"",NOT(ISNUMBER(E110))),AND(F110&lt;&gt;"Pendiente",F110&lt;&gt;"Comprado",F110&lt;&gt;"Descartado"),AND(F110="Comprado",NOT(ISNUMBER(D110))),AND(G110&lt;&gt;"",NOT(ISNUMBER(G110)))),"REVISAR datos","Correcto"))</f>
        <v/>
      </c>
      <c r="K110" s="24" t="str">
        <f aca="false">IF(COUNTA(A110:B110)=0,"",IF(COUNTIFS(Resumen!$A$18:$A$25,B110)=1,"Clasificado","REVISAR categoría"))</f>
        <v/>
      </c>
      <c r="L110" s="25" t="n">
        <f aca="false">IF(J110="Correcto",MAX(0,H110-C110),0)</f>
        <v>0</v>
      </c>
      <c r="M110" s="1" t="n">
        <f aca="false">IF(COUNTA(A110:G110)&gt;0,ROW(),0)</f>
        <v>0</v>
      </c>
    </row>
    <row r="111" customFormat="false" ht="30" hidden="false" customHeight="true" outlineLevel="0" collapsed="false">
      <c r="A111" s="33"/>
      <c r="B111" s="33"/>
      <c r="C111" s="34"/>
      <c r="D111" s="34"/>
      <c r="E111" s="34"/>
      <c r="F111" s="33"/>
      <c r="G111" s="35"/>
      <c r="H111" s="23" t="n">
        <f aca="false">IF(J111&lt;&gt;"Correcto",0,IF(F111="Descartado",0,IF(ISNUMBER(D111),D111,C111)))</f>
        <v>0</v>
      </c>
      <c r="I111" s="23" t="n">
        <f aca="false">IF(J111="Correcto",H111-N(E111),0)</f>
        <v>0</v>
      </c>
      <c r="J111" s="9" t="str">
        <f aca="false">IF(COUNTA(A111:G111)=0,"",IF(OR(A111="",B111="",NOT(ISNUMBER(C111)),C111&lt;0,AND(D111&lt;&gt;"",NOT(ISNUMBER(D111))),AND(E111&lt;&gt;"",NOT(ISNUMBER(E111))),AND(F111&lt;&gt;"Pendiente",F111&lt;&gt;"Comprado",F111&lt;&gt;"Descartado"),AND(F111="Comprado",NOT(ISNUMBER(D111))),AND(G111&lt;&gt;"",NOT(ISNUMBER(G111)))),"REVISAR datos","Correcto"))</f>
        <v/>
      </c>
      <c r="K111" s="24" t="str">
        <f aca="false">IF(COUNTA(A111:B111)=0,"",IF(COUNTIFS(Resumen!$A$18:$A$25,B111)=1,"Clasificado","REVISAR categoría"))</f>
        <v/>
      </c>
      <c r="L111" s="25" t="n">
        <f aca="false">IF(J111="Correcto",MAX(0,H111-C111),0)</f>
        <v>0</v>
      </c>
      <c r="M111" s="1" t="n">
        <f aca="false">IF(COUNTA(A111:G111)&gt;0,ROW(),0)</f>
        <v>0</v>
      </c>
    </row>
    <row r="112" customFormat="false" ht="30" hidden="false" customHeight="true" outlineLevel="0" collapsed="false">
      <c r="A112" s="33"/>
      <c r="B112" s="33"/>
      <c r="C112" s="34"/>
      <c r="D112" s="34"/>
      <c r="E112" s="34"/>
      <c r="F112" s="33"/>
      <c r="G112" s="35"/>
      <c r="H112" s="23" t="n">
        <f aca="false">IF(J112&lt;&gt;"Correcto",0,IF(F112="Descartado",0,IF(ISNUMBER(D112),D112,C112)))</f>
        <v>0</v>
      </c>
      <c r="I112" s="23" t="n">
        <f aca="false">IF(J112="Correcto",H112-N(E112),0)</f>
        <v>0</v>
      </c>
      <c r="J112" s="9" t="str">
        <f aca="false">IF(COUNTA(A112:G112)=0,"",IF(OR(A112="",B112="",NOT(ISNUMBER(C112)),C112&lt;0,AND(D112&lt;&gt;"",NOT(ISNUMBER(D112))),AND(E112&lt;&gt;"",NOT(ISNUMBER(E112))),AND(F112&lt;&gt;"Pendiente",F112&lt;&gt;"Comprado",F112&lt;&gt;"Descartado"),AND(F112="Comprado",NOT(ISNUMBER(D112))),AND(G112&lt;&gt;"",NOT(ISNUMBER(G112)))),"REVISAR datos","Correcto"))</f>
        <v/>
      </c>
      <c r="K112" s="24" t="str">
        <f aca="false">IF(COUNTA(A112:B112)=0,"",IF(COUNTIFS(Resumen!$A$18:$A$25,B112)=1,"Clasificado","REVISAR categoría"))</f>
        <v/>
      </c>
      <c r="L112" s="25" t="n">
        <f aca="false">IF(J112="Correcto",MAX(0,H112-C112),0)</f>
        <v>0</v>
      </c>
      <c r="M112" s="1" t="n">
        <f aca="false">IF(COUNTA(A112:G112)&gt;0,ROW(),0)</f>
        <v>0</v>
      </c>
    </row>
    <row r="113" customFormat="false" ht="30" hidden="false" customHeight="true" outlineLevel="0" collapsed="false">
      <c r="A113" s="33"/>
      <c r="B113" s="33"/>
      <c r="C113" s="34"/>
      <c r="D113" s="34"/>
      <c r="E113" s="34"/>
      <c r="F113" s="33"/>
      <c r="G113" s="35"/>
      <c r="H113" s="23" t="n">
        <f aca="false">IF(J113&lt;&gt;"Correcto",0,IF(F113="Descartado",0,IF(ISNUMBER(D113),D113,C113)))</f>
        <v>0</v>
      </c>
      <c r="I113" s="23" t="n">
        <f aca="false">IF(J113="Correcto",H113-N(E113),0)</f>
        <v>0</v>
      </c>
      <c r="J113" s="9" t="str">
        <f aca="false">IF(COUNTA(A113:G113)=0,"",IF(OR(A113="",B113="",NOT(ISNUMBER(C113)),C113&lt;0,AND(D113&lt;&gt;"",NOT(ISNUMBER(D113))),AND(E113&lt;&gt;"",NOT(ISNUMBER(E113))),AND(F113&lt;&gt;"Pendiente",F113&lt;&gt;"Comprado",F113&lt;&gt;"Descartado"),AND(F113="Comprado",NOT(ISNUMBER(D113))),AND(G113&lt;&gt;"",NOT(ISNUMBER(G113)))),"REVISAR datos","Correcto"))</f>
        <v/>
      </c>
      <c r="K113" s="24" t="str">
        <f aca="false">IF(COUNTA(A113:B113)=0,"",IF(COUNTIFS(Resumen!$A$18:$A$25,B113)=1,"Clasificado","REVISAR categoría"))</f>
        <v/>
      </c>
      <c r="L113" s="25" t="n">
        <f aca="false">IF(J113="Correcto",MAX(0,H113-C113),0)</f>
        <v>0</v>
      </c>
      <c r="M113" s="1" t="n">
        <f aca="false">IF(COUNTA(A113:G113)&gt;0,ROW(),0)</f>
        <v>0</v>
      </c>
    </row>
    <row r="114" customFormat="false" ht="30" hidden="false" customHeight="true" outlineLevel="0" collapsed="false">
      <c r="A114" s="33"/>
      <c r="B114" s="33"/>
      <c r="C114" s="34"/>
      <c r="D114" s="34"/>
      <c r="E114" s="34"/>
      <c r="F114" s="33"/>
      <c r="G114" s="35"/>
      <c r="H114" s="23" t="n">
        <f aca="false">IF(J114&lt;&gt;"Correcto",0,IF(F114="Descartado",0,IF(ISNUMBER(D114),D114,C114)))</f>
        <v>0</v>
      </c>
      <c r="I114" s="23" t="n">
        <f aca="false">IF(J114="Correcto",H114-N(E114),0)</f>
        <v>0</v>
      </c>
      <c r="J114" s="9" t="str">
        <f aca="false">IF(COUNTA(A114:G114)=0,"",IF(OR(A114="",B114="",NOT(ISNUMBER(C114)),C114&lt;0,AND(D114&lt;&gt;"",NOT(ISNUMBER(D114))),AND(E114&lt;&gt;"",NOT(ISNUMBER(E114))),AND(F114&lt;&gt;"Pendiente",F114&lt;&gt;"Comprado",F114&lt;&gt;"Descartado"),AND(F114="Comprado",NOT(ISNUMBER(D114))),AND(G114&lt;&gt;"",NOT(ISNUMBER(G114)))),"REVISAR datos","Correcto"))</f>
        <v/>
      </c>
      <c r="K114" s="24" t="str">
        <f aca="false">IF(COUNTA(A114:B114)=0,"",IF(COUNTIFS(Resumen!$A$18:$A$25,B114)=1,"Clasificado","REVISAR categoría"))</f>
        <v/>
      </c>
      <c r="L114" s="25" t="n">
        <f aca="false">IF(J114="Correcto",MAX(0,H114-C114),0)</f>
        <v>0</v>
      </c>
      <c r="M114" s="1" t="n">
        <f aca="false">IF(COUNTA(A114:G114)&gt;0,ROW(),0)</f>
        <v>0</v>
      </c>
    </row>
    <row r="115" customFormat="false" ht="30" hidden="false" customHeight="true" outlineLevel="0" collapsed="false">
      <c r="A115" s="33"/>
      <c r="B115" s="33"/>
      <c r="C115" s="34"/>
      <c r="D115" s="34"/>
      <c r="E115" s="34"/>
      <c r="F115" s="33"/>
      <c r="G115" s="35"/>
      <c r="H115" s="23" t="n">
        <f aca="false">IF(J115&lt;&gt;"Correcto",0,IF(F115="Descartado",0,IF(ISNUMBER(D115),D115,C115)))</f>
        <v>0</v>
      </c>
      <c r="I115" s="23" t="n">
        <f aca="false">IF(J115="Correcto",H115-N(E115),0)</f>
        <v>0</v>
      </c>
      <c r="J115" s="9" t="str">
        <f aca="false">IF(COUNTA(A115:G115)=0,"",IF(OR(A115="",B115="",NOT(ISNUMBER(C115)),C115&lt;0,AND(D115&lt;&gt;"",NOT(ISNUMBER(D115))),AND(E115&lt;&gt;"",NOT(ISNUMBER(E115))),AND(F115&lt;&gt;"Pendiente",F115&lt;&gt;"Comprado",F115&lt;&gt;"Descartado"),AND(F115="Comprado",NOT(ISNUMBER(D115))),AND(G115&lt;&gt;"",NOT(ISNUMBER(G115)))),"REVISAR datos","Correcto"))</f>
        <v/>
      </c>
      <c r="K115" s="24" t="str">
        <f aca="false">IF(COUNTA(A115:B115)=0,"",IF(COUNTIFS(Resumen!$A$18:$A$25,B115)=1,"Clasificado","REVISAR categoría"))</f>
        <v/>
      </c>
      <c r="L115" s="25" t="n">
        <f aca="false">IF(J115="Correcto",MAX(0,H115-C115),0)</f>
        <v>0</v>
      </c>
      <c r="M115" s="1" t="n">
        <f aca="false">IF(COUNTA(A115:G115)&gt;0,ROW(),0)</f>
        <v>0</v>
      </c>
    </row>
    <row r="116" customFormat="false" ht="30" hidden="false" customHeight="true" outlineLevel="0" collapsed="false">
      <c r="A116" s="33"/>
      <c r="B116" s="33"/>
      <c r="C116" s="34"/>
      <c r="D116" s="34"/>
      <c r="E116" s="34"/>
      <c r="F116" s="33"/>
      <c r="G116" s="35"/>
      <c r="H116" s="23" t="n">
        <f aca="false">IF(J116&lt;&gt;"Correcto",0,IF(F116="Descartado",0,IF(ISNUMBER(D116),D116,C116)))</f>
        <v>0</v>
      </c>
      <c r="I116" s="23" t="n">
        <f aca="false">IF(J116="Correcto",H116-N(E116),0)</f>
        <v>0</v>
      </c>
      <c r="J116" s="9" t="str">
        <f aca="false">IF(COUNTA(A116:G116)=0,"",IF(OR(A116="",B116="",NOT(ISNUMBER(C116)),C116&lt;0,AND(D116&lt;&gt;"",NOT(ISNUMBER(D116))),AND(E116&lt;&gt;"",NOT(ISNUMBER(E116))),AND(F116&lt;&gt;"Pendiente",F116&lt;&gt;"Comprado",F116&lt;&gt;"Descartado"),AND(F116="Comprado",NOT(ISNUMBER(D116))),AND(G116&lt;&gt;"",NOT(ISNUMBER(G116)))),"REVISAR datos","Correcto"))</f>
        <v/>
      </c>
      <c r="K116" s="24" t="str">
        <f aca="false">IF(COUNTA(A116:B116)=0,"",IF(COUNTIFS(Resumen!$A$18:$A$25,B116)=1,"Clasificado","REVISAR categoría"))</f>
        <v/>
      </c>
      <c r="L116" s="25" t="n">
        <f aca="false">IF(J116="Correcto",MAX(0,H116-C116),0)</f>
        <v>0</v>
      </c>
      <c r="M116" s="1" t="n">
        <f aca="false">IF(COUNTA(A116:G116)&gt;0,ROW(),0)</f>
        <v>0</v>
      </c>
    </row>
    <row r="117" customFormat="false" ht="30" hidden="false" customHeight="true" outlineLevel="0" collapsed="false">
      <c r="A117" s="33"/>
      <c r="B117" s="33"/>
      <c r="C117" s="34"/>
      <c r="D117" s="34"/>
      <c r="E117" s="34"/>
      <c r="F117" s="33"/>
      <c r="G117" s="35"/>
      <c r="H117" s="23" t="n">
        <f aca="false">IF(J117&lt;&gt;"Correcto",0,IF(F117="Descartado",0,IF(ISNUMBER(D117),D117,C117)))</f>
        <v>0</v>
      </c>
      <c r="I117" s="23" t="n">
        <f aca="false">IF(J117="Correcto",H117-N(E117),0)</f>
        <v>0</v>
      </c>
      <c r="J117" s="9" t="str">
        <f aca="false">IF(COUNTA(A117:G117)=0,"",IF(OR(A117="",B117="",NOT(ISNUMBER(C117)),C117&lt;0,AND(D117&lt;&gt;"",NOT(ISNUMBER(D117))),AND(E117&lt;&gt;"",NOT(ISNUMBER(E117))),AND(F117&lt;&gt;"Pendiente",F117&lt;&gt;"Comprado",F117&lt;&gt;"Descartado"),AND(F117="Comprado",NOT(ISNUMBER(D117))),AND(G117&lt;&gt;"",NOT(ISNUMBER(G117)))),"REVISAR datos","Correcto"))</f>
        <v/>
      </c>
      <c r="K117" s="24" t="str">
        <f aca="false">IF(COUNTA(A117:B117)=0,"",IF(COUNTIFS(Resumen!$A$18:$A$25,B117)=1,"Clasificado","REVISAR categoría"))</f>
        <v/>
      </c>
      <c r="L117" s="25" t="n">
        <f aca="false">IF(J117="Correcto",MAX(0,H117-C117),0)</f>
        <v>0</v>
      </c>
      <c r="M117" s="1" t="n">
        <f aca="false">IF(COUNTA(A117:G117)&gt;0,ROW(),0)</f>
        <v>0</v>
      </c>
    </row>
    <row r="118" customFormat="false" ht="30" hidden="false" customHeight="true" outlineLevel="0" collapsed="false">
      <c r="A118" s="33"/>
      <c r="B118" s="33"/>
      <c r="C118" s="34"/>
      <c r="D118" s="34"/>
      <c r="E118" s="34"/>
      <c r="F118" s="33"/>
      <c r="G118" s="35"/>
      <c r="H118" s="23" t="n">
        <f aca="false">IF(J118&lt;&gt;"Correcto",0,IF(F118="Descartado",0,IF(ISNUMBER(D118),D118,C118)))</f>
        <v>0</v>
      </c>
      <c r="I118" s="23" t="n">
        <f aca="false">IF(J118="Correcto",H118-N(E118),0)</f>
        <v>0</v>
      </c>
      <c r="J118" s="9" t="str">
        <f aca="false">IF(COUNTA(A118:G118)=0,"",IF(OR(A118="",B118="",NOT(ISNUMBER(C118)),C118&lt;0,AND(D118&lt;&gt;"",NOT(ISNUMBER(D118))),AND(E118&lt;&gt;"",NOT(ISNUMBER(E118))),AND(F118&lt;&gt;"Pendiente",F118&lt;&gt;"Comprado",F118&lt;&gt;"Descartado"),AND(F118="Comprado",NOT(ISNUMBER(D118))),AND(G118&lt;&gt;"",NOT(ISNUMBER(G118)))),"REVISAR datos","Correcto"))</f>
        <v/>
      </c>
      <c r="K118" s="24" t="str">
        <f aca="false">IF(COUNTA(A118:B118)=0,"",IF(COUNTIFS(Resumen!$A$18:$A$25,B118)=1,"Clasificado","REVISAR categoría"))</f>
        <v/>
      </c>
      <c r="L118" s="25" t="n">
        <f aca="false">IF(J118="Correcto",MAX(0,H118-C118),0)</f>
        <v>0</v>
      </c>
      <c r="M118" s="1" t="n">
        <f aca="false">IF(COUNTA(A118:G118)&gt;0,ROW(),0)</f>
        <v>0</v>
      </c>
    </row>
    <row r="119" customFormat="false" ht="30" hidden="false" customHeight="true" outlineLevel="0" collapsed="false">
      <c r="A119" s="33"/>
      <c r="B119" s="33"/>
      <c r="C119" s="34"/>
      <c r="D119" s="34"/>
      <c r="E119" s="34"/>
      <c r="F119" s="33"/>
      <c r="G119" s="35"/>
      <c r="H119" s="23" t="n">
        <f aca="false">IF(J119&lt;&gt;"Correcto",0,IF(F119="Descartado",0,IF(ISNUMBER(D119),D119,C119)))</f>
        <v>0</v>
      </c>
      <c r="I119" s="23" t="n">
        <f aca="false">IF(J119="Correcto",H119-N(E119),0)</f>
        <v>0</v>
      </c>
      <c r="J119" s="9" t="str">
        <f aca="false">IF(COUNTA(A119:G119)=0,"",IF(OR(A119="",B119="",NOT(ISNUMBER(C119)),C119&lt;0,AND(D119&lt;&gt;"",NOT(ISNUMBER(D119))),AND(E119&lt;&gt;"",NOT(ISNUMBER(E119))),AND(F119&lt;&gt;"Pendiente",F119&lt;&gt;"Comprado",F119&lt;&gt;"Descartado"),AND(F119="Comprado",NOT(ISNUMBER(D119))),AND(G119&lt;&gt;"",NOT(ISNUMBER(G119)))),"REVISAR datos","Correcto"))</f>
        <v/>
      </c>
      <c r="K119" s="24" t="str">
        <f aca="false">IF(COUNTA(A119:B119)=0,"",IF(COUNTIFS(Resumen!$A$18:$A$25,B119)=1,"Clasificado","REVISAR categoría"))</f>
        <v/>
      </c>
      <c r="L119" s="25" t="n">
        <f aca="false">IF(J119="Correcto",MAX(0,H119-C119),0)</f>
        <v>0</v>
      </c>
      <c r="M119" s="1" t="n">
        <f aca="false">IF(COUNTA(A119:G119)&gt;0,ROW(),0)</f>
        <v>0</v>
      </c>
    </row>
    <row r="120" customFormat="false" ht="30" hidden="false" customHeight="true" outlineLevel="0" collapsed="false">
      <c r="A120" s="33"/>
      <c r="B120" s="33"/>
      <c r="C120" s="34"/>
      <c r="D120" s="34"/>
      <c r="E120" s="34"/>
      <c r="F120" s="33"/>
      <c r="G120" s="35"/>
      <c r="H120" s="23" t="n">
        <f aca="false">IF(J120&lt;&gt;"Correcto",0,IF(F120="Descartado",0,IF(ISNUMBER(D120),D120,C120)))</f>
        <v>0</v>
      </c>
      <c r="I120" s="23" t="n">
        <f aca="false">IF(J120="Correcto",H120-N(E120),0)</f>
        <v>0</v>
      </c>
      <c r="J120" s="9" t="str">
        <f aca="false">IF(COUNTA(A120:G120)=0,"",IF(OR(A120="",B120="",NOT(ISNUMBER(C120)),C120&lt;0,AND(D120&lt;&gt;"",NOT(ISNUMBER(D120))),AND(E120&lt;&gt;"",NOT(ISNUMBER(E120))),AND(F120&lt;&gt;"Pendiente",F120&lt;&gt;"Comprado",F120&lt;&gt;"Descartado"),AND(F120="Comprado",NOT(ISNUMBER(D120))),AND(G120&lt;&gt;"",NOT(ISNUMBER(G120)))),"REVISAR datos","Correcto"))</f>
        <v/>
      </c>
      <c r="K120" s="24" t="str">
        <f aca="false">IF(COUNTA(A120:B120)=0,"",IF(COUNTIFS(Resumen!$A$18:$A$25,B120)=1,"Clasificado","REVISAR categoría"))</f>
        <v/>
      </c>
      <c r="L120" s="25" t="n">
        <f aca="false">IF(J120="Correcto",MAX(0,H120-C120),0)</f>
        <v>0</v>
      </c>
      <c r="M120" s="1" t="n">
        <f aca="false">IF(COUNTA(A120:G120)&gt;0,ROW(),0)</f>
        <v>0</v>
      </c>
    </row>
    <row r="121" customFormat="false" ht="30" hidden="false" customHeight="true" outlineLevel="0" collapsed="false">
      <c r="A121" s="33"/>
      <c r="B121" s="33"/>
      <c r="C121" s="34"/>
      <c r="D121" s="34"/>
      <c r="E121" s="34"/>
      <c r="F121" s="33"/>
      <c r="G121" s="35"/>
      <c r="H121" s="23" t="n">
        <f aca="false">IF(J121&lt;&gt;"Correcto",0,IF(F121="Descartado",0,IF(ISNUMBER(D121),D121,C121)))</f>
        <v>0</v>
      </c>
      <c r="I121" s="23" t="n">
        <f aca="false">IF(J121="Correcto",H121-N(E121),0)</f>
        <v>0</v>
      </c>
      <c r="J121" s="9" t="str">
        <f aca="false">IF(COUNTA(A121:G121)=0,"",IF(OR(A121="",B121="",NOT(ISNUMBER(C121)),C121&lt;0,AND(D121&lt;&gt;"",NOT(ISNUMBER(D121))),AND(E121&lt;&gt;"",NOT(ISNUMBER(E121))),AND(F121&lt;&gt;"Pendiente",F121&lt;&gt;"Comprado",F121&lt;&gt;"Descartado"),AND(F121="Comprado",NOT(ISNUMBER(D121))),AND(G121&lt;&gt;"",NOT(ISNUMBER(G121)))),"REVISAR datos","Correcto"))</f>
        <v/>
      </c>
      <c r="K121" s="24" t="str">
        <f aca="false">IF(COUNTA(A121:B121)=0,"",IF(COUNTIFS(Resumen!$A$18:$A$25,B121)=1,"Clasificado","REVISAR categoría"))</f>
        <v/>
      </c>
      <c r="L121" s="25" t="n">
        <f aca="false">IF(J121="Correcto",MAX(0,H121-C121),0)</f>
        <v>0</v>
      </c>
      <c r="M121" s="1" t="n">
        <f aca="false">IF(COUNTA(A121:G121)&gt;0,ROW(),0)</f>
        <v>0</v>
      </c>
    </row>
    <row r="122" customFormat="false" ht="30" hidden="false" customHeight="true" outlineLevel="0" collapsed="false">
      <c r="A122" s="33"/>
      <c r="B122" s="33"/>
      <c r="C122" s="34"/>
      <c r="D122" s="34"/>
      <c r="E122" s="34"/>
      <c r="F122" s="33"/>
      <c r="G122" s="35"/>
      <c r="H122" s="23" t="n">
        <f aca="false">IF(J122&lt;&gt;"Correcto",0,IF(F122="Descartado",0,IF(ISNUMBER(D122),D122,C122)))</f>
        <v>0</v>
      </c>
      <c r="I122" s="23" t="n">
        <f aca="false">IF(J122="Correcto",H122-N(E122),0)</f>
        <v>0</v>
      </c>
      <c r="J122" s="9" t="str">
        <f aca="false">IF(COUNTA(A122:G122)=0,"",IF(OR(A122="",B122="",NOT(ISNUMBER(C122)),C122&lt;0,AND(D122&lt;&gt;"",NOT(ISNUMBER(D122))),AND(E122&lt;&gt;"",NOT(ISNUMBER(E122))),AND(F122&lt;&gt;"Pendiente",F122&lt;&gt;"Comprado",F122&lt;&gt;"Descartado"),AND(F122="Comprado",NOT(ISNUMBER(D122))),AND(G122&lt;&gt;"",NOT(ISNUMBER(G122)))),"REVISAR datos","Correcto"))</f>
        <v/>
      </c>
      <c r="K122" s="24" t="str">
        <f aca="false">IF(COUNTA(A122:B122)=0,"",IF(COUNTIFS(Resumen!$A$18:$A$25,B122)=1,"Clasificado","REVISAR categoría"))</f>
        <v/>
      </c>
      <c r="L122" s="25" t="n">
        <f aca="false">IF(J122="Correcto",MAX(0,H122-C122),0)</f>
        <v>0</v>
      </c>
      <c r="M122" s="1" t="n">
        <f aca="false">IF(COUNTA(A122:G122)&gt;0,ROW(),0)</f>
        <v>0</v>
      </c>
    </row>
    <row r="123" customFormat="false" ht="30" hidden="false" customHeight="true" outlineLevel="0" collapsed="false">
      <c r="A123" s="33"/>
      <c r="B123" s="33"/>
      <c r="C123" s="34"/>
      <c r="D123" s="34"/>
      <c r="E123" s="34"/>
      <c r="F123" s="33"/>
      <c r="G123" s="35"/>
      <c r="H123" s="23" t="n">
        <f aca="false">IF(J123&lt;&gt;"Correcto",0,IF(F123="Descartado",0,IF(ISNUMBER(D123),D123,C123)))</f>
        <v>0</v>
      </c>
      <c r="I123" s="23" t="n">
        <f aca="false">IF(J123="Correcto",H123-N(E123),0)</f>
        <v>0</v>
      </c>
      <c r="J123" s="9" t="str">
        <f aca="false">IF(COUNTA(A123:G123)=0,"",IF(OR(A123="",B123="",NOT(ISNUMBER(C123)),C123&lt;0,AND(D123&lt;&gt;"",NOT(ISNUMBER(D123))),AND(E123&lt;&gt;"",NOT(ISNUMBER(E123))),AND(F123&lt;&gt;"Pendiente",F123&lt;&gt;"Comprado",F123&lt;&gt;"Descartado"),AND(F123="Comprado",NOT(ISNUMBER(D123))),AND(G123&lt;&gt;"",NOT(ISNUMBER(G123)))),"REVISAR datos","Correcto"))</f>
        <v/>
      </c>
      <c r="K123" s="24" t="str">
        <f aca="false">IF(COUNTA(A123:B123)=0,"",IF(COUNTIFS(Resumen!$A$18:$A$25,B123)=1,"Clasificado","REVISAR categoría"))</f>
        <v/>
      </c>
      <c r="L123" s="25" t="n">
        <f aca="false">IF(J123="Correcto",MAX(0,H123-C123),0)</f>
        <v>0</v>
      </c>
      <c r="M123" s="1" t="n">
        <f aca="false">IF(COUNTA(A123:G123)&gt;0,ROW(),0)</f>
        <v>0</v>
      </c>
    </row>
    <row r="124" customFormat="false" ht="30" hidden="false" customHeight="true" outlineLevel="0" collapsed="false">
      <c r="A124" s="33"/>
      <c r="B124" s="33"/>
      <c r="C124" s="34"/>
      <c r="D124" s="34"/>
      <c r="E124" s="34"/>
      <c r="F124" s="33"/>
      <c r="G124" s="35"/>
      <c r="H124" s="23" t="n">
        <f aca="false">IF(J124&lt;&gt;"Correcto",0,IF(F124="Descartado",0,IF(ISNUMBER(D124),D124,C124)))</f>
        <v>0</v>
      </c>
      <c r="I124" s="23" t="n">
        <f aca="false">IF(J124="Correcto",H124-N(E124),0)</f>
        <v>0</v>
      </c>
      <c r="J124" s="9" t="str">
        <f aca="false">IF(COUNTA(A124:G124)=0,"",IF(OR(A124="",B124="",NOT(ISNUMBER(C124)),C124&lt;0,AND(D124&lt;&gt;"",NOT(ISNUMBER(D124))),AND(E124&lt;&gt;"",NOT(ISNUMBER(E124))),AND(F124&lt;&gt;"Pendiente",F124&lt;&gt;"Comprado",F124&lt;&gt;"Descartado"),AND(F124="Comprado",NOT(ISNUMBER(D124))),AND(G124&lt;&gt;"",NOT(ISNUMBER(G124)))),"REVISAR datos","Correcto"))</f>
        <v/>
      </c>
      <c r="K124" s="24" t="str">
        <f aca="false">IF(COUNTA(A124:B124)=0,"",IF(COUNTIFS(Resumen!$A$18:$A$25,B124)=1,"Clasificado","REVISAR categoría"))</f>
        <v/>
      </c>
      <c r="L124" s="25" t="n">
        <f aca="false">IF(J124="Correcto",MAX(0,H124-C124),0)</f>
        <v>0</v>
      </c>
      <c r="M124" s="1" t="n">
        <f aca="false">IF(COUNTA(A124:G124)&gt;0,ROW(),0)</f>
        <v>0</v>
      </c>
    </row>
    <row r="125" customFormat="false" ht="30" hidden="false" customHeight="true" outlineLevel="0" collapsed="false">
      <c r="A125" s="33"/>
      <c r="B125" s="33"/>
      <c r="C125" s="34"/>
      <c r="D125" s="34"/>
      <c r="E125" s="34"/>
      <c r="F125" s="33"/>
      <c r="G125" s="35"/>
      <c r="H125" s="23" t="n">
        <f aca="false">IF(J125&lt;&gt;"Correcto",0,IF(F125="Descartado",0,IF(ISNUMBER(D125),D125,C125)))</f>
        <v>0</v>
      </c>
      <c r="I125" s="23" t="n">
        <f aca="false">IF(J125="Correcto",H125-N(E125),0)</f>
        <v>0</v>
      </c>
      <c r="J125" s="9" t="str">
        <f aca="false">IF(COUNTA(A125:G125)=0,"",IF(OR(A125="",B125="",NOT(ISNUMBER(C125)),C125&lt;0,AND(D125&lt;&gt;"",NOT(ISNUMBER(D125))),AND(E125&lt;&gt;"",NOT(ISNUMBER(E125))),AND(F125&lt;&gt;"Pendiente",F125&lt;&gt;"Comprado",F125&lt;&gt;"Descartado"),AND(F125="Comprado",NOT(ISNUMBER(D125))),AND(G125&lt;&gt;"",NOT(ISNUMBER(G125)))),"REVISAR datos","Correcto"))</f>
        <v/>
      </c>
      <c r="K125" s="24" t="str">
        <f aca="false">IF(COUNTA(A125:B125)=0,"",IF(COUNTIFS(Resumen!$A$18:$A$25,B125)=1,"Clasificado","REVISAR categoría"))</f>
        <v/>
      </c>
      <c r="L125" s="25" t="n">
        <f aca="false">IF(J125="Correcto",MAX(0,H125-C125),0)</f>
        <v>0</v>
      </c>
      <c r="M125" s="1" t="n">
        <f aca="false">IF(COUNTA(A125:G125)&gt;0,ROW(),0)</f>
        <v>0</v>
      </c>
    </row>
    <row r="126" customFormat="false" ht="30" hidden="false" customHeight="true" outlineLevel="0" collapsed="false">
      <c r="A126" s="33"/>
      <c r="B126" s="33"/>
      <c r="C126" s="34"/>
      <c r="D126" s="34"/>
      <c r="E126" s="34"/>
      <c r="F126" s="33"/>
      <c r="G126" s="35"/>
      <c r="H126" s="23" t="n">
        <f aca="false">IF(J126&lt;&gt;"Correcto",0,IF(F126="Descartado",0,IF(ISNUMBER(D126),D126,C126)))</f>
        <v>0</v>
      </c>
      <c r="I126" s="23" t="n">
        <f aca="false">IF(J126="Correcto",H126-N(E126),0)</f>
        <v>0</v>
      </c>
      <c r="J126" s="9" t="str">
        <f aca="false">IF(COUNTA(A126:G126)=0,"",IF(OR(A126="",B126="",NOT(ISNUMBER(C126)),C126&lt;0,AND(D126&lt;&gt;"",NOT(ISNUMBER(D126))),AND(E126&lt;&gt;"",NOT(ISNUMBER(E126))),AND(F126&lt;&gt;"Pendiente",F126&lt;&gt;"Comprado",F126&lt;&gt;"Descartado"),AND(F126="Comprado",NOT(ISNUMBER(D126))),AND(G126&lt;&gt;"",NOT(ISNUMBER(G126)))),"REVISAR datos","Correcto"))</f>
        <v/>
      </c>
      <c r="K126" s="24" t="str">
        <f aca="false">IF(COUNTA(A126:B126)=0,"",IF(COUNTIFS(Resumen!$A$18:$A$25,B126)=1,"Clasificado","REVISAR categoría"))</f>
        <v/>
      </c>
      <c r="L126" s="25" t="n">
        <f aca="false">IF(J126="Correcto",MAX(0,H126-C126),0)</f>
        <v>0</v>
      </c>
      <c r="M126" s="1" t="n">
        <f aca="false">IF(COUNTA(A126:G126)&gt;0,ROW(),0)</f>
        <v>0</v>
      </c>
    </row>
    <row r="127" customFormat="false" ht="30" hidden="false" customHeight="true" outlineLevel="0" collapsed="false">
      <c r="A127" s="33"/>
      <c r="B127" s="33"/>
      <c r="C127" s="34"/>
      <c r="D127" s="34"/>
      <c r="E127" s="34"/>
      <c r="F127" s="33"/>
      <c r="G127" s="35"/>
      <c r="H127" s="23" t="n">
        <f aca="false">IF(J127&lt;&gt;"Correcto",0,IF(F127="Descartado",0,IF(ISNUMBER(D127),D127,C127)))</f>
        <v>0</v>
      </c>
      <c r="I127" s="23" t="n">
        <f aca="false">IF(J127="Correcto",H127-N(E127),0)</f>
        <v>0</v>
      </c>
      <c r="J127" s="9" t="str">
        <f aca="false">IF(COUNTA(A127:G127)=0,"",IF(OR(A127="",B127="",NOT(ISNUMBER(C127)),C127&lt;0,AND(D127&lt;&gt;"",NOT(ISNUMBER(D127))),AND(E127&lt;&gt;"",NOT(ISNUMBER(E127))),AND(F127&lt;&gt;"Pendiente",F127&lt;&gt;"Comprado",F127&lt;&gt;"Descartado"),AND(F127="Comprado",NOT(ISNUMBER(D127))),AND(G127&lt;&gt;"",NOT(ISNUMBER(G127)))),"REVISAR datos","Correcto"))</f>
        <v/>
      </c>
      <c r="K127" s="24" t="str">
        <f aca="false">IF(COUNTA(A127:B127)=0,"",IF(COUNTIFS(Resumen!$A$18:$A$25,B127)=1,"Clasificado","REVISAR categoría"))</f>
        <v/>
      </c>
      <c r="L127" s="25" t="n">
        <f aca="false">IF(J127="Correcto",MAX(0,H127-C127),0)</f>
        <v>0</v>
      </c>
      <c r="M127" s="1" t="n">
        <f aca="false">IF(COUNTA(A127:G127)&gt;0,ROW(),0)</f>
        <v>0</v>
      </c>
    </row>
    <row r="128" customFormat="false" ht="30" hidden="false" customHeight="true" outlineLevel="0" collapsed="false">
      <c r="A128" s="33"/>
      <c r="B128" s="33"/>
      <c r="C128" s="34"/>
      <c r="D128" s="34"/>
      <c r="E128" s="34"/>
      <c r="F128" s="33"/>
      <c r="G128" s="35"/>
      <c r="H128" s="23" t="n">
        <f aca="false">IF(J128&lt;&gt;"Correcto",0,IF(F128="Descartado",0,IF(ISNUMBER(D128),D128,C128)))</f>
        <v>0</v>
      </c>
      <c r="I128" s="23" t="n">
        <f aca="false">IF(J128="Correcto",H128-N(E128),0)</f>
        <v>0</v>
      </c>
      <c r="J128" s="9" t="str">
        <f aca="false">IF(COUNTA(A128:G128)=0,"",IF(OR(A128="",B128="",NOT(ISNUMBER(C128)),C128&lt;0,AND(D128&lt;&gt;"",NOT(ISNUMBER(D128))),AND(E128&lt;&gt;"",NOT(ISNUMBER(E128))),AND(F128&lt;&gt;"Pendiente",F128&lt;&gt;"Comprado",F128&lt;&gt;"Descartado"),AND(F128="Comprado",NOT(ISNUMBER(D128))),AND(G128&lt;&gt;"",NOT(ISNUMBER(G128)))),"REVISAR datos","Correcto"))</f>
        <v/>
      </c>
      <c r="K128" s="24" t="str">
        <f aca="false">IF(COUNTA(A128:B128)=0,"",IF(COUNTIFS(Resumen!$A$18:$A$25,B128)=1,"Clasificado","REVISAR categoría"))</f>
        <v/>
      </c>
      <c r="L128" s="25" t="n">
        <f aca="false">IF(J128="Correcto",MAX(0,H128-C128),0)</f>
        <v>0</v>
      </c>
      <c r="M128" s="1" t="n">
        <f aca="false">IF(COUNTA(A128:G128)&gt;0,ROW(),0)</f>
        <v>0</v>
      </c>
    </row>
    <row r="129" customFormat="false" ht="30" hidden="false" customHeight="true" outlineLevel="0" collapsed="false">
      <c r="A129" s="33"/>
      <c r="B129" s="33"/>
      <c r="C129" s="34"/>
      <c r="D129" s="34"/>
      <c r="E129" s="34"/>
      <c r="F129" s="33"/>
      <c r="G129" s="35"/>
      <c r="H129" s="23" t="n">
        <f aca="false">IF(J129&lt;&gt;"Correcto",0,IF(F129="Descartado",0,IF(ISNUMBER(D129),D129,C129)))</f>
        <v>0</v>
      </c>
      <c r="I129" s="23" t="n">
        <f aca="false">IF(J129="Correcto",H129-N(E129),0)</f>
        <v>0</v>
      </c>
      <c r="J129" s="9" t="str">
        <f aca="false">IF(COUNTA(A129:G129)=0,"",IF(OR(A129="",B129="",NOT(ISNUMBER(C129)),C129&lt;0,AND(D129&lt;&gt;"",NOT(ISNUMBER(D129))),AND(E129&lt;&gt;"",NOT(ISNUMBER(E129))),AND(F129&lt;&gt;"Pendiente",F129&lt;&gt;"Comprado",F129&lt;&gt;"Descartado"),AND(F129="Comprado",NOT(ISNUMBER(D129))),AND(G129&lt;&gt;"",NOT(ISNUMBER(G129)))),"REVISAR datos","Correcto"))</f>
        <v/>
      </c>
      <c r="K129" s="24" t="str">
        <f aca="false">IF(COUNTA(A129:B129)=0,"",IF(COUNTIFS(Resumen!$A$18:$A$25,B129)=1,"Clasificado","REVISAR categoría"))</f>
        <v/>
      </c>
      <c r="L129" s="25" t="n">
        <f aca="false">IF(J129="Correcto",MAX(0,H129-C129),0)</f>
        <v>0</v>
      </c>
      <c r="M129" s="1" t="n">
        <f aca="false">IF(COUNTA(A129:G129)&gt;0,ROW(),0)</f>
        <v>0</v>
      </c>
    </row>
    <row r="130" customFormat="false" ht="30" hidden="false" customHeight="true" outlineLevel="0" collapsed="false">
      <c r="A130" s="33"/>
      <c r="B130" s="33"/>
      <c r="C130" s="34"/>
      <c r="D130" s="34"/>
      <c r="E130" s="34"/>
      <c r="F130" s="33"/>
      <c r="G130" s="35"/>
      <c r="H130" s="23" t="n">
        <f aca="false">IF(J130&lt;&gt;"Correcto",0,IF(F130="Descartado",0,IF(ISNUMBER(D130),D130,C130)))</f>
        <v>0</v>
      </c>
      <c r="I130" s="23" t="n">
        <f aca="false">IF(J130="Correcto",H130-N(E130),0)</f>
        <v>0</v>
      </c>
      <c r="J130" s="9" t="str">
        <f aca="false">IF(COUNTA(A130:G130)=0,"",IF(OR(A130="",B130="",NOT(ISNUMBER(C130)),C130&lt;0,AND(D130&lt;&gt;"",NOT(ISNUMBER(D130))),AND(E130&lt;&gt;"",NOT(ISNUMBER(E130))),AND(F130&lt;&gt;"Pendiente",F130&lt;&gt;"Comprado",F130&lt;&gt;"Descartado"),AND(F130="Comprado",NOT(ISNUMBER(D130))),AND(G130&lt;&gt;"",NOT(ISNUMBER(G130)))),"REVISAR datos","Correcto"))</f>
        <v/>
      </c>
      <c r="K130" s="24" t="str">
        <f aca="false">IF(COUNTA(A130:B130)=0,"",IF(COUNTIFS(Resumen!$A$18:$A$25,B130)=1,"Clasificado","REVISAR categoría"))</f>
        <v/>
      </c>
      <c r="L130" s="25" t="n">
        <f aca="false">IF(J130="Correcto",MAX(0,H130-C130),0)</f>
        <v>0</v>
      </c>
      <c r="M130" s="1" t="n">
        <f aca="false">IF(COUNTA(A130:G130)&gt;0,ROW(),0)</f>
        <v>0</v>
      </c>
    </row>
    <row r="131" customFormat="false" ht="30" hidden="false" customHeight="true" outlineLevel="0" collapsed="false">
      <c r="A131" s="33"/>
      <c r="B131" s="33"/>
      <c r="C131" s="34"/>
      <c r="D131" s="34"/>
      <c r="E131" s="34"/>
      <c r="F131" s="33"/>
      <c r="G131" s="35"/>
      <c r="H131" s="23" t="n">
        <f aca="false">IF(J131&lt;&gt;"Correcto",0,IF(F131="Descartado",0,IF(ISNUMBER(D131),D131,C131)))</f>
        <v>0</v>
      </c>
      <c r="I131" s="23" t="n">
        <f aca="false">IF(J131="Correcto",H131-N(E131),0)</f>
        <v>0</v>
      </c>
      <c r="J131" s="9" t="str">
        <f aca="false">IF(COUNTA(A131:G131)=0,"",IF(OR(A131="",B131="",NOT(ISNUMBER(C131)),C131&lt;0,AND(D131&lt;&gt;"",NOT(ISNUMBER(D131))),AND(E131&lt;&gt;"",NOT(ISNUMBER(E131))),AND(F131&lt;&gt;"Pendiente",F131&lt;&gt;"Comprado",F131&lt;&gt;"Descartado"),AND(F131="Comprado",NOT(ISNUMBER(D131))),AND(G131&lt;&gt;"",NOT(ISNUMBER(G131)))),"REVISAR datos","Correcto"))</f>
        <v/>
      </c>
      <c r="K131" s="24" t="str">
        <f aca="false">IF(COUNTA(A131:B131)=0,"",IF(COUNTIFS(Resumen!$A$18:$A$25,B131)=1,"Clasificado","REVISAR categoría"))</f>
        <v/>
      </c>
      <c r="L131" s="25" t="n">
        <f aca="false">IF(J131="Correcto",MAX(0,H131-C131),0)</f>
        <v>0</v>
      </c>
      <c r="M131" s="1" t="n">
        <f aca="false">IF(COUNTA(A131:G131)&gt;0,ROW(),0)</f>
        <v>0</v>
      </c>
    </row>
    <row r="132" customFormat="false" ht="30" hidden="false" customHeight="true" outlineLevel="0" collapsed="false">
      <c r="A132" s="33"/>
      <c r="B132" s="33"/>
      <c r="C132" s="34"/>
      <c r="D132" s="34"/>
      <c r="E132" s="34"/>
      <c r="F132" s="33"/>
      <c r="G132" s="35"/>
      <c r="H132" s="23" t="n">
        <f aca="false">IF(J132&lt;&gt;"Correcto",0,IF(F132="Descartado",0,IF(ISNUMBER(D132),D132,C132)))</f>
        <v>0</v>
      </c>
      <c r="I132" s="23" t="n">
        <f aca="false">IF(J132="Correcto",H132-N(E132),0)</f>
        <v>0</v>
      </c>
      <c r="J132" s="9" t="str">
        <f aca="false">IF(COUNTA(A132:G132)=0,"",IF(OR(A132="",B132="",NOT(ISNUMBER(C132)),C132&lt;0,AND(D132&lt;&gt;"",NOT(ISNUMBER(D132))),AND(E132&lt;&gt;"",NOT(ISNUMBER(E132))),AND(F132&lt;&gt;"Pendiente",F132&lt;&gt;"Comprado",F132&lt;&gt;"Descartado"),AND(F132="Comprado",NOT(ISNUMBER(D132))),AND(G132&lt;&gt;"",NOT(ISNUMBER(G132)))),"REVISAR datos","Correcto"))</f>
        <v/>
      </c>
      <c r="K132" s="24" t="str">
        <f aca="false">IF(COUNTA(A132:B132)=0,"",IF(COUNTIFS(Resumen!$A$18:$A$25,B132)=1,"Clasificado","REVISAR categoría"))</f>
        <v/>
      </c>
      <c r="L132" s="25" t="n">
        <f aca="false">IF(J132="Correcto",MAX(0,H132-C132),0)</f>
        <v>0</v>
      </c>
      <c r="M132" s="1" t="n">
        <f aca="false">IF(COUNTA(A132:G132)&gt;0,ROW(),0)</f>
        <v>0</v>
      </c>
    </row>
    <row r="133" customFormat="false" ht="30" hidden="false" customHeight="true" outlineLevel="0" collapsed="false">
      <c r="A133" s="33"/>
      <c r="B133" s="33"/>
      <c r="C133" s="34"/>
      <c r="D133" s="34"/>
      <c r="E133" s="34"/>
      <c r="F133" s="33"/>
      <c r="G133" s="35"/>
      <c r="H133" s="23" t="n">
        <f aca="false">IF(J133&lt;&gt;"Correcto",0,IF(F133="Descartado",0,IF(ISNUMBER(D133),D133,C133)))</f>
        <v>0</v>
      </c>
      <c r="I133" s="23" t="n">
        <f aca="false">IF(J133="Correcto",H133-N(E133),0)</f>
        <v>0</v>
      </c>
      <c r="J133" s="9" t="str">
        <f aca="false">IF(COUNTA(A133:G133)=0,"",IF(OR(A133="",B133="",NOT(ISNUMBER(C133)),C133&lt;0,AND(D133&lt;&gt;"",NOT(ISNUMBER(D133))),AND(E133&lt;&gt;"",NOT(ISNUMBER(E133))),AND(F133&lt;&gt;"Pendiente",F133&lt;&gt;"Comprado",F133&lt;&gt;"Descartado"),AND(F133="Comprado",NOT(ISNUMBER(D133))),AND(G133&lt;&gt;"",NOT(ISNUMBER(G133)))),"REVISAR datos","Correcto"))</f>
        <v/>
      </c>
      <c r="K133" s="24" t="str">
        <f aca="false">IF(COUNTA(A133:B133)=0,"",IF(COUNTIFS(Resumen!$A$18:$A$25,B133)=1,"Clasificado","REVISAR categoría"))</f>
        <v/>
      </c>
      <c r="L133" s="25" t="n">
        <f aca="false">IF(J133="Correcto",MAX(0,H133-C133),0)</f>
        <v>0</v>
      </c>
      <c r="M133" s="1" t="n">
        <f aca="false">IF(COUNTA(A133:G133)&gt;0,ROW(),0)</f>
        <v>0</v>
      </c>
    </row>
    <row r="134" customFormat="false" ht="30" hidden="false" customHeight="true" outlineLevel="0" collapsed="false">
      <c r="A134" s="33"/>
      <c r="B134" s="33"/>
      <c r="C134" s="34"/>
      <c r="D134" s="34"/>
      <c r="E134" s="34"/>
      <c r="F134" s="33"/>
      <c r="G134" s="35"/>
      <c r="H134" s="23" t="n">
        <f aca="false">IF(J134&lt;&gt;"Correcto",0,IF(F134="Descartado",0,IF(ISNUMBER(D134),D134,C134)))</f>
        <v>0</v>
      </c>
      <c r="I134" s="23" t="n">
        <f aca="false">IF(J134="Correcto",H134-N(E134),0)</f>
        <v>0</v>
      </c>
      <c r="J134" s="9" t="str">
        <f aca="false">IF(COUNTA(A134:G134)=0,"",IF(OR(A134="",B134="",NOT(ISNUMBER(C134)),C134&lt;0,AND(D134&lt;&gt;"",NOT(ISNUMBER(D134))),AND(E134&lt;&gt;"",NOT(ISNUMBER(E134))),AND(F134&lt;&gt;"Pendiente",F134&lt;&gt;"Comprado",F134&lt;&gt;"Descartado"),AND(F134="Comprado",NOT(ISNUMBER(D134))),AND(G134&lt;&gt;"",NOT(ISNUMBER(G134)))),"REVISAR datos","Correcto"))</f>
        <v/>
      </c>
      <c r="K134" s="24" t="str">
        <f aca="false">IF(COUNTA(A134:B134)=0,"",IF(COUNTIFS(Resumen!$A$18:$A$25,B134)=1,"Clasificado","REVISAR categoría"))</f>
        <v/>
      </c>
      <c r="L134" s="25" t="n">
        <f aca="false">IF(J134="Correcto",MAX(0,H134-C134),0)</f>
        <v>0</v>
      </c>
      <c r="M134" s="1" t="n">
        <f aca="false">IF(COUNTA(A134:G134)&gt;0,ROW(),0)</f>
        <v>0</v>
      </c>
    </row>
    <row r="135" customFormat="false" ht="30" hidden="false" customHeight="true" outlineLevel="0" collapsed="false">
      <c r="A135" s="33"/>
      <c r="B135" s="33"/>
      <c r="C135" s="34"/>
      <c r="D135" s="34"/>
      <c r="E135" s="34"/>
      <c r="F135" s="33"/>
      <c r="G135" s="35"/>
      <c r="H135" s="23" t="n">
        <f aca="false">IF(J135&lt;&gt;"Correcto",0,IF(F135="Descartado",0,IF(ISNUMBER(D135),D135,C135)))</f>
        <v>0</v>
      </c>
      <c r="I135" s="23" t="n">
        <f aca="false">IF(J135="Correcto",H135-N(E135),0)</f>
        <v>0</v>
      </c>
      <c r="J135" s="9" t="str">
        <f aca="false">IF(COUNTA(A135:G135)=0,"",IF(OR(A135="",B135="",NOT(ISNUMBER(C135)),C135&lt;0,AND(D135&lt;&gt;"",NOT(ISNUMBER(D135))),AND(E135&lt;&gt;"",NOT(ISNUMBER(E135))),AND(F135&lt;&gt;"Pendiente",F135&lt;&gt;"Comprado",F135&lt;&gt;"Descartado"),AND(F135="Comprado",NOT(ISNUMBER(D135))),AND(G135&lt;&gt;"",NOT(ISNUMBER(G135)))),"REVISAR datos","Correcto"))</f>
        <v/>
      </c>
      <c r="K135" s="24" t="str">
        <f aca="false">IF(COUNTA(A135:B135)=0,"",IF(COUNTIFS(Resumen!$A$18:$A$25,B135)=1,"Clasificado","REVISAR categoría"))</f>
        <v/>
      </c>
      <c r="L135" s="25" t="n">
        <f aca="false">IF(J135="Correcto",MAX(0,H135-C135),0)</f>
        <v>0</v>
      </c>
      <c r="M135" s="1" t="n">
        <f aca="false">IF(COUNTA(A135:G135)&gt;0,ROW(),0)</f>
        <v>0</v>
      </c>
    </row>
    <row r="136" customFormat="false" ht="30" hidden="false" customHeight="true" outlineLevel="0" collapsed="false">
      <c r="A136" s="33"/>
      <c r="B136" s="33"/>
      <c r="C136" s="34"/>
      <c r="D136" s="34"/>
      <c r="E136" s="34"/>
      <c r="F136" s="33"/>
      <c r="G136" s="35"/>
      <c r="H136" s="23" t="n">
        <f aca="false">IF(J136&lt;&gt;"Correcto",0,IF(F136="Descartado",0,IF(ISNUMBER(D136),D136,C136)))</f>
        <v>0</v>
      </c>
      <c r="I136" s="23" t="n">
        <f aca="false">IF(J136="Correcto",H136-N(E136),0)</f>
        <v>0</v>
      </c>
      <c r="J136" s="9" t="str">
        <f aca="false">IF(COUNTA(A136:G136)=0,"",IF(OR(A136="",B136="",NOT(ISNUMBER(C136)),C136&lt;0,AND(D136&lt;&gt;"",NOT(ISNUMBER(D136))),AND(E136&lt;&gt;"",NOT(ISNUMBER(E136))),AND(F136&lt;&gt;"Pendiente",F136&lt;&gt;"Comprado",F136&lt;&gt;"Descartado"),AND(F136="Comprado",NOT(ISNUMBER(D136))),AND(G136&lt;&gt;"",NOT(ISNUMBER(G136)))),"REVISAR datos","Correcto"))</f>
        <v/>
      </c>
      <c r="K136" s="24" t="str">
        <f aca="false">IF(COUNTA(A136:B136)=0,"",IF(COUNTIFS(Resumen!$A$18:$A$25,B136)=1,"Clasificado","REVISAR categoría"))</f>
        <v/>
      </c>
      <c r="L136" s="25" t="n">
        <f aca="false">IF(J136="Correcto",MAX(0,H136-C136),0)</f>
        <v>0</v>
      </c>
      <c r="M136" s="1" t="n">
        <f aca="false">IF(COUNTA(A136:G136)&gt;0,ROW(),0)</f>
        <v>0</v>
      </c>
    </row>
    <row r="137" customFormat="false" ht="30" hidden="false" customHeight="true" outlineLevel="0" collapsed="false">
      <c r="A137" s="33"/>
      <c r="B137" s="33"/>
      <c r="C137" s="34"/>
      <c r="D137" s="34"/>
      <c r="E137" s="34"/>
      <c r="F137" s="33"/>
      <c r="G137" s="35"/>
      <c r="H137" s="23" t="n">
        <f aca="false">IF(J137&lt;&gt;"Correcto",0,IF(F137="Descartado",0,IF(ISNUMBER(D137),D137,C137)))</f>
        <v>0</v>
      </c>
      <c r="I137" s="23" t="n">
        <f aca="false">IF(J137="Correcto",H137-N(E137),0)</f>
        <v>0</v>
      </c>
      <c r="J137" s="9" t="str">
        <f aca="false">IF(COUNTA(A137:G137)=0,"",IF(OR(A137="",B137="",NOT(ISNUMBER(C137)),C137&lt;0,AND(D137&lt;&gt;"",NOT(ISNUMBER(D137))),AND(E137&lt;&gt;"",NOT(ISNUMBER(E137))),AND(F137&lt;&gt;"Pendiente",F137&lt;&gt;"Comprado",F137&lt;&gt;"Descartado"),AND(F137="Comprado",NOT(ISNUMBER(D137))),AND(G137&lt;&gt;"",NOT(ISNUMBER(G137)))),"REVISAR datos","Correcto"))</f>
        <v/>
      </c>
      <c r="K137" s="24" t="str">
        <f aca="false">IF(COUNTA(A137:B137)=0,"",IF(COUNTIFS(Resumen!$A$18:$A$25,B137)=1,"Clasificado","REVISAR categoría"))</f>
        <v/>
      </c>
      <c r="L137" s="25" t="n">
        <f aca="false">IF(J137="Correcto",MAX(0,H137-C137),0)</f>
        <v>0</v>
      </c>
      <c r="M137" s="1" t="n">
        <f aca="false">IF(COUNTA(A137:G137)&gt;0,ROW(),0)</f>
        <v>0</v>
      </c>
    </row>
    <row r="138" customFormat="false" ht="30" hidden="false" customHeight="true" outlineLevel="0" collapsed="false">
      <c r="A138" s="33"/>
      <c r="B138" s="33"/>
      <c r="C138" s="34"/>
      <c r="D138" s="34"/>
      <c r="E138" s="34"/>
      <c r="F138" s="33"/>
      <c r="G138" s="35"/>
      <c r="H138" s="23" t="n">
        <f aca="false">IF(J138&lt;&gt;"Correcto",0,IF(F138="Descartado",0,IF(ISNUMBER(D138),D138,C138)))</f>
        <v>0</v>
      </c>
      <c r="I138" s="23" t="n">
        <f aca="false">IF(J138="Correcto",H138-N(E138),0)</f>
        <v>0</v>
      </c>
      <c r="J138" s="9" t="str">
        <f aca="false">IF(COUNTA(A138:G138)=0,"",IF(OR(A138="",B138="",NOT(ISNUMBER(C138)),C138&lt;0,AND(D138&lt;&gt;"",NOT(ISNUMBER(D138))),AND(E138&lt;&gt;"",NOT(ISNUMBER(E138))),AND(F138&lt;&gt;"Pendiente",F138&lt;&gt;"Comprado",F138&lt;&gt;"Descartado"),AND(F138="Comprado",NOT(ISNUMBER(D138))),AND(G138&lt;&gt;"",NOT(ISNUMBER(G138)))),"REVISAR datos","Correcto"))</f>
        <v/>
      </c>
      <c r="K138" s="24" t="str">
        <f aca="false">IF(COUNTA(A138:B138)=0,"",IF(COUNTIFS(Resumen!$A$18:$A$25,B138)=1,"Clasificado","REVISAR categoría"))</f>
        <v/>
      </c>
      <c r="L138" s="25" t="n">
        <f aca="false">IF(J138="Correcto",MAX(0,H138-C138),0)</f>
        <v>0</v>
      </c>
      <c r="M138" s="1" t="n">
        <f aca="false">IF(COUNTA(A138:G138)&gt;0,ROW(),0)</f>
        <v>0</v>
      </c>
    </row>
    <row r="139" customFormat="false" ht="30" hidden="false" customHeight="true" outlineLevel="0" collapsed="false">
      <c r="A139" s="33"/>
      <c r="B139" s="33"/>
      <c r="C139" s="34"/>
      <c r="D139" s="34"/>
      <c r="E139" s="34"/>
      <c r="F139" s="33"/>
      <c r="G139" s="35"/>
      <c r="H139" s="23" t="n">
        <f aca="false">IF(J139&lt;&gt;"Correcto",0,IF(F139="Descartado",0,IF(ISNUMBER(D139),D139,C139)))</f>
        <v>0</v>
      </c>
      <c r="I139" s="23" t="n">
        <f aca="false">IF(J139="Correcto",H139-N(E139),0)</f>
        <v>0</v>
      </c>
      <c r="J139" s="9" t="str">
        <f aca="false">IF(COUNTA(A139:G139)=0,"",IF(OR(A139="",B139="",NOT(ISNUMBER(C139)),C139&lt;0,AND(D139&lt;&gt;"",NOT(ISNUMBER(D139))),AND(E139&lt;&gt;"",NOT(ISNUMBER(E139))),AND(F139&lt;&gt;"Pendiente",F139&lt;&gt;"Comprado",F139&lt;&gt;"Descartado"),AND(F139="Comprado",NOT(ISNUMBER(D139))),AND(G139&lt;&gt;"",NOT(ISNUMBER(G139)))),"REVISAR datos","Correcto"))</f>
        <v/>
      </c>
      <c r="K139" s="24" t="str">
        <f aca="false">IF(COUNTA(A139:B139)=0,"",IF(COUNTIFS(Resumen!$A$18:$A$25,B139)=1,"Clasificado","REVISAR categoría"))</f>
        <v/>
      </c>
      <c r="L139" s="25" t="n">
        <f aca="false">IF(J139="Correcto",MAX(0,H139-C139),0)</f>
        <v>0</v>
      </c>
      <c r="M139" s="1" t="n">
        <f aca="false">IF(COUNTA(A139:G139)&gt;0,ROW(),0)</f>
        <v>0</v>
      </c>
    </row>
    <row r="140" customFormat="false" ht="30" hidden="false" customHeight="true" outlineLevel="0" collapsed="false">
      <c r="A140" s="33"/>
      <c r="B140" s="33"/>
      <c r="C140" s="34"/>
      <c r="D140" s="34"/>
      <c r="E140" s="34"/>
      <c r="F140" s="33"/>
      <c r="G140" s="35"/>
      <c r="H140" s="23" t="n">
        <f aca="false">IF(J140&lt;&gt;"Correcto",0,IF(F140="Descartado",0,IF(ISNUMBER(D140),D140,C140)))</f>
        <v>0</v>
      </c>
      <c r="I140" s="23" t="n">
        <f aca="false">IF(J140="Correcto",H140-N(E140),0)</f>
        <v>0</v>
      </c>
      <c r="J140" s="9" t="str">
        <f aca="false">IF(COUNTA(A140:G140)=0,"",IF(OR(A140="",B140="",NOT(ISNUMBER(C140)),C140&lt;0,AND(D140&lt;&gt;"",NOT(ISNUMBER(D140))),AND(E140&lt;&gt;"",NOT(ISNUMBER(E140))),AND(F140&lt;&gt;"Pendiente",F140&lt;&gt;"Comprado",F140&lt;&gt;"Descartado"),AND(F140="Comprado",NOT(ISNUMBER(D140))),AND(G140&lt;&gt;"",NOT(ISNUMBER(G140)))),"REVISAR datos","Correcto"))</f>
        <v/>
      </c>
      <c r="K140" s="24" t="str">
        <f aca="false">IF(COUNTA(A140:B140)=0,"",IF(COUNTIFS(Resumen!$A$18:$A$25,B140)=1,"Clasificado","REVISAR categoría"))</f>
        <v/>
      </c>
      <c r="L140" s="25" t="n">
        <f aca="false">IF(J140="Correcto",MAX(0,H140-C140),0)</f>
        <v>0</v>
      </c>
      <c r="M140" s="1" t="n">
        <f aca="false">IF(COUNTA(A140:G140)&gt;0,ROW(),0)</f>
        <v>0</v>
      </c>
    </row>
    <row r="141" customFormat="false" ht="30" hidden="false" customHeight="true" outlineLevel="0" collapsed="false">
      <c r="A141" s="33"/>
      <c r="B141" s="33"/>
      <c r="C141" s="34"/>
      <c r="D141" s="34"/>
      <c r="E141" s="34"/>
      <c r="F141" s="33"/>
      <c r="G141" s="35"/>
      <c r="H141" s="23" t="n">
        <f aca="false">IF(J141&lt;&gt;"Correcto",0,IF(F141="Descartado",0,IF(ISNUMBER(D141),D141,C141)))</f>
        <v>0</v>
      </c>
      <c r="I141" s="23" t="n">
        <f aca="false">IF(J141="Correcto",H141-N(E141),0)</f>
        <v>0</v>
      </c>
      <c r="J141" s="9" t="str">
        <f aca="false">IF(COUNTA(A141:G141)=0,"",IF(OR(A141="",B141="",NOT(ISNUMBER(C141)),C141&lt;0,AND(D141&lt;&gt;"",NOT(ISNUMBER(D141))),AND(E141&lt;&gt;"",NOT(ISNUMBER(E141))),AND(F141&lt;&gt;"Pendiente",F141&lt;&gt;"Comprado",F141&lt;&gt;"Descartado"),AND(F141="Comprado",NOT(ISNUMBER(D141))),AND(G141&lt;&gt;"",NOT(ISNUMBER(G141)))),"REVISAR datos","Correcto"))</f>
        <v/>
      </c>
      <c r="K141" s="24" t="str">
        <f aca="false">IF(COUNTA(A141:B141)=0,"",IF(COUNTIFS(Resumen!$A$18:$A$25,B141)=1,"Clasificado","REVISAR categoría"))</f>
        <v/>
      </c>
      <c r="L141" s="25" t="n">
        <f aca="false">IF(J141="Correcto",MAX(0,H141-C141),0)</f>
        <v>0</v>
      </c>
      <c r="M141" s="1" t="n">
        <f aca="false">IF(COUNTA(A141:G141)&gt;0,ROW(),0)</f>
        <v>0</v>
      </c>
    </row>
    <row r="142" customFormat="false" ht="30" hidden="false" customHeight="true" outlineLevel="0" collapsed="false">
      <c r="A142" s="33"/>
      <c r="B142" s="33"/>
      <c r="C142" s="34"/>
      <c r="D142" s="34"/>
      <c r="E142" s="34"/>
      <c r="F142" s="33"/>
      <c r="G142" s="35"/>
      <c r="H142" s="23" t="n">
        <f aca="false">IF(J142&lt;&gt;"Correcto",0,IF(F142="Descartado",0,IF(ISNUMBER(D142),D142,C142)))</f>
        <v>0</v>
      </c>
      <c r="I142" s="23" t="n">
        <f aca="false">IF(J142="Correcto",H142-N(E142),0)</f>
        <v>0</v>
      </c>
      <c r="J142" s="9" t="str">
        <f aca="false">IF(COUNTA(A142:G142)=0,"",IF(OR(A142="",B142="",NOT(ISNUMBER(C142)),C142&lt;0,AND(D142&lt;&gt;"",NOT(ISNUMBER(D142))),AND(E142&lt;&gt;"",NOT(ISNUMBER(E142))),AND(F142&lt;&gt;"Pendiente",F142&lt;&gt;"Comprado",F142&lt;&gt;"Descartado"),AND(F142="Comprado",NOT(ISNUMBER(D142))),AND(G142&lt;&gt;"",NOT(ISNUMBER(G142)))),"REVISAR datos","Correcto"))</f>
        <v/>
      </c>
      <c r="K142" s="24" t="str">
        <f aca="false">IF(COUNTA(A142:B142)=0,"",IF(COUNTIFS(Resumen!$A$18:$A$25,B142)=1,"Clasificado","REVISAR categoría"))</f>
        <v/>
      </c>
      <c r="L142" s="25" t="n">
        <f aca="false">IF(J142="Correcto",MAX(0,H142-C142),0)</f>
        <v>0</v>
      </c>
      <c r="M142" s="1" t="n">
        <f aca="false">IF(COUNTA(A142:G142)&gt;0,ROW(),0)</f>
        <v>0</v>
      </c>
    </row>
    <row r="143" customFormat="false" ht="30" hidden="false" customHeight="true" outlineLevel="0" collapsed="false">
      <c r="A143" s="33"/>
      <c r="B143" s="33"/>
      <c r="C143" s="34"/>
      <c r="D143" s="34"/>
      <c r="E143" s="34"/>
      <c r="F143" s="33"/>
      <c r="G143" s="35"/>
      <c r="H143" s="23" t="n">
        <f aca="false">IF(J143&lt;&gt;"Correcto",0,IF(F143="Descartado",0,IF(ISNUMBER(D143),D143,C143)))</f>
        <v>0</v>
      </c>
      <c r="I143" s="23" t="n">
        <f aca="false">IF(J143="Correcto",H143-N(E143),0)</f>
        <v>0</v>
      </c>
      <c r="J143" s="9" t="str">
        <f aca="false">IF(COUNTA(A143:G143)=0,"",IF(OR(A143="",B143="",NOT(ISNUMBER(C143)),C143&lt;0,AND(D143&lt;&gt;"",NOT(ISNUMBER(D143))),AND(E143&lt;&gt;"",NOT(ISNUMBER(E143))),AND(F143&lt;&gt;"Pendiente",F143&lt;&gt;"Comprado",F143&lt;&gt;"Descartado"),AND(F143="Comprado",NOT(ISNUMBER(D143))),AND(G143&lt;&gt;"",NOT(ISNUMBER(G143)))),"REVISAR datos","Correcto"))</f>
        <v/>
      </c>
      <c r="K143" s="24" t="str">
        <f aca="false">IF(COUNTA(A143:B143)=0,"",IF(COUNTIFS(Resumen!$A$18:$A$25,B143)=1,"Clasificado","REVISAR categoría"))</f>
        <v/>
      </c>
      <c r="L143" s="25" t="n">
        <f aca="false">IF(J143="Correcto",MAX(0,H143-C143),0)</f>
        <v>0</v>
      </c>
      <c r="M143" s="1" t="n">
        <f aca="false">IF(COUNTA(A143:G143)&gt;0,ROW(),0)</f>
        <v>0</v>
      </c>
    </row>
    <row r="144" customFormat="false" ht="30" hidden="false" customHeight="true" outlineLevel="0" collapsed="false">
      <c r="A144" s="33"/>
      <c r="B144" s="33"/>
      <c r="C144" s="34"/>
      <c r="D144" s="34"/>
      <c r="E144" s="34"/>
      <c r="F144" s="33"/>
      <c r="G144" s="35"/>
      <c r="H144" s="23" t="n">
        <f aca="false">IF(J144&lt;&gt;"Correcto",0,IF(F144="Descartado",0,IF(ISNUMBER(D144),D144,C144)))</f>
        <v>0</v>
      </c>
      <c r="I144" s="23" t="n">
        <f aca="false">IF(J144="Correcto",H144-N(E144),0)</f>
        <v>0</v>
      </c>
      <c r="J144" s="9" t="str">
        <f aca="false">IF(COUNTA(A144:G144)=0,"",IF(OR(A144="",B144="",NOT(ISNUMBER(C144)),C144&lt;0,AND(D144&lt;&gt;"",NOT(ISNUMBER(D144))),AND(E144&lt;&gt;"",NOT(ISNUMBER(E144))),AND(F144&lt;&gt;"Pendiente",F144&lt;&gt;"Comprado",F144&lt;&gt;"Descartado"),AND(F144="Comprado",NOT(ISNUMBER(D144))),AND(G144&lt;&gt;"",NOT(ISNUMBER(G144)))),"REVISAR datos","Correcto"))</f>
        <v/>
      </c>
      <c r="K144" s="24" t="str">
        <f aca="false">IF(COUNTA(A144:B144)=0,"",IF(COUNTIFS(Resumen!$A$18:$A$25,B144)=1,"Clasificado","REVISAR categoría"))</f>
        <v/>
      </c>
      <c r="L144" s="25" t="n">
        <f aca="false">IF(J144="Correcto",MAX(0,H144-C144),0)</f>
        <v>0</v>
      </c>
      <c r="M144" s="1" t="n">
        <f aca="false">IF(COUNTA(A144:G144)&gt;0,ROW(),0)</f>
        <v>0</v>
      </c>
    </row>
    <row r="145" customFormat="false" ht="30" hidden="false" customHeight="true" outlineLevel="0" collapsed="false">
      <c r="A145" s="33"/>
      <c r="B145" s="33"/>
      <c r="C145" s="34"/>
      <c r="D145" s="34"/>
      <c r="E145" s="34"/>
      <c r="F145" s="33"/>
      <c r="G145" s="35"/>
      <c r="H145" s="23" t="n">
        <f aca="false">IF(J145&lt;&gt;"Correcto",0,IF(F145="Descartado",0,IF(ISNUMBER(D145),D145,C145)))</f>
        <v>0</v>
      </c>
      <c r="I145" s="23" t="n">
        <f aca="false">IF(J145="Correcto",H145-N(E145),0)</f>
        <v>0</v>
      </c>
      <c r="J145" s="9" t="str">
        <f aca="false">IF(COUNTA(A145:G145)=0,"",IF(OR(A145="",B145="",NOT(ISNUMBER(C145)),C145&lt;0,AND(D145&lt;&gt;"",NOT(ISNUMBER(D145))),AND(E145&lt;&gt;"",NOT(ISNUMBER(E145))),AND(F145&lt;&gt;"Pendiente",F145&lt;&gt;"Comprado",F145&lt;&gt;"Descartado"),AND(F145="Comprado",NOT(ISNUMBER(D145))),AND(G145&lt;&gt;"",NOT(ISNUMBER(G145)))),"REVISAR datos","Correcto"))</f>
        <v/>
      </c>
      <c r="K145" s="24" t="str">
        <f aca="false">IF(COUNTA(A145:B145)=0,"",IF(COUNTIFS(Resumen!$A$18:$A$25,B145)=1,"Clasificado","REVISAR categoría"))</f>
        <v/>
      </c>
      <c r="L145" s="25" t="n">
        <f aca="false">IF(J145="Correcto",MAX(0,H145-C145),0)</f>
        <v>0</v>
      </c>
      <c r="M145" s="1" t="n">
        <f aca="false">IF(COUNTA(A145:G145)&gt;0,ROW(),0)</f>
        <v>0</v>
      </c>
    </row>
    <row r="146" customFormat="false" ht="30" hidden="false" customHeight="true" outlineLevel="0" collapsed="false">
      <c r="A146" s="33"/>
      <c r="B146" s="33"/>
      <c r="C146" s="34"/>
      <c r="D146" s="34"/>
      <c r="E146" s="34"/>
      <c r="F146" s="33"/>
      <c r="G146" s="35"/>
      <c r="H146" s="23" t="n">
        <f aca="false">IF(J146&lt;&gt;"Correcto",0,IF(F146="Descartado",0,IF(ISNUMBER(D146),D146,C146)))</f>
        <v>0</v>
      </c>
      <c r="I146" s="23" t="n">
        <f aca="false">IF(J146="Correcto",H146-N(E146),0)</f>
        <v>0</v>
      </c>
      <c r="J146" s="9" t="str">
        <f aca="false">IF(COUNTA(A146:G146)=0,"",IF(OR(A146="",B146="",NOT(ISNUMBER(C146)),C146&lt;0,AND(D146&lt;&gt;"",NOT(ISNUMBER(D146))),AND(E146&lt;&gt;"",NOT(ISNUMBER(E146))),AND(F146&lt;&gt;"Pendiente",F146&lt;&gt;"Comprado",F146&lt;&gt;"Descartado"),AND(F146="Comprado",NOT(ISNUMBER(D146))),AND(G146&lt;&gt;"",NOT(ISNUMBER(G146)))),"REVISAR datos","Correcto"))</f>
        <v/>
      </c>
      <c r="K146" s="24" t="str">
        <f aca="false">IF(COUNTA(A146:B146)=0,"",IF(COUNTIFS(Resumen!$A$18:$A$25,B146)=1,"Clasificado","REVISAR categoría"))</f>
        <v/>
      </c>
      <c r="L146" s="25" t="n">
        <f aca="false">IF(J146="Correcto",MAX(0,H146-C146),0)</f>
        <v>0</v>
      </c>
      <c r="M146" s="1" t="n">
        <f aca="false">IF(COUNTA(A146:G146)&gt;0,ROW(),0)</f>
        <v>0</v>
      </c>
    </row>
    <row r="147" customFormat="false" ht="30" hidden="false" customHeight="true" outlineLevel="0" collapsed="false">
      <c r="A147" s="33"/>
      <c r="B147" s="33"/>
      <c r="C147" s="34"/>
      <c r="D147" s="34"/>
      <c r="E147" s="34"/>
      <c r="F147" s="33"/>
      <c r="G147" s="35"/>
      <c r="H147" s="23" t="n">
        <f aca="false">IF(J147&lt;&gt;"Correcto",0,IF(F147="Descartado",0,IF(ISNUMBER(D147),D147,C147)))</f>
        <v>0</v>
      </c>
      <c r="I147" s="23" t="n">
        <f aca="false">IF(J147="Correcto",H147-N(E147),0)</f>
        <v>0</v>
      </c>
      <c r="J147" s="9" t="str">
        <f aca="false">IF(COUNTA(A147:G147)=0,"",IF(OR(A147="",B147="",NOT(ISNUMBER(C147)),C147&lt;0,AND(D147&lt;&gt;"",NOT(ISNUMBER(D147))),AND(E147&lt;&gt;"",NOT(ISNUMBER(E147))),AND(F147&lt;&gt;"Pendiente",F147&lt;&gt;"Comprado",F147&lt;&gt;"Descartado"),AND(F147="Comprado",NOT(ISNUMBER(D147))),AND(G147&lt;&gt;"",NOT(ISNUMBER(G147)))),"REVISAR datos","Correcto"))</f>
        <v/>
      </c>
      <c r="K147" s="24" t="str">
        <f aca="false">IF(COUNTA(A147:B147)=0,"",IF(COUNTIFS(Resumen!$A$18:$A$25,B147)=1,"Clasificado","REVISAR categoría"))</f>
        <v/>
      </c>
      <c r="L147" s="25" t="n">
        <f aca="false">IF(J147="Correcto",MAX(0,H147-C147),0)</f>
        <v>0</v>
      </c>
      <c r="M147" s="1" t="n">
        <f aca="false">IF(COUNTA(A147:G147)&gt;0,ROW(),0)</f>
        <v>0</v>
      </c>
    </row>
    <row r="148" customFormat="false" ht="30" hidden="false" customHeight="true" outlineLevel="0" collapsed="false">
      <c r="A148" s="33"/>
      <c r="B148" s="33"/>
      <c r="C148" s="34"/>
      <c r="D148" s="34"/>
      <c r="E148" s="34"/>
      <c r="F148" s="33"/>
      <c r="G148" s="35"/>
      <c r="H148" s="23" t="n">
        <f aca="false">IF(J148&lt;&gt;"Correcto",0,IF(F148="Descartado",0,IF(ISNUMBER(D148),D148,C148)))</f>
        <v>0</v>
      </c>
      <c r="I148" s="23" t="n">
        <f aca="false">IF(J148="Correcto",H148-N(E148),0)</f>
        <v>0</v>
      </c>
      <c r="J148" s="9" t="str">
        <f aca="false">IF(COUNTA(A148:G148)=0,"",IF(OR(A148="",B148="",NOT(ISNUMBER(C148)),C148&lt;0,AND(D148&lt;&gt;"",NOT(ISNUMBER(D148))),AND(E148&lt;&gt;"",NOT(ISNUMBER(E148))),AND(F148&lt;&gt;"Pendiente",F148&lt;&gt;"Comprado",F148&lt;&gt;"Descartado"),AND(F148="Comprado",NOT(ISNUMBER(D148))),AND(G148&lt;&gt;"",NOT(ISNUMBER(G148)))),"REVISAR datos","Correcto"))</f>
        <v/>
      </c>
      <c r="K148" s="24" t="str">
        <f aca="false">IF(COUNTA(A148:B148)=0,"",IF(COUNTIFS(Resumen!$A$18:$A$25,B148)=1,"Clasificado","REVISAR categoría"))</f>
        <v/>
      </c>
      <c r="L148" s="25" t="n">
        <f aca="false">IF(J148="Correcto",MAX(0,H148-C148),0)</f>
        <v>0</v>
      </c>
      <c r="M148" s="1" t="n">
        <f aca="false">IF(COUNTA(A148:G148)&gt;0,ROW(),0)</f>
        <v>0</v>
      </c>
    </row>
    <row r="149" customFormat="false" ht="30" hidden="false" customHeight="true" outlineLevel="0" collapsed="false">
      <c r="A149" s="33"/>
      <c r="B149" s="33"/>
      <c r="C149" s="34"/>
      <c r="D149" s="34"/>
      <c r="E149" s="34"/>
      <c r="F149" s="33"/>
      <c r="G149" s="35"/>
      <c r="H149" s="23" t="n">
        <f aca="false">IF(J149&lt;&gt;"Correcto",0,IF(F149="Descartado",0,IF(ISNUMBER(D149),D149,C149)))</f>
        <v>0</v>
      </c>
      <c r="I149" s="23" t="n">
        <f aca="false">IF(J149="Correcto",H149-N(E149),0)</f>
        <v>0</v>
      </c>
      <c r="J149" s="9" t="str">
        <f aca="false">IF(COUNTA(A149:G149)=0,"",IF(OR(A149="",B149="",NOT(ISNUMBER(C149)),C149&lt;0,AND(D149&lt;&gt;"",NOT(ISNUMBER(D149))),AND(E149&lt;&gt;"",NOT(ISNUMBER(E149))),AND(F149&lt;&gt;"Pendiente",F149&lt;&gt;"Comprado",F149&lt;&gt;"Descartado"),AND(F149="Comprado",NOT(ISNUMBER(D149))),AND(G149&lt;&gt;"",NOT(ISNUMBER(G149)))),"REVISAR datos","Correcto"))</f>
        <v/>
      </c>
      <c r="K149" s="24" t="str">
        <f aca="false">IF(COUNTA(A149:B149)=0,"",IF(COUNTIFS(Resumen!$A$18:$A$25,B149)=1,"Clasificado","REVISAR categoría"))</f>
        <v/>
      </c>
      <c r="L149" s="25" t="n">
        <f aca="false">IF(J149="Correcto",MAX(0,H149-C149),0)</f>
        <v>0</v>
      </c>
      <c r="M149" s="1" t="n">
        <f aca="false">IF(COUNTA(A149:G149)&gt;0,ROW(),0)</f>
        <v>0</v>
      </c>
    </row>
    <row r="150" customFormat="false" ht="30" hidden="false" customHeight="true" outlineLevel="0" collapsed="false">
      <c r="A150" s="33"/>
      <c r="B150" s="33"/>
      <c r="C150" s="34"/>
      <c r="D150" s="34"/>
      <c r="E150" s="34"/>
      <c r="F150" s="33"/>
      <c r="G150" s="35"/>
      <c r="H150" s="23" t="n">
        <f aca="false">IF(J150&lt;&gt;"Correcto",0,IF(F150="Descartado",0,IF(ISNUMBER(D150),D150,C150)))</f>
        <v>0</v>
      </c>
      <c r="I150" s="23" t="n">
        <f aca="false">IF(J150="Correcto",H150-N(E150),0)</f>
        <v>0</v>
      </c>
      <c r="J150" s="9" t="str">
        <f aca="false">IF(COUNTA(A150:G150)=0,"",IF(OR(A150="",B150="",NOT(ISNUMBER(C150)),C150&lt;0,AND(D150&lt;&gt;"",NOT(ISNUMBER(D150))),AND(E150&lt;&gt;"",NOT(ISNUMBER(E150))),AND(F150&lt;&gt;"Pendiente",F150&lt;&gt;"Comprado",F150&lt;&gt;"Descartado"),AND(F150="Comprado",NOT(ISNUMBER(D150))),AND(G150&lt;&gt;"",NOT(ISNUMBER(G150)))),"REVISAR datos","Correcto"))</f>
        <v/>
      </c>
      <c r="K150" s="24" t="str">
        <f aca="false">IF(COUNTA(A150:B150)=0,"",IF(COUNTIFS(Resumen!$A$18:$A$25,B150)=1,"Clasificado","REVISAR categoría"))</f>
        <v/>
      </c>
      <c r="L150" s="25" t="n">
        <f aca="false">IF(J150="Correcto",MAX(0,H150-C150),0)</f>
        <v>0</v>
      </c>
      <c r="M150" s="1" t="n">
        <f aca="false">IF(COUNTA(A150:G150)&gt;0,ROW(),0)</f>
        <v>0</v>
      </c>
    </row>
    <row r="151" customFormat="false" ht="30" hidden="false" customHeight="true" outlineLevel="0" collapsed="false">
      <c r="A151" s="33"/>
      <c r="B151" s="33"/>
      <c r="C151" s="34"/>
      <c r="D151" s="34"/>
      <c r="E151" s="34"/>
      <c r="F151" s="33"/>
      <c r="G151" s="35"/>
      <c r="H151" s="23" t="n">
        <f aca="false">IF(J151&lt;&gt;"Correcto",0,IF(F151="Descartado",0,IF(ISNUMBER(D151),D151,C151)))</f>
        <v>0</v>
      </c>
      <c r="I151" s="23" t="n">
        <f aca="false">IF(J151="Correcto",H151-N(E151),0)</f>
        <v>0</v>
      </c>
      <c r="J151" s="9" t="str">
        <f aca="false">IF(COUNTA(A151:G151)=0,"",IF(OR(A151="",B151="",NOT(ISNUMBER(C151)),C151&lt;0,AND(D151&lt;&gt;"",NOT(ISNUMBER(D151))),AND(E151&lt;&gt;"",NOT(ISNUMBER(E151))),AND(F151&lt;&gt;"Pendiente",F151&lt;&gt;"Comprado",F151&lt;&gt;"Descartado"),AND(F151="Comprado",NOT(ISNUMBER(D151))),AND(G151&lt;&gt;"",NOT(ISNUMBER(G151)))),"REVISAR datos","Correcto"))</f>
        <v/>
      </c>
      <c r="K151" s="24" t="str">
        <f aca="false">IF(COUNTA(A151:B151)=0,"",IF(COUNTIFS(Resumen!$A$18:$A$25,B151)=1,"Clasificado","REVISAR categoría"))</f>
        <v/>
      </c>
      <c r="L151" s="25" t="n">
        <f aca="false">IF(J151="Correcto",MAX(0,H151-C151),0)</f>
        <v>0</v>
      </c>
      <c r="M151" s="1" t="n">
        <f aca="false">IF(COUNTA(A151:G151)&gt;0,ROW(),0)</f>
        <v>0</v>
      </c>
    </row>
    <row r="152" customFormat="false" ht="30" hidden="false" customHeight="true" outlineLevel="0" collapsed="false">
      <c r="A152" s="33"/>
      <c r="B152" s="33"/>
      <c r="C152" s="34"/>
      <c r="D152" s="34"/>
      <c r="E152" s="34"/>
      <c r="F152" s="33"/>
      <c r="G152" s="35"/>
      <c r="H152" s="23" t="n">
        <f aca="false">IF(J152&lt;&gt;"Correcto",0,IF(F152="Descartado",0,IF(ISNUMBER(D152),D152,C152)))</f>
        <v>0</v>
      </c>
      <c r="I152" s="23" t="n">
        <f aca="false">IF(J152="Correcto",H152-N(E152),0)</f>
        <v>0</v>
      </c>
      <c r="J152" s="9" t="str">
        <f aca="false">IF(COUNTA(A152:G152)=0,"",IF(OR(A152="",B152="",NOT(ISNUMBER(C152)),C152&lt;0,AND(D152&lt;&gt;"",NOT(ISNUMBER(D152))),AND(E152&lt;&gt;"",NOT(ISNUMBER(E152))),AND(F152&lt;&gt;"Pendiente",F152&lt;&gt;"Comprado",F152&lt;&gt;"Descartado"),AND(F152="Comprado",NOT(ISNUMBER(D152))),AND(G152&lt;&gt;"",NOT(ISNUMBER(G152)))),"REVISAR datos","Correcto"))</f>
        <v/>
      </c>
      <c r="K152" s="24" t="str">
        <f aca="false">IF(COUNTA(A152:B152)=0,"",IF(COUNTIFS(Resumen!$A$18:$A$25,B152)=1,"Clasificado","REVISAR categoría"))</f>
        <v/>
      </c>
      <c r="L152" s="25" t="n">
        <f aca="false">IF(J152="Correcto",MAX(0,H152-C152),0)</f>
        <v>0</v>
      </c>
      <c r="M152" s="1" t="n">
        <f aca="false">IF(COUNTA(A152:G152)&gt;0,ROW(),0)</f>
        <v>0</v>
      </c>
    </row>
    <row r="153" customFormat="false" ht="30" hidden="false" customHeight="true" outlineLevel="0" collapsed="false">
      <c r="A153" s="33"/>
      <c r="B153" s="33"/>
      <c r="C153" s="34"/>
      <c r="D153" s="34"/>
      <c r="E153" s="34"/>
      <c r="F153" s="33"/>
      <c r="G153" s="35"/>
      <c r="H153" s="23" t="n">
        <f aca="false">IF(J153&lt;&gt;"Correcto",0,IF(F153="Descartado",0,IF(ISNUMBER(D153),D153,C153)))</f>
        <v>0</v>
      </c>
      <c r="I153" s="23" t="n">
        <f aca="false">IF(J153="Correcto",H153-N(E153),0)</f>
        <v>0</v>
      </c>
      <c r="J153" s="9" t="str">
        <f aca="false">IF(COUNTA(A153:G153)=0,"",IF(OR(A153="",B153="",NOT(ISNUMBER(C153)),C153&lt;0,AND(D153&lt;&gt;"",NOT(ISNUMBER(D153))),AND(E153&lt;&gt;"",NOT(ISNUMBER(E153))),AND(F153&lt;&gt;"Pendiente",F153&lt;&gt;"Comprado",F153&lt;&gt;"Descartado"),AND(F153="Comprado",NOT(ISNUMBER(D153))),AND(G153&lt;&gt;"",NOT(ISNUMBER(G153)))),"REVISAR datos","Correcto"))</f>
        <v/>
      </c>
      <c r="K153" s="24" t="str">
        <f aca="false">IF(COUNTA(A153:B153)=0,"",IF(COUNTIFS(Resumen!$A$18:$A$25,B153)=1,"Clasificado","REVISAR categoría"))</f>
        <v/>
      </c>
      <c r="L153" s="25" t="n">
        <f aca="false">IF(J153="Correcto",MAX(0,H153-C153),0)</f>
        <v>0</v>
      </c>
      <c r="M153" s="1" t="n">
        <f aca="false">IF(COUNTA(A153:G153)&gt;0,ROW(),0)</f>
        <v>0</v>
      </c>
    </row>
    <row r="154" customFormat="false" ht="30" hidden="false" customHeight="true" outlineLevel="0" collapsed="false">
      <c r="A154" s="33"/>
      <c r="B154" s="33"/>
      <c r="C154" s="34"/>
      <c r="D154" s="34"/>
      <c r="E154" s="34"/>
      <c r="F154" s="33"/>
      <c r="G154" s="35"/>
      <c r="H154" s="23" t="n">
        <f aca="false">IF(J154&lt;&gt;"Correcto",0,IF(F154="Descartado",0,IF(ISNUMBER(D154),D154,C154)))</f>
        <v>0</v>
      </c>
      <c r="I154" s="23" t="n">
        <f aca="false">IF(J154="Correcto",H154-N(E154),0)</f>
        <v>0</v>
      </c>
      <c r="J154" s="9" t="str">
        <f aca="false">IF(COUNTA(A154:G154)=0,"",IF(OR(A154="",B154="",NOT(ISNUMBER(C154)),C154&lt;0,AND(D154&lt;&gt;"",NOT(ISNUMBER(D154))),AND(E154&lt;&gt;"",NOT(ISNUMBER(E154))),AND(F154&lt;&gt;"Pendiente",F154&lt;&gt;"Comprado",F154&lt;&gt;"Descartado"),AND(F154="Comprado",NOT(ISNUMBER(D154))),AND(G154&lt;&gt;"",NOT(ISNUMBER(G154)))),"REVISAR datos","Correcto"))</f>
        <v/>
      </c>
      <c r="K154" s="24" t="str">
        <f aca="false">IF(COUNTA(A154:B154)=0,"",IF(COUNTIFS(Resumen!$A$18:$A$25,B154)=1,"Clasificado","REVISAR categoría"))</f>
        <v/>
      </c>
      <c r="L154" s="25" t="n">
        <f aca="false">IF(J154="Correcto",MAX(0,H154-C154),0)</f>
        <v>0</v>
      </c>
      <c r="M154" s="1" t="n">
        <f aca="false">IF(COUNTA(A154:G154)&gt;0,ROW(),0)</f>
        <v>0</v>
      </c>
    </row>
    <row r="155" customFormat="false" ht="30" hidden="false" customHeight="true" outlineLevel="0" collapsed="false">
      <c r="A155" s="33"/>
      <c r="B155" s="33"/>
      <c r="C155" s="34"/>
      <c r="D155" s="34"/>
      <c r="E155" s="34"/>
      <c r="F155" s="33"/>
      <c r="G155" s="35"/>
      <c r="H155" s="23" t="n">
        <f aca="false">IF(J155&lt;&gt;"Correcto",0,IF(F155="Descartado",0,IF(ISNUMBER(D155),D155,C155)))</f>
        <v>0</v>
      </c>
      <c r="I155" s="23" t="n">
        <f aca="false">IF(J155="Correcto",H155-N(E155),0)</f>
        <v>0</v>
      </c>
      <c r="J155" s="9" t="str">
        <f aca="false">IF(COUNTA(A155:G155)=0,"",IF(OR(A155="",B155="",NOT(ISNUMBER(C155)),C155&lt;0,AND(D155&lt;&gt;"",NOT(ISNUMBER(D155))),AND(E155&lt;&gt;"",NOT(ISNUMBER(E155))),AND(F155&lt;&gt;"Pendiente",F155&lt;&gt;"Comprado",F155&lt;&gt;"Descartado"),AND(F155="Comprado",NOT(ISNUMBER(D155))),AND(G155&lt;&gt;"",NOT(ISNUMBER(G155)))),"REVISAR datos","Correcto"))</f>
        <v/>
      </c>
      <c r="K155" s="24" t="str">
        <f aca="false">IF(COUNTA(A155:B155)=0,"",IF(COUNTIFS(Resumen!$A$18:$A$25,B155)=1,"Clasificado","REVISAR categoría"))</f>
        <v/>
      </c>
      <c r="L155" s="25" t="n">
        <f aca="false">IF(J155="Correcto",MAX(0,H155-C155),0)</f>
        <v>0</v>
      </c>
      <c r="M155" s="1" t="n">
        <f aca="false">IF(COUNTA(A155:G155)&gt;0,ROW(),0)</f>
        <v>0</v>
      </c>
    </row>
    <row r="156" customFormat="false" ht="30" hidden="false" customHeight="true" outlineLevel="0" collapsed="false">
      <c r="A156" s="33"/>
      <c r="B156" s="33"/>
      <c r="C156" s="34"/>
      <c r="D156" s="34"/>
      <c r="E156" s="34"/>
      <c r="F156" s="33"/>
      <c r="G156" s="35"/>
      <c r="H156" s="23" t="n">
        <f aca="false">IF(J156&lt;&gt;"Correcto",0,IF(F156="Descartado",0,IF(ISNUMBER(D156),D156,C156)))</f>
        <v>0</v>
      </c>
      <c r="I156" s="23" t="n">
        <f aca="false">IF(J156="Correcto",H156-N(E156),0)</f>
        <v>0</v>
      </c>
      <c r="J156" s="9" t="str">
        <f aca="false">IF(COUNTA(A156:G156)=0,"",IF(OR(A156="",B156="",NOT(ISNUMBER(C156)),C156&lt;0,AND(D156&lt;&gt;"",NOT(ISNUMBER(D156))),AND(E156&lt;&gt;"",NOT(ISNUMBER(E156))),AND(F156&lt;&gt;"Pendiente",F156&lt;&gt;"Comprado",F156&lt;&gt;"Descartado"),AND(F156="Comprado",NOT(ISNUMBER(D156))),AND(G156&lt;&gt;"",NOT(ISNUMBER(G156)))),"REVISAR datos","Correcto"))</f>
        <v/>
      </c>
      <c r="K156" s="24" t="str">
        <f aca="false">IF(COUNTA(A156:B156)=0,"",IF(COUNTIFS(Resumen!$A$18:$A$25,B156)=1,"Clasificado","REVISAR categoría"))</f>
        <v/>
      </c>
      <c r="L156" s="25" t="n">
        <f aca="false">IF(J156="Correcto",MAX(0,H156-C156),0)</f>
        <v>0</v>
      </c>
      <c r="M156" s="1" t="n">
        <f aca="false">IF(COUNTA(A156:G156)&gt;0,ROW(),0)</f>
        <v>0</v>
      </c>
    </row>
    <row r="157" customFormat="false" ht="30" hidden="false" customHeight="true" outlineLevel="0" collapsed="false">
      <c r="A157" s="33"/>
      <c r="B157" s="33"/>
      <c r="C157" s="34"/>
      <c r="D157" s="34"/>
      <c r="E157" s="34"/>
      <c r="F157" s="33"/>
      <c r="G157" s="35"/>
      <c r="H157" s="23" t="n">
        <f aca="false">IF(J157&lt;&gt;"Correcto",0,IF(F157="Descartado",0,IF(ISNUMBER(D157),D157,C157)))</f>
        <v>0</v>
      </c>
      <c r="I157" s="23" t="n">
        <f aca="false">IF(J157="Correcto",H157-N(E157),0)</f>
        <v>0</v>
      </c>
      <c r="J157" s="9" t="str">
        <f aca="false">IF(COUNTA(A157:G157)=0,"",IF(OR(A157="",B157="",NOT(ISNUMBER(C157)),C157&lt;0,AND(D157&lt;&gt;"",NOT(ISNUMBER(D157))),AND(E157&lt;&gt;"",NOT(ISNUMBER(E157))),AND(F157&lt;&gt;"Pendiente",F157&lt;&gt;"Comprado",F157&lt;&gt;"Descartado"),AND(F157="Comprado",NOT(ISNUMBER(D157))),AND(G157&lt;&gt;"",NOT(ISNUMBER(G157)))),"REVISAR datos","Correcto"))</f>
        <v/>
      </c>
      <c r="K157" s="24" t="str">
        <f aca="false">IF(COUNTA(A157:B157)=0,"",IF(COUNTIFS(Resumen!$A$18:$A$25,B157)=1,"Clasificado","REVISAR categoría"))</f>
        <v/>
      </c>
      <c r="L157" s="25" t="n">
        <f aca="false">IF(J157="Correcto",MAX(0,H157-C157),0)</f>
        <v>0</v>
      </c>
      <c r="M157" s="1" t="n">
        <f aca="false">IF(COUNTA(A157:G157)&gt;0,ROW(),0)</f>
        <v>0</v>
      </c>
    </row>
    <row r="158" customFormat="false" ht="30" hidden="false" customHeight="true" outlineLevel="0" collapsed="false">
      <c r="A158" s="33"/>
      <c r="B158" s="33"/>
      <c r="C158" s="34"/>
      <c r="D158" s="34"/>
      <c r="E158" s="34"/>
      <c r="F158" s="33"/>
      <c r="G158" s="35"/>
      <c r="H158" s="23" t="n">
        <f aca="false">IF(J158&lt;&gt;"Correcto",0,IF(F158="Descartado",0,IF(ISNUMBER(D158),D158,C158)))</f>
        <v>0</v>
      </c>
      <c r="I158" s="23" t="n">
        <f aca="false">IF(J158="Correcto",H158-N(E158),0)</f>
        <v>0</v>
      </c>
      <c r="J158" s="9" t="str">
        <f aca="false">IF(COUNTA(A158:G158)=0,"",IF(OR(A158="",B158="",NOT(ISNUMBER(C158)),C158&lt;0,AND(D158&lt;&gt;"",NOT(ISNUMBER(D158))),AND(E158&lt;&gt;"",NOT(ISNUMBER(E158))),AND(F158&lt;&gt;"Pendiente",F158&lt;&gt;"Comprado",F158&lt;&gt;"Descartado"),AND(F158="Comprado",NOT(ISNUMBER(D158))),AND(G158&lt;&gt;"",NOT(ISNUMBER(G158)))),"REVISAR datos","Correcto"))</f>
        <v/>
      </c>
      <c r="K158" s="24" t="str">
        <f aca="false">IF(COUNTA(A158:B158)=0,"",IF(COUNTIFS(Resumen!$A$18:$A$25,B158)=1,"Clasificado","REVISAR categoría"))</f>
        <v/>
      </c>
      <c r="L158" s="25" t="n">
        <f aca="false">IF(J158="Correcto",MAX(0,H158-C158),0)</f>
        <v>0</v>
      </c>
      <c r="M158" s="1" t="n">
        <f aca="false">IF(COUNTA(A158:G158)&gt;0,ROW(),0)</f>
        <v>0</v>
      </c>
    </row>
    <row r="159" customFormat="false" ht="30" hidden="false" customHeight="true" outlineLevel="0" collapsed="false">
      <c r="A159" s="33"/>
      <c r="B159" s="33"/>
      <c r="C159" s="34"/>
      <c r="D159" s="34"/>
      <c r="E159" s="34"/>
      <c r="F159" s="33"/>
      <c r="G159" s="35"/>
      <c r="H159" s="23" t="n">
        <f aca="false">IF(J159&lt;&gt;"Correcto",0,IF(F159="Descartado",0,IF(ISNUMBER(D159),D159,C159)))</f>
        <v>0</v>
      </c>
      <c r="I159" s="23" t="n">
        <f aca="false">IF(J159="Correcto",H159-N(E159),0)</f>
        <v>0</v>
      </c>
      <c r="J159" s="9" t="str">
        <f aca="false">IF(COUNTA(A159:G159)=0,"",IF(OR(A159="",B159="",NOT(ISNUMBER(C159)),C159&lt;0,AND(D159&lt;&gt;"",NOT(ISNUMBER(D159))),AND(E159&lt;&gt;"",NOT(ISNUMBER(E159))),AND(F159&lt;&gt;"Pendiente",F159&lt;&gt;"Comprado",F159&lt;&gt;"Descartado"),AND(F159="Comprado",NOT(ISNUMBER(D159))),AND(G159&lt;&gt;"",NOT(ISNUMBER(G159)))),"REVISAR datos","Correcto"))</f>
        <v/>
      </c>
      <c r="K159" s="24" t="str">
        <f aca="false">IF(COUNTA(A159:B159)=0,"",IF(COUNTIFS(Resumen!$A$18:$A$25,B159)=1,"Clasificado","REVISAR categoría"))</f>
        <v/>
      </c>
      <c r="L159" s="25" t="n">
        <f aca="false">IF(J159="Correcto",MAX(0,H159-C159),0)</f>
        <v>0</v>
      </c>
      <c r="M159" s="1" t="n">
        <f aca="false">IF(COUNTA(A159:G159)&gt;0,ROW(),0)</f>
        <v>0</v>
      </c>
    </row>
    <row r="160" customFormat="false" ht="30" hidden="false" customHeight="true" outlineLevel="0" collapsed="false">
      <c r="A160" s="33"/>
      <c r="B160" s="33"/>
      <c r="C160" s="34"/>
      <c r="D160" s="34"/>
      <c r="E160" s="34"/>
      <c r="F160" s="33"/>
      <c r="G160" s="35"/>
      <c r="H160" s="23" t="n">
        <f aca="false">IF(J160&lt;&gt;"Correcto",0,IF(F160="Descartado",0,IF(ISNUMBER(D160),D160,C160)))</f>
        <v>0</v>
      </c>
      <c r="I160" s="23" t="n">
        <f aca="false">IF(J160="Correcto",H160-N(E160),0)</f>
        <v>0</v>
      </c>
      <c r="J160" s="9" t="str">
        <f aca="false">IF(COUNTA(A160:G160)=0,"",IF(OR(A160="",B160="",NOT(ISNUMBER(C160)),C160&lt;0,AND(D160&lt;&gt;"",NOT(ISNUMBER(D160))),AND(E160&lt;&gt;"",NOT(ISNUMBER(E160))),AND(F160&lt;&gt;"Pendiente",F160&lt;&gt;"Comprado",F160&lt;&gt;"Descartado"),AND(F160="Comprado",NOT(ISNUMBER(D160))),AND(G160&lt;&gt;"",NOT(ISNUMBER(G160)))),"REVISAR datos","Correcto"))</f>
        <v/>
      </c>
      <c r="K160" s="24" t="str">
        <f aca="false">IF(COUNTA(A160:B160)=0,"",IF(COUNTIFS(Resumen!$A$18:$A$25,B160)=1,"Clasificado","REVISAR categoría"))</f>
        <v/>
      </c>
      <c r="L160" s="25" t="n">
        <f aca="false">IF(J160="Correcto",MAX(0,H160-C160),0)</f>
        <v>0</v>
      </c>
      <c r="M160" s="1" t="n">
        <f aca="false">IF(COUNTA(A160:G160)&gt;0,ROW(),0)</f>
        <v>0</v>
      </c>
    </row>
    <row r="161" customFormat="false" ht="30" hidden="false" customHeight="true" outlineLevel="0" collapsed="false">
      <c r="A161" s="33"/>
      <c r="B161" s="33"/>
      <c r="C161" s="34"/>
      <c r="D161" s="34"/>
      <c r="E161" s="34"/>
      <c r="F161" s="33"/>
      <c r="G161" s="35"/>
      <c r="H161" s="23" t="n">
        <f aca="false">IF(J161&lt;&gt;"Correcto",0,IF(F161="Descartado",0,IF(ISNUMBER(D161),D161,C161)))</f>
        <v>0</v>
      </c>
      <c r="I161" s="23" t="n">
        <f aca="false">IF(J161="Correcto",H161-N(E161),0)</f>
        <v>0</v>
      </c>
      <c r="J161" s="9" t="str">
        <f aca="false">IF(COUNTA(A161:G161)=0,"",IF(OR(A161="",B161="",NOT(ISNUMBER(C161)),C161&lt;0,AND(D161&lt;&gt;"",NOT(ISNUMBER(D161))),AND(E161&lt;&gt;"",NOT(ISNUMBER(E161))),AND(F161&lt;&gt;"Pendiente",F161&lt;&gt;"Comprado",F161&lt;&gt;"Descartado"),AND(F161="Comprado",NOT(ISNUMBER(D161))),AND(G161&lt;&gt;"",NOT(ISNUMBER(G161)))),"REVISAR datos","Correcto"))</f>
        <v/>
      </c>
      <c r="K161" s="24" t="str">
        <f aca="false">IF(COUNTA(A161:B161)=0,"",IF(COUNTIFS(Resumen!$A$18:$A$25,B161)=1,"Clasificado","REVISAR categoría"))</f>
        <v/>
      </c>
      <c r="L161" s="25" t="n">
        <f aca="false">IF(J161="Correcto",MAX(0,H161-C161),0)</f>
        <v>0</v>
      </c>
      <c r="M161" s="1" t="n">
        <f aca="false">IF(COUNTA(A161:G161)&gt;0,ROW(),0)</f>
        <v>0</v>
      </c>
    </row>
    <row r="162" customFormat="false" ht="30" hidden="false" customHeight="true" outlineLevel="0" collapsed="false">
      <c r="A162" s="33"/>
      <c r="B162" s="33"/>
      <c r="C162" s="34"/>
      <c r="D162" s="34"/>
      <c r="E162" s="34"/>
      <c r="F162" s="33"/>
      <c r="G162" s="35"/>
      <c r="H162" s="23" t="n">
        <f aca="false">IF(J162&lt;&gt;"Correcto",0,IF(F162="Descartado",0,IF(ISNUMBER(D162),D162,C162)))</f>
        <v>0</v>
      </c>
      <c r="I162" s="23" t="n">
        <f aca="false">IF(J162="Correcto",H162-N(E162),0)</f>
        <v>0</v>
      </c>
      <c r="J162" s="9" t="str">
        <f aca="false">IF(COUNTA(A162:G162)=0,"",IF(OR(A162="",B162="",NOT(ISNUMBER(C162)),C162&lt;0,AND(D162&lt;&gt;"",NOT(ISNUMBER(D162))),AND(E162&lt;&gt;"",NOT(ISNUMBER(E162))),AND(F162&lt;&gt;"Pendiente",F162&lt;&gt;"Comprado",F162&lt;&gt;"Descartado"),AND(F162="Comprado",NOT(ISNUMBER(D162))),AND(G162&lt;&gt;"",NOT(ISNUMBER(G162)))),"REVISAR datos","Correcto"))</f>
        <v/>
      </c>
      <c r="K162" s="24" t="str">
        <f aca="false">IF(COUNTA(A162:B162)=0,"",IF(COUNTIFS(Resumen!$A$18:$A$25,B162)=1,"Clasificado","REVISAR categoría"))</f>
        <v/>
      </c>
      <c r="L162" s="25" t="n">
        <f aca="false">IF(J162="Correcto",MAX(0,H162-C162),0)</f>
        <v>0</v>
      </c>
      <c r="M162" s="1" t="n">
        <f aca="false">IF(COUNTA(A162:G162)&gt;0,ROW(),0)</f>
        <v>0</v>
      </c>
    </row>
    <row r="163" customFormat="false" ht="30" hidden="false" customHeight="true" outlineLevel="0" collapsed="false">
      <c r="A163" s="33"/>
      <c r="B163" s="33"/>
      <c r="C163" s="34"/>
      <c r="D163" s="34"/>
      <c r="E163" s="34"/>
      <c r="F163" s="33"/>
      <c r="G163" s="35"/>
      <c r="H163" s="23" t="n">
        <f aca="false">IF(J163&lt;&gt;"Correcto",0,IF(F163="Descartado",0,IF(ISNUMBER(D163),D163,C163)))</f>
        <v>0</v>
      </c>
      <c r="I163" s="23" t="n">
        <f aca="false">IF(J163="Correcto",H163-N(E163),0)</f>
        <v>0</v>
      </c>
      <c r="J163" s="9" t="str">
        <f aca="false">IF(COUNTA(A163:G163)=0,"",IF(OR(A163="",B163="",NOT(ISNUMBER(C163)),C163&lt;0,AND(D163&lt;&gt;"",NOT(ISNUMBER(D163))),AND(E163&lt;&gt;"",NOT(ISNUMBER(E163))),AND(F163&lt;&gt;"Pendiente",F163&lt;&gt;"Comprado",F163&lt;&gt;"Descartado"),AND(F163="Comprado",NOT(ISNUMBER(D163))),AND(G163&lt;&gt;"",NOT(ISNUMBER(G163)))),"REVISAR datos","Correcto"))</f>
        <v/>
      </c>
      <c r="K163" s="24" t="str">
        <f aca="false">IF(COUNTA(A163:B163)=0,"",IF(COUNTIFS(Resumen!$A$18:$A$25,B163)=1,"Clasificado","REVISAR categoría"))</f>
        <v/>
      </c>
      <c r="L163" s="25" t="n">
        <f aca="false">IF(J163="Correcto",MAX(0,H163-C163),0)</f>
        <v>0</v>
      </c>
      <c r="M163" s="1" t="n">
        <f aca="false">IF(COUNTA(A163:G163)&gt;0,ROW(),0)</f>
        <v>0</v>
      </c>
    </row>
    <row r="164" customFormat="false" ht="30" hidden="false" customHeight="true" outlineLevel="0" collapsed="false">
      <c r="A164" s="33"/>
      <c r="B164" s="33"/>
      <c r="C164" s="34"/>
      <c r="D164" s="34"/>
      <c r="E164" s="34"/>
      <c r="F164" s="33"/>
      <c r="G164" s="35"/>
      <c r="H164" s="23" t="n">
        <f aca="false">IF(J164&lt;&gt;"Correcto",0,IF(F164="Descartado",0,IF(ISNUMBER(D164),D164,C164)))</f>
        <v>0</v>
      </c>
      <c r="I164" s="23" t="n">
        <f aca="false">IF(J164="Correcto",H164-N(E164),0)</f>
        <v>0</v>
      </c>
      <c r="J164" s="9" t="str">
        <f aca="false">IF(COUNTA(A164:G164)=0,"",IF(OR(A164="",B164="",NOT(ISNUMBER(C164)),C164&lt;0,AND(D164&lt;&gt;"",NOT(ISNUMBER(D164))),AND(E164&lt;&gt;"",NOT(ISNUMBER(E164))),AND(F164&lt;&gt;"Pendiente",F164&lt;&gt;"Comprado",F164&lt;&gt;"Descartado"),AND(F164="Comprado",NOT(ISNUMBER(D164))),AND(G164&lt;&gt;"",NOT(ISNUMBER(G164)))),"REVISAR datos","Correcto"))</f>
        <v/>
      </c>
      <c r="K164" s="24" t="str">
        <f aca="false">IF(COUNTA(A164:B164)=0,"",IF(COUNTIFS(Resumen!$A$18:$A$25,B164)=1,"Clasificado","REVISAR categoría"))</f>
        <v/>
      </c>
      <c r="L164" s="25" t="n">
        <f aca="false">IF(J164="Correcto",MAX(0,H164-C164),0)</f>
        <v>0</v>
      </c>
      <c r="M164" s="1" t="n">
        <f aca="false">IF(COUNTA(A164:G164)&gt;0,ROW(),0)</f>
        <v>0</v>
      </c>
    </row>
    <row r="165" customFormat="false" ht="30" hidden="false" customHeight="true" outlineLevel="0" collapsed="false">
      <c r="A165" s="33"/>
      <c r="B165" s="33"/>
      <c r="C165" s="34"/>
      <c r="D165" s="34"/>
      <c r="E165" s="34"/>
      <c r="F165" s="33"/>
      <c r="G165" s="35"/>
      <c r="H165" s="23" t="n">
        <f aca="false">IF(J165&lt;&gt;"Correcto",0,IF(F165="Descartado",0,IF(ISNUMBER(D165),D165,C165)))</f>
        <v>0</v>
      </c>
      <c r="I165" s="23" t="n">
        <f aca="false">IF(J165="Correcto",H165-N(E165),0)</f>
        <v>0</v>
      </c>
      <c r="J165" s="9" t="str">
        <f aca="false">IF(COUNTA(A165:G165)=0,"",IF(OR(A165="",B165="",NOT(ISNUMBER(C165)),C165&lt;0,AND(D165&lt;&gt;"",NOT(ISNUMBER(D165))),AND(E165&lt;&gt;"",NOT(ISNUMBER(E165))),AND(F165&lt;&gt;"Pendiente",F165&lt;&gt;"Comprado",F165&lt;&gt;"Descartado"),AND(F165="Comprado",NOT(ISNUMBER(D165))),AND(G165&lt;&gt;"",NOT(ISNUMBER(G165)))),"REVISAR datos","Correcto"))</f>
        <v/>
      </c>
      <c r="K165" s="24" t="str">
        <f aca="false">IF(COUNTA(A165:B165)=0,"",IF(COUNTIFS(Resumen!$A$18:$A$25,B165)=1,"Clasificado","REVISAR categoría"))</f>
        <v/>
      </c>
      <c r="L165" s="25" t="n">
        <f aca="false">IF(J165="Correcto",MAX(0,H165-C165),0)</f>
        <v>0</v>
      </c>
      <c r="M165" s="1" t="n">
        <f aca="false">IF(COUNTA(A165:G165)&gt;0,ROW(),0)</f>
        <v>0</v>
      </c>
    </row>
    <row r="166" customFormat="false" ht="30" hidden="false" customHeight="true" outlineLevel="0" collapsed="false">
      <c r="A166" s="33"/>
      <c r="B166" s="33"/>
      <c r="C166" s="34"/>
      <c r="D166" s="34"/>
      <c r="E166" s="34"/>
      <c r="F166" s="33"/>
      <c r="G166" s="35"/>
      <c r="H166" s="23" t="n">
        <f aca="false">IF(J166&lt;&gt;"Correcto",0,IF(F166="Descartado",0,IF(ISNUMBER(D166),D166,C166)))</f>
        <v>0</v>
      </c>
      <c r="I166" s="23" t="n">
        <f aca="false">IF(J166="Correcto",H166-N(E166),0)</f>
        <v>0</v>
      </c>
      <c r="J166" s="9" t="str">
        <f aca="false">IF(COUNTA(A166:G166)=0,"",IF(OR(A166="",B166="",NOT(ISNUMBER(C166)),C166&lt;0,AND(D166&lt;&gt;"",NOT(ISNUMBER(D166))),AND(E166&lt;&gt;"",NOT(ISNUMBER(E166))),AND(F166&lt;&gt;"Pendiente",F166&lt;&gt;"Comprado",F166&lt;&gt;"Descartado"),AND(F166="Comprado",NOT(ISNUMBER(D166))),AND(G166&lt;&gt;"",NOT(ISNUMBER(G166)))),"REVISAR datos","Correcto"))</f>
        <v/>
      </c>
      <c r="K166" s="24" t="str">
        <f aca="false">IF(COUNTA(A166:B166)=0,"",IF(COUNTIFS(Resumen!$A$18:$A$25,B166)=1,"Clasificado","REVISAR categoría"))</f>
        <v/>
      </c>
      <c r="L166" s="25" t="n">
        <f aca="false">IF(J166="Correcto",MAX(0,H166-C166),0)</f>
        <v>0</v>
      </c>
      <c r="M166" s="1" t="n">
        <f aca="false">IF(COUNTA(A166:G166)&gt;0,ROW(),0)</f>
        <v>0</v>
      </c>
    </row>
    <row r="167" customFormat="false" ht="30" hidden="false" customHeight="true" outlineLevel="0" collapsed="false">
      <c r="A167" s="33"/>
      <c r="B167" s="33"/>
      <c r="C167" s="34"/>
      <c r="D167" s="34"/>
      <c r="E167" s="34"/>
      <c r="F167" s="33"/>
      <c r="G167" s="35"/>
      <c r="H167" s="23" t="n">
        <f aca="false">IF(J167&lt;&gt;"Correcto",0,IF(F167="Descartado",0,IF(ISNUMBER(D167),D167,C167)))</f>
        <v>0</v>
      </c>
      <c r="I167" s="23" t="n">
        <f aca="false">IF(J167="Correcto",H167-N(E167),0)</f>
        <v>0</v>
      </c>
      <c r="J167" s="9" t="str">
        <f aca="false">IF(COUNTA(A167:G167)=0,"",IF(OR(A167="",B167="",NOT(ISNUMBER(C167)),C167&lt;0,AND(D167&lt;&gt;"",NOT(ISNUMBER(D167))),AND(E167&lt;&gt;"",NOT(ISNUMBER(E167))),AND(F167&lt;&gt;"Pendiente",F167&lt;&gt;"Comprado",F167&lt;&gt;"Descartado"),AND(F167="Comprado",NOT(ISNUMBER(D167))),AND(G167&lt;&gt;"",NOT(ISNUMBER(G167)))),"REVISAR datos","Correcto"))</f>
        <v/>
      </c>
      <c r="K167" s="24" t="str">
        <f aca="false">IF(COUNTA(A167:B167)=0,"",IF(COUNTIFS(Resumen!$A$18:$A$25,B167)=1,"Clasificado","REVISAR categoría"))</f>
        <v/>
      </c>
      <c r="L167" s="25" t="n">
        <f aca="false">IF(J167="Correcto",MAX(0,H167-C167),0)</f>
        <v>0</v>
      </c>
      <c r="M167" s="1" t="n">
        <f aca="false">IF(COUNTA(A167:G167)&gt;0,ROW(),0)</f>
        <v>0</v>
      </c>
    </row>
    <row r="168" customFormat="false" ht="30" hidden="false" customHeight="true" outlineLevel="0" collapsed="false">
      <c r="A168" s="33"/>
      <c r="B168" s="33"/>
      <c r="C168" s="34"/>
      <c r="D168" s="34"/>
      <c r="E168" s="34"/>
      <c r="F168" s="33"/>
      <c r="G168" s="35"/>
      <c r="H168" s="23" t="n">
        <f aca="false">IF(J168&lt;&gt;"Correcto",0,IF(F168="Descartado",0,IF(ISNUMBER(D168),D168,C168)))</f>
        <v>0</v>
      </c>
      <c r="I168" s="23" t="n">
        <f aca="false">IF(J168="Correcto",H168-N(E168),0)</f>
        <v>0</v>
      </c>
      <c r="J168" s="9" t="str">
        <f aca="false">IF(COUNTA(A168:G168)=0,"",IF(OR(A168="",B168="",NOT(ISNUMBER(C168)),C168&lt;0,AND(D168&lt;&gt;"",NOT(ISNUMBER(D168))),AND(E168&lt;&gt;"",NOT(ISNUMBER(E168))),AND(F168&lt;&gt;"Pendiente",F168&lt;&gt;"Comprado",F168&lt;&gt;"Descartado"),AND(F168="Comprado",NOT(ISNUMBER(D168))),AND(G168&lt;&gt;"",NOT(ISNUMBER(G168)))),"REVISAR datos","Correcto"))</f>
        <v/>
      </c>
      <c r="K168" s="24" t="str">
        <f aca="false">IF(COUNTA(A168:B168)=0,"",IF(COUNTIFS(Resumen!$A$18:$A$25,B168)=1,"Clasificado","REVISAR categoría"))</f>
        <v/>
      </c>
      <c r="L168" s="25" t="n">
        <f aca="false">IF(J168="Correcto",MAX(0,H168-C168),0)</f>
        <v>0</v>
      </c>
      <c r="M168" s="1" t="n">
        <f aca="false">IF(COUNTA(A168:G168)&gt;0,ROW(),0)</f>
        <v>0</v>
      </c>
    </row>
    <row r="169" customFormat="false" ht="30" hidden="false" customHeight="true" outlineLevel="0" collapsed="false">
      <c r="A169" s="33"/>
      <c r="B169" s="33"/>
      <c r="C169" s="34"/>
      <c r="D169" s="34"/>
      <c r="E169" s="34"/>
      <c r="F169" s="33"/>
      <c r="G169" s="35"/>
      <c r="H169" s="23" t="n">
        <f aca="false">IF(J169&lt;&gt;"Correcto",0,IF(F169="Descartado",0,IF(ISNUMBER(D169),D169,C169)))</f>
        <v>0</v>
      </c>
      <c r="I169" s="23" t="n">
        <f aca="false">IF(J169="Correcto",H169-N(E169),0)</f>
        <v>0</v>
      </c>
      <c r="J169" s="9" t="str">
        <f aca="false">IF(COUNTA(A169:G169)=0,"",IF(OR(A169="",B169="",NOT(ISNUMBER(C169)),C169&lt;0,AND(D169&lt;&gt;"",NOT(ISNUMBER(D169))),AND(E169&lt;&gt;"",NOT(ISNUMBER(E169))),AND(F169&lt;&gt;"Pendiente",F169&lt;&gt;"Comprado",F169&lt;&gt;"Descartado"),AND(F169="Comprado",NOT(ISNUMBER(D169))),AND(G169&lt;&gt;"",NOT(ISNUMBER(G169)))),"REVISAR datos","Correcto"))</f>
        <v/>
      </c>
      <c r="K169" s="24" t="str">
        <f aca="false">IF(COUNTA(A169:B169)=0,"",IF(COUNTIFS(Resumen!$A$18:$A$25,B169)=1,"Clasificado","REVISAR categoría"))</f>
        <v/>
      </c>
      <c r="L169" s="25" t="n">
        <f aca="false">IF(J169="Correcto",MAX(0,H169-C169),0)</f>
        <v>0</v>
      </c>
      <c r="M169" s="1" t="n">
        <f aca="false">IF(COUNTA(A169:G169)&gt;0,ROW(),0)</f>
        <v>0</v>
      </c>
    </row>
    <row r="170" customFormat="false" ht="30" hidden="false" customHeight="true" outlineLevel="0" collapsed="false">
      <c r="A170" s="33"/>
      <c r="B170" s="33"/>
      <c r="C170" s="34"/>
      <c r="D170" s="34"/>
      <c r="E170" s="34"/>
      <c r="F170" s="33"/>
      <c r="G170" s="35"/>
      <c r="H170" s="23" t="n">
        <f aca="false">IF(J170&lt;&gt;"Correcto",0,IF(F170="Descartado",0,IF(ISNUMBER(D170),D170,C170)))</f>
        <v>0</v>
      </c>
      <c r="I170" s="23" t="n">
        <f aca="false">IF(J170="Correcto",H170-N(E170),0)</f>
        <v>0</v>
      </c>
      <c r="J170" s="9" t="str">
        <f aca="false">IF(COUNTA(A170:G170)=0,"",IF(OR(A170="",B170="",NOT(ISNUMBER(C170)),C170&lt;0,AND(D170&lt;&gt;"",NOT(ISNUMBER(D170))),AND(E170&lt;&gt;"",NOT(ISNUMBER(E170))),AND(F170&lt;&gt;"Pendiente",F170&lt;&gt;"Comprado",F170&lt;&gt;"Descartado"),AND(F170="Comprado",NOT(ISNUMBER(D170))),AND(G170&lt;&gt;"",NOT(ISNUMBER(G170)))),"REVISAR datos","Correcto"))</f>
        <v/>
      </c>
      <c r="K170" s="24" t="str">
        <f aca="false">IF(COUNTA(A170:B170)=0,"",IF(COUNTIFS(Resumen!$A$18:$A$25,B170)=1,"Clasificado","REVISAR categoría"))</f>
        <v/>
      </c>
      <c r="L170" s="25" t="n">
        <f aca="false">IF(J170="Correcto",MAX(0,H170-C170),0)</f>
        <v>0</v>
      </c>
      <c r="M170" s="1" t="n">
        <f aca="false">IF(COUNTA(A170:G170)&gt;0,ROW(),0)</f>
        <v>0</v>
      </c>
    </row>
    <row r="171" customFormat="false" ht="30" hidden="false" customHeight="true" outlineLevel="0" collapsed="false">
      <c r="A171" s="33"/>
      <c r="B171" s="33"/>
      <c r="C171" s="34"/>
      <c r="D171" s="34"/>
      <c r="E171" s="34"/>
      <c r="F171" s="33"/>
      <c r="G171" s="35"/>
      <c r="H171" s="23" t="n">
        <f aca="false">IF(J171&lt;&gt;"Correcto",0,IF(F171="Descartado",0,IF(ISNUMBER(D171),D171,C171)))</f>
        <v>0</v>
      </c>
      <c r="I171" s="23" t="n">
        <f aca="false">IF(J171="Correcto",H171-N(E171),0)</f>
        <v>0</v>
      </c>
      <c r="J171" s="9" t="str">
        <f aca="false">IF(COUNTA(A171:G171)=0,"",IF(OR(A171="",B171="",NOT(ISNUMBER(C171)),C171&lt;0,AND(D171&lt;&gt;"",NOT(ISNUMBER(D171))),AND(E171&lt;&gt;"",NOT(ISNUMBER(E171))),AND(F171&lt;&gt;"Pendiente",F171&lt;&gt;"Comprado",F171&lt;&gt;"Descartado"),AND(F171="Comprado",NOT(ISNUMBER(D171))),AND(G171&lt;&gt;"",NOT(ISNUMBER(G171)))),"REVISAR datos","Correcto"))</f>
        <v/>
      </c>
      <c r="K171" s="24" t="str">
        <f aca="false">IF(COUNTA(A171:B171)=0,"",IF(COUNTIFS(Resumen!$A$18:$A$25,B171)=1,"Clasificado","REVISAR categoría"))</f>
        <v/>
      </c>
      <c r="L171" s="25" t="n">
        <f aca="false">IF(J171="Correcto",MAX(0,H171-C171),0)</f>
        <v>0</v>
      </c>
      <c r="M171" s="1" t="n">
        <f aca="false">IF(COUNTA(A171:G171)&gt;0,ROW(),0)</f>
        <v>0</v>
      </c>
    </row>
    <row r="172" customFormat="false" ht="30" hidden="false" customHeight="true" outlineLevel="0" collapsed="false">
      <c r="A172" s="33"/>
      <c r="B172" s="33"/>
      <c r="C172" s="34"/>
      <c r="D172" s="34"/>
      <c r="E172" s="34"/>
      <c r="F172" s="33"/>
      <c r="G172" s="35"/>
      <c r="H172" s="23" t="n">
        <f aca="false">IF(J172&lt;&gt;"Correcto",0,IF(F172="Descartado",0,IF(ISNUMBER(D172),D172,C172)))</f>
        <v>0</v>
      </c>
      <c r="I172" s="23" t="n">
        <f aca="false">IF(J172="Correcto",H172-N(E172),0)</f>
        <v>0</v>
      </c>
      <c r="J172" s="9" t="str">
        <f aca="false">IF(COUNTA(A172:G172)=0,"",IF(OR(A172="",B172="",NOT(ISNUMBER(C172)),C172&lt;0,AND(D172&lt;&gt;"",NOT(ISNUMBER(D172))),AND(E172&lt;&gt;"",NOT(ISNUMBER(E172))),AND(F172&lt;&gt;"Pendiente",F172&lt;&gt;"Comprado",F172&lt;&gt;"Descartado"),AND(F172="Comprado",NOT(ISNUMBER(D172))),AND(G172&lt;&gt;"",NOT(ISNUMBER(G172)))),"REVISAR datos","Correcto"))</f>
        <v/>
      </c>
      <c r="K172" s="24" t="str">
        <f aca="false">IF(COUNTA(A172:B172)=0,"",IF(COUNTIFS(Resumen!$A$18:$A$25,B172)=1,"Clasificado","REVISAR categoría"))</f>
        <v/>
      </c>
      <c r="L172" s="25" t="n">
        <f aca="false">IF(J172="Correcto",MAX(0,H172-C172),0)</f>
        <v>0</v>
      </c>
      <c r="M172" s="1" t="n">
        <f aca="false">IF(COUNTA(A172:G172)&gt;0,ROW(),0)</f>
        <v>0</v>
      </c>
    </row>
    <row r="173" customFormat="false" ht="30" hidden="false" customHeight="true" outlineLevel="0" collapsed="false">
      <c r="A173" s="33"/>
      <c r="B173" s="33"/>
      <c r="C173" s="34"/>
      <c r="D173" s="34"/>
      <c r="E173" s="34"/>
      <c r="F173" s="33"/>
      <c r="G173" s="35"/>
      <c r="H173" s="23" t="n">
        <f aca="false">IF(J173&lt;&gt;"Correcto",0,IF(F173="Descartado",0,IF(ISNUMBER(D173),D173,C173)))</f>
        <v>0</v>
      </c>
      <c r="I173" s="23" t="n">
        <f aca="false">IF(J173="Correcto",H173-N(E173),0)</f>
        <v>0</v>
      </c>
      <c r="J173" s="9" t="str">
        <f aca="false">IF(COUNTA(A173:G173)=0,"",IF(OR(A173="",B173="",NOT(ISNUMBER(C173)),C173&lt;0,AND(D173&lt;&gt;"",NOT(ISNUMBER(D173))),AND(E173&lt;&gt;"",NOT(ISNUMBER(E173))),AND(F173&lt;&gt;"Pendiente",F173&lt;&gt;"Comprado",F173&lt;&gt;"Descartado"),AND(F173="Comprado",NOT(ISNUMBER(D173))),AND(G173&lt;&gt;"",NOT(ISNUMBER(G173)))),"REVISAR datos","Correcto"))</f>
        <v/>
      </c>
      <c r="K173" s="24" t="str">
        <f aca="false">IF(COUNTA(A173:B173)=0,"",IF(COUNTIFS(Resumen!$A$18:$A$25,B173)=1,"Clasificado","REVISAR categoría"))</f>
        <v/>
      </c>
      <c r="L173" s="25" t="n">
        <f aca="false">IF(J173="Correcto",MAX(0,H173-C173),0)</f>
        <v>0</v>
      </c>
      <c r="M173" s="1" t="n">
        <f aca="false">IF(COUNTA(A173:G173)&gt;0,ROW(),0)</f>
        <v>0</v>
      </c>
    </row>
    <row r="174" customFormat="false" ht="30" hidden="false" customHeight="true" outlineLevel="0" collapsed="false">
      <c r="A174" s="33"/>
      <c r="B174" s="33"/>
      <c r="C174" s="34"/>
      <c r="D174" s="34"/>
      <c r="E174" s="34"/>
      <c r="F174" s="33"/>
      <c r="G174" s="35"/>
      <c r="H174" s="23" t="n">
        <f aca="false">IF(J174&lt;&gt;"Correcto",0,IF(F174="Descartado",0,IF(ISNUMBER(D174),D174,C174)))</f>
        <v>0</v>
      </c>
      <c r="I174" s="23" t="n">
        <f aca="false">IF(J174="Correcto",H174-N(E174),0)</f>
        <v>0</v>
      </c>
      <c r="J174" s="9" t="str">
        <f aca="false">IF(COUNTA(A174:G174)=0,"",IF(OR(A174="",B174="",NOT(ISNUMBER(C174)),C174&lt;0,AND(D174&lt;&gt;"",NOT(ISNUMBER(D174))),AND(E174&lt;&gt;"",NOT(ISNUMBER(E174))),AND(F174&lt;&gt;"Pendiente",F174&lt;&gt;"Comprado",F174&lt;&gt;"Descartado"),AND(F174="Comprado",NOT(ISNUMBER(D174))),AND(G174&lt;&gt;"",NOT(ISNUMBER(G174)))),"REVISAR datos","Correcto"))</f>
        <v/>
      </c>
      <c r="K174" s="24" t="str">
        <f aca="false">IF(COUNTA(A174:B174)=0,"",IF(COUNTIFS(Resumen!$A$18:$A$25,B174)=1,"Clasificado","REVISAR categoría"))</f>
        <v/>
      </c>
      <c r="L174" s="25" t="n">
        <f aca="false">IF(J174="Correcto",MAX(0,H174-C174),0)</f>
        <v>0</v>
      </c>
      <c r="M174" s="1" t="n">
        <f aca="false">IF(COUNTA(A174:G174)&gt;0,ROW(),0)</f>
        <v>0</v>
      </c>
    </row>
    <row r="175" customFormat="false" ht="30" hidden="false" customHeight="true" outlineLevel="0" collapsed="false">
      <c r="A175" s="33"/>
      <c r="B175" s="33"/>
      <c r="C175" s="34"/>
      <c r="D175" s="34"/>
      <c r="E175" s="34"/>
      <c r="F175" s="33"/>
      <c r="G175" s="35"/>
      <c r="H175" s="23" t="n">
        <f aca="false">IF(J175&lt;&gt;"Correcto",0,IF(F175="Descartado",0,IF(ISNUMBER(D175),D175,C175)))</f>
        <v>0</v>
      </c>
      <c r="I175" s="23" t="n">
        <f aca="false">IF(J175="Correcto",H175-N(E175),0)</f>
        <v>0</v>
      </c>
      <c r="J175" s="9" t="str">
        <f aca="false">IF(COUNTA(A175:G175)=0,"",IF(OR(A175="",B175="",NOT(ISNUMBER(C175)),C175&lt;0,AND(D175&lt;&gt;"",NOT(ISNUMBER(D175))),AND(E175&lt;&gt;"",NOT(ISNUMBER(E175))),AND(F175&lt;&gt;"Pendiente",F175&lt;&gt;"Comprado",F175&lt;&gt;"Descartado"),AND(F175="Comprado",NOT(ISNUMBER(D175))),AND(G175&lt;&gt;"",NOT(ISNUMBER(G175)))),"REVISAR datos","Correcto"))</f>
        <v/>
      </c>
      <c r="K175" s="24" t="str">
        <f aca="false">IF(COUNTA(A175:B175)=0,"",IF(COUNTIFS(Resumen!$A$18:$A$25,B175)=1,"Clasificado","REVISAR categoría"))</f>
        <v/>
      </c>
      <c r="L175" s="25" t="n">
        <f aca="false">IF(J175="Correcto",MAX(0,H175-C175),0)</f>
        <v>0</v>
      </c>
      <c r="M175" s="1" t="n">
        <f aca="false">IF(COUNTA(A175:G175)&gt;0,ROW(),0)</f>
        <v>0</v>
      </c>
    </row>
    <row r="176" customFormat="false" ht="30" hidden="false" customHeight="true" outlineLevel="0" collapsed="false">
      <c r="A176" s="33"/>
      <c r="B176" s="33"/>
      <c r="C176" s="34"/>
      <c r="D176" s="34"/>
      <c r="E176" s="34"/>
      <c r="F176" s="33"/>
      <c r="G176" s="35"/>
      <c r="H176" s="23" t="n">
        <f aca="false">IF(J176&lt;&gt;"Correcto",0,IF(F176="Descartado",0,IF(ISNUMBER(D176),D176,C176)))</f>
        <v>0</v>
      </c>
      <c r="I176" s="23" t="n">
        <f aca="false">IF(J176="Correcto",H176-N(E176),0)</f>
        <v>0</v>
      </c>
      <c r="J176" s="9" t="str">
        <f aca="false">IF(COUNTA(A176:G176)=0,"",IF(OR(A176="",B176="",NOT(ISNUMBER(C176)),C176&lt;0,AND(D176&lt;&gt;"",NOT(ISNUMBER(D176))),AND(E176&lt;&gt;"",NOT(ISNUMBER(E176))),AND(F176&lt;&gt;"Pendiente",F176&lt;&gt;"Comprado",F176&lt;&gt;"Descartado"),AND(F176="Comprado",NOT(ISNUMBER(D176))),AND(G176&lt;&gt;"",NOT(ISNUMBER(G176)))),"REVISAR datos","Correcto"))</f>
        <v/>
      </c>
      <c r="K176" s="24" t="str">
        <f aca="false">IF(COUNTA(A176:B176)=0,"",IF(COUNTIFS(Resumen!$A$18:$A$25,B176)=1,"Clasificado","REVISAR categoría"))</f>
        <v/>
      </c>
      <c r="L176" s="25" t="n">
        <f aca="false">IF(J176="Correcto",MAX(0,H176-C176),0)</f>
        <v>0</v>
      </c>
      <c r="M176" s="1" t="n">
        <f aca="false">IF(COUNTA(A176:G176)&gt;0,ROW(),0)</f>
        <v>0</v>
      </c>
    </row>
    <row r="177" customFormat="false" ht="30" hidden="false" customHeight="true" outlineLevel="0" collapsed="false">
      <c r="A177" s="33"/>
      <c r="B177" s="33"/>
      <c r="C177" s="34"/>
      <c r="D177" s="34"/>
      <c r="E177" s="34"/>
      <c r="F177" s="33"/>
      <c r="G177" s="35"/>
      <c r="H177" s="23" t="n">
        <f aca="false">IF(J177&lt;&gt;"Correcto",0,IF(F177="Descartado",0,IF(ISNUMBER(D177),D177,C177)))</f>
        <v>0</v>
      </c>
      <c r="I177" s="23" t="n">
        <f aca="false">IF(J177="Correcto",H177-N(E177),0)</f>
        <v>0</v>
      </c>
      <c r="J177" s="9" t="str">
        <f aca="false">IF(COUNTA(A177:G177)=0,"",IF(OR(A177="",B177="",NOT(ISNUMBER(C177)),C177&lt;0,AND(D177&lt;&gt;"",NOT(ISNUMBER(D177))),AND(E177&lt;&gt;"",NOT(ISNUMBER(E177))),AND(F177&lt;&gt;"Pendiente",F177&lt;&gt;"Comprado",F177&lt;&gt;"Descartado"),AND(F177="Comprado",NOT(ISNUMBER(D177))),AND(G177&lt;&gt;"",NOT(ISNUMBER(G177)))),"REVISAR datos","Correcto"))</f>
        <v/>
      </c>
      <c r="K177" s="24" t="str">
        <f aca="false">IF(COUNTA(A177:B177)=0,"",IF(COUNTIFS(Resumen!$A$18:$A$25,B177)=1,"Clasificado","REVISAR categoría"))</f>
        <v/>
      </c>
      <c r="L177" s="25" t="n">
        <f aca="false">IF(J177="Correcto",MAX(0,H177-C177),0)</f>
        <v>0</v>
      </c>
      <c r="M177" s="1" t="n">
        <f aca="false">IF(COUNTA(A177:G177)&gt;0,ROW(),0)</f>
        <v>0</v>
      </c>
    </row>
    <row r="178" customFormat="false" ht="30" hidden="false" customHeight="true" outlineLevel="0" collapsed="false">
      <c r="A178" s="33"/>
      <c r="B178" s="33"/>
      <c r="C178" s="34"/>
      <c r="D178" s="34"/>
      <c r="E178" s="34"/>
      <c r="F178" s="33"/>
      <c r="G178" s="35"/>
      <c r="H178" s="23" t="n">
        <f aca="false">IF(J178&lt;&gt;"Correcto",0,IF(F178="Descartado",0,IF(ISNUMBER(D178),D178,C178)))</f>
        <v>0</v>
      </c>
      <c r="I178" s="23" t="n">
        <f aca="false">IF(J178="Correcto",H178-N(E178),0)</f>
        <v>0</v>
      </c>
      <c r="J178" s="9" t="str">
        <f aca="false">IF(COUNTA(A178:G178)=0,"",IF(OR(A178="",B178="",NOT(ISNUMBER(C178)),C178&lt;0,AND(D178&lt;&gt;"",NOT(ISNUMBER(D178))),AND(E178&lt;&gt;"",NOT(ISNUMBER(E178))),AND(F178&lt;&gt;"Pendiente",F178&lt;&gt;"Comprado",F178&lt;&gt;"Descartado"),AND(F178="Comprado",NOT(ISNUMBER(D178))),AND(G178&lt;&gt;"",NOT(ISNUMBER(G178)))),"REVISAR datos","Correcto"))</f>
        <v/>
      </c>
      <c r="K178" s="24" t="str">
        <f aca="false">IF(COUNTA(A178:B178)=0,"",IF(COUNTIFS(Resumen!$A$18:$A$25,B178)=1,"Clasificado","REVISAR categoría"))</f>
        <v/>
      </c>
      <c r="L178" s="25" t="n">
        <f aca="false">IF(J178="Correcto",MAX(0,H178-C178),0)</f>
        <v>0</v>
      </c>
      <c r="M178" s="1" t="n">
        <f aca="false">IF(COUNTA(A178:G178)&gt;0,ROW(),0)</f>
        <v>0</v>
      </c>
    </row>
    <row r="179" customFormat="false" ht="30" hidden="false" customHeight="true" outlineLevel="0" collapsed="false">
      <c r="A179" s="33"/>
      <c r="B179" s="33"/>
      <c r="C179" s="34"/>
      <c r="D179" s="34"/>
      <c r="E179" s="34"/>
      <c r="F179" s="33"/>
      <c r="G179" s="35"/>
      <c r="H179" s="23" t="n">
        <f aca="false">IF(J179&lt;&gt;"Correcto",0,IF(F179="Descartado",0,IF(ISNUMBER(D179),D179,C179)))</f>
        <v>0</v>
      </c>
      <c r="I179" s="23" t="n">
        <f aca="false">IF(J179="Correcto",H179-N(E179),0)</f>
        <v>0</v>
      </c>
      <c r="J179" s="9" t="str">
        <f aca="false">IF(COUNTA(A179:G179)=0,"",IF(OR(A179="",B179="",NOT(ISNUMBER(C179)),C179&lt;0,AND(D179&lt;&gt;"",NOT(ISNUMBER(D179))),AND(E179&lt;&gt;"",NOT(ISNUMBER(E179))),AND(F179&lt;&gt;"Pendiente",F179&lt;&gt;"Comprado",F179&lt;&gt;"Descartado"),AND(F179="Comprado",NOT(ISNUMBER(D179))),AND(G179&lt;&gt;"",NOT(ISNUMBER(G179)))),"REVISAR datos","Correcto"))</f>
        <v/>
      </c>
      <c r="K179" s="24" t="str">
        <f aca="false">IF(COUNTA(A179:B179)=0,"",IF(COUNTIFS(Resumen!$A$18:$A$25,B179)=1,"Clasificado","REVISAR categoría"))</f>
        <v/>
      </c>
      <c r="L179" s="25" t="n">
        <f aca="false">IF(J179="Correcto",MAX(0,H179-C179),0)</f>
        <v>0</v>
      </c>
      <c r="M179" s="1" t="n">
        <f aca="false">IF(COUNTA(A179:G179)&gt;0,ROW(),0)</f>
        <v>0</v>
      </c>
    </row>
    <row r="180" customFormat="false" ht="30" hidden="false" customHeight="true" outlineLevel="0" collapsed="false">
      <c r="A180" s="33"/>
      <c r="B180" s="33"/>
      <c r="C180" s="34"/>
      <c r="D180" s="34"/>
      <c r="E180" s="34"/>
      <c r="F180" s="33"/>
      <c r="G180" s="35"/>
      <c r="H180" s="23" t="n">
        <f aca="false">IF(J180&lt;&gt;"Correcto",0,IF(F180="Descartado",0,IF(ISNUMBER(D180),D180,C180)))</f>
        <v>0</v>
      </c>
      <c r="I180" s="23" t="n">
        <f aca="false">IF(J180="Correcto",H180-N(E180),0)</f>
        <v>0</v>
      </c>
      <c r="J180" s="9" t="str">
        <f aca="false">IF(COUNTA(A180:G180)=0,"",IF(OR(A180="",B180="",NOT(ISNUMBER(C180)),C180&lt;0,AND(D180&lt;&gt;"",NOT(ISNUMBER(D180))),AND(E180&lt;&gt;"",NOT(ISNUMBER(E180))),AND(F180&lt;&gt;"Pendiente",F180&lt;&gt;"Comprado",F180&lt;&gt;"Descartado"),AND(F180="Comprado",NOT(ISNUMBER(D180))),AND(G180&lt;&gt;"",NOT(ISNUMBER(G180)))),"REVISAR datos","Correcto"))</f>
        <v/>
      </c>
      <c r="K180" s="24" t="str">
        <f aca="false">IF(COUNTA(A180:B180)=0,"",IF(COUNTIFS(Resumen!$A$18:$A$25,B180)=1,"Clasificado","REVISAR categoría"))</f>
        <v/>
      </c>
      <c r="L180" s="25" t="n">
        <f aca="false">IF(J180="Correcto",MAX(0,H180-C180),0)</f>
        <v>0</v>
      </c>
      <c r="M180" s="1" t="n">
        <f aca="false">IF(COUNTA(A180:G180)&gt;0,ROW(),0)</f>
        <v>0</v>
      </c>
    </row>
    <row r="181" customFormat="false" ht="30" hidden="false" customHeight="true" outlineLevel="0" collapsed="false">
      <c r="A181" s="33"/>
      <c r="B181" s="33"/>
      <c r="C181" s="34"/>
      <c r="D181" s="34"/>
      <c r="E181" s="34"/>
      <c r="F181" s="33"/>
      <c r="G181" s="35"/>
      <c r="H181" s="23" t="n">
        <f aca="false">IF(J181&lt;&gt;"Correcto",0,IF(F181="Descartado",0,IF(ISNUMBER(D181),D181,C181)))</f>
        <v>0</v>
      </c>
      <c r="I181" s="23" t="n">
        <f aca="false">IF(J181="Correcto",H181-N(E181),0)</f>
        <v>0</v>
      </c>
      <c r="J181" s="9" t="str">
        <f aca="false">IF(COUNTA(A181:G181)=0,"",IF(OR(A181="",B181="",NOT(ISNUMBER(C181)),C181&lt;0,AND(D181&lt;&gt;"",NOT(ISNUMBER(D181))),AND(E181&lt;&gt;"",NOT(ISNUMBER(E181))),AND(F181&lt;&gt;"Pendiente",F181&lt;&gt;"Comprado",F181&lt;&gt;"Descartado"),AND(F181="Comprado",NOT(ISNUMBER(D181))),AND(G181&lt;&gt;"",NOT(ISNUMBER(G181)))),"REVISAR datos","Correcto"))</f>
        <v/>
      </c>
      <c r="K181" s="24" t="str">
        <f aca="false">IF(COUNTA(A181:B181)=0,"",IF(COUNTIFS(Resumen!$A$18:$A$25,B181)=1,"Clasificado","REVISAR categoría"))</f>
        <v/>
      </c>
      <c r="L181" s="25" t="n">
        <f aca="false">IF(J181="Correcto",MAX(0,H181-C181),0)</f>
        <v>0</v>
      </c>
      <c r="M181" s="1" t="n">
        <f aca="false">IF(COUNTA(A181:G181)&gt;0,ROW(),0)</f>
        <v>0</v>
      </c>
    </row>
    <row r="182" customFormat="false" ht="30" hidden="false" customHeight="true" outlineLevel="0" collapsed="false">
      <c r="A182" s="33"/>
      <c r="B182" s="33"/>
      <c r="C182" s="34"/>
      <c r="D182" s="34"/>
      <c r="E182" s="34"/>
      <c r="F182" s="33"/>
      <c r="G182" s="35"/>
      <c r="H182" s="23" t="n">
        <f aca="false">IF(J182&lt;&gt;"Correcto",0,IF(F182="Descartado",0,IF(ISNUMBER(D182),D182,C182)))</f>
        <v>0</v>
      </c>
      <c r="I182" s="23" t="n">
        <f aca="false">IF(J182="Correcto",H182-N(E182),0)</f>
        <v>0</v>
      </c>
      <c r="J182" s="9" t="str">
        <f aca="false">IF(COUNTA(A182:G182)=0,"",IF(OR(A182="",B182="",NOT(ISNUMBER(C182)),C182&lt;0,AND(D182&lt;&gt;"",NOT(ISNUMBER(D182))),AND(E182&lt;&gt;"",NOT(ISNUMBER(E182))),AND(F182&lt;&gt;"Pendiente",F182&lt;&gt;"Comprado",F182&lt;&gt;"Descartado"),AND(F182="Comprado",NOT(ISNUMBER(D182))),AND(G182&lt;&gt;"",NOT(ISNUMBER(G182)))),"REVISAR datos","Correcto"))</f>
        <v/>
      </c>
      <c r="K182" s="24" t="str">
        <f aca="false">IF(COUNTA(A182:B182)=0,"",IF(COUNTIFS(Resumen!$A$18:$A$25,B182)=1,"Clasificado","REVISAR categoría"))</f>
        <v/>
      </c>
      <c r="L182" s="25" t="n">
        <f aca="false">IF(J182="Correcto",MAX(0,H182-C182),0)</f>
        <v>0</v>
      </c>
      <c r="M182" s="1" t="n">
        <f aca="false">IF(COUNTA(A182:G182)&gt;0,ROW(),0)</f>
        <v>0</v>
      </c>
    </row>
    <row r="183" customFormat="false" ht="30" hidden="false" customHeight="true" outlineLevel="0" collapsed="false">
      <c r="A183" s="33"/>
      <c r="B183" s="33"/>
      <c r="C183" s="34"/>
      <c r="D183" s="34"/>
      <c r="E183" s="34"/>
      <c r="F183" s="33"/>
      <c r="G183" s="35"/>
      <c r="H183" s="23" t="n">
        <f aca="false">IF(J183&lt;&gt;"Correcto",0,IF(F183="Descartado",0,IF(ISNUMBER(D183),D183,C183)))</f>
        <v>0</v>
      </c>
      <c r="I183" s="23" t="n">
        <f aca="false">IF(J183="Correcto",H183-N(E183),0)</f>
        <v>0</v>
      </c>
      <c r="J183" s="9" t="str">
        <f aca="false">IF(COUNTA(A183:G183)=0,"",IF(OR(A183="",B183="",NOT(ISNUMBER(C183)),C183&lt;0,AND(D183&lt;&gt;"",NOT(ISNUMBER(D183))),AND(E183&lt;&gt;"",NOT(ISNUMBER(E183))),AND(F183&lt;&gt;"Pendiente",F183&lt;&gt;"Comprado",F183&lt;&gt;"Descartado"),AND(F183="Comprado",NOT(ISNUMBER(D183))),AND(G183&lt;&gt;"",NOT(ISNUMBER(G183)))),"REVISAR datos","Correcto"))</f>
        <v/>
      </c>
      <c r="K183" s="24" t="str">
        <f aca="false">IF(COUNTA(A183:B183)=0,"",IF(COUNTIFS(Resumen!$A$18:$A$25,B183)=1,"Clasificado","REVISAR categoría"))</f>
        <v/>
      </c>
      <c r="L183" s="25" t="n">
        <f aca="false">IF(J183="Correcto",MAX(0,H183-C183),0)</f>
        <v>0</v>
      </c>
      <c r="M183" s="1" t="n">
        <f aca="false">IF(COUNTA(A183:G183)&gt;0,ROW(),0)</f>
        <v>0</v>
      </c>
    </row>
    <row r="184" customFormat="false" ht="30" hidden="false" customHeight="true" outlineLevel="0" collapsed="false">
      <c r="A184" s="33"/>
      <c r="B184" s="33"/>
      <c r="C184" s="34"/>
      <c r="D184" s="34"/>
      <c r="E184" s="34"/>
      <c r="F184" s="33"/>
      <c r="G184" s="35"/>
      <c r="H184" s="23" t="n">
        <f aca="false">IF(J184&lt;&gt;"Correcto",0,IF(F184="Descartado",0,IF(ISNUMBER(D184),D184,C184)))</f>
        <v>0</v>
      </c>
      <c r="I184" s="23" t="n">
        <f aca="false">IF(J184="Correcto",H184-N(E184),0)</f>
        <v>0</v>
      </c>
      <c r="J184" s="9" t="str">
        <f aca="false">IF(COUNTA(A184:G184)=0,"",IF(OR(A184="",B184="",NOT(ISNUMBER(C184)),C184&lt;0,AND(D184&lt;&gt;"",NOT(ISNUMBER(D184))),AND(E184&lt;&gt;"",NOT(ISNUMBER(E184))),AND(F184&lt;&gt;"Pendiente",F184&lt;&gt;"Comprado",F184&lt;&gt;"Descartado"),AND(F184="Comprado",NOT(ISNUMBER(D184))),AND(G184&lt;&gt;"",NOT(ISNUMBER(G184)))),"REVISAR datos","Correcto"))</f>
        <v/>
      </c>
      <c r="K184" s="24" t="str">
        <f aca="false">IF(COUNTA(A184:B184)=0,"",IF(COUNTIFS(Resumen!$A$18:$A$25,B184)=1,"Clasificado","REVISAR categoría"))</f>
        <v/>
      </c>
      <c r="L184" s="25" t="n">
        <f aca="false">IF(J184="Correcto",MAX(0,H184-C184),0)</f>
        <v>0</v>
      </c>
      <c r="M184" s="1" t="n">
        <f aca="false">IF(COUNTA(A184:G184)&gt;0,ROW(),0)</f>
        <v>0</v>
      </c>
    </row>
    <row r="185" customFormat="false" ht="30" hidden="false" customHeight="true" outlineLevel="0" collapsed="false">
      <c r="A185" s="33"/>
      <c r="B185" s="33"/>
      <c r="C185" s="34"/>
      <c r="D185" s="34"/>
      <c r="E185" s="34"/>
      <c r="F185" s="33"/>
      <c r="G185" s="35"/>
      <c r="H185" s="23" t="n">
        <f aca="false">IF(J185&lt;&gt;"Correcto",0,IF(F185="Descartado",0,IF(ISNUMBER(D185),D185,C185)))</f>
        <v>0</v>
      </c>
      <c r="I185" s="23" t="n">
        <f aca="false">IF(J185="Correcto",H185-N(E185),0)</f>
        <v>0</v>
      </c>
      <c r="J185" s="9" t="str">
        <f aca="false">IF(COUNTA(A185:G185)=0,"",IF(OR(A185="",B185="",NOT(ISNUMBER(C185)),C185&lt;0,AND(D185&lt;&gt;"",NOT(ISNUMBER(D185))),AND(E185&lt;&gt;"",NOT(ISNUMBER(E185))),AND(F185&lt;&gt;"Pendiente",F185&lt;&gt;"Comprado",F185&lt;&gt;"Descartado"),AND(F185="Comprado",NOT(ISNUMBER(D185))),AND(G185&lt;&gt;"",NOT(ISNUMBER(G185)))),"REVISAR datos","Correcto"))</f>
        <v/>
      </c>
      <c r="K185" s="24" t="str">
        <f aca="false">IF(COUNTA(A185:B185)=0,"",IF(COUNTIFS(Resumen!$A$18:$A$25,B185)=1,"Clasificado","REVISAR categoría"))</f>
        <v/>
      </c>
      <c r="L185" s="25" t="n">
        <f aca="false">IF(J185="Correcto",MAX(0,H185-C185),0)</f>
        <v>0</v>
      </c>
      <c r="M185" s="1" t="n">
        <f aca="false">IF(COUNTA(A185:G185)&gt;0,ROW(),0)</f>
        <v>0</v>
      </c>
    </row>
    <row r="186" customFormat="false" ht="30" hidden="false" customHeight="true" outlineLevel="0" collapsed="false">
      <c r="A186" s="33"/>
      <c r="B186" s="33"/>
      <c r="C186" s="34"/>
      <c r="D186" s="34"/>
      <c r="E186" s="34"/>
      <c r="F186" s="33"/>
      <c r="G186" s="35"/>
      <c r="H186" s="23" t="n">
        <f aca="false">IF(J186&lt;&gt;"Correcto",0,IF(F186="Descartado",0,IF(ISNUMBER(D186),D186,C186)))</f>
        <v>0</v>
      </c>
      <c r="I186" s="23" t="n">
        <f aca="false">IF(J186="Correcto",H186-N(E186),0)</f>
        <v>0</v>
      </c>
      <c r="J186" s="9" t="str">
        <f aca="false">IF(COUNTA(A186:G186)=0,"",IF(OR(A186="",B186="",NOT(ISNUMBER(C186)),C186&lt;0,AND(D186&lt;&gt;"",NOT(ISNUMBER(D186))),AND(E186&lt;&gt;"",NOT(ISNUMBER(E186))),AND(F186&lt;&gt;"Pendiente",F186&lt;&gt;"Comprado",F186&lt;&gt;"Descartado"),AND(F186="Comprado",NOT(ISNUMBER(D186))),AND(G186&lt;&gt;"",NOT(ISNUMBER(G186)))),"REVISAR datos","Correcto"))</f>
        <v/>
      </c>
      <c r="K186" s="24" t="str">
        <f aca="false">IF(COUNTA(A186:B186)=0,"",IF(COUNTIFS(Resumen!$A$18:$A$25,B186)=1,"Clasificado","REVISAR categoría"))</f>
        <v/>
      </c>
      <c r="L186" s="25" t="n">
        <f aca="false">IF(J186="Correcto",MAX(0,H186-C186),0)</f>
        <v>0</v>
      </c>
      <c r="M186" s="1" t="n">
        <f aca="false">IF(COUNTA(A186:G186)&gt;0,ROW(),0)</f>
        <v>0</v>
      </c>
    </row>
    <row r="187" customFormat="false" ht="30" hidden="false" customHeight="true" outlineLevel="0" collapsed="false">
      <c r="A187" s="33"/>
      <c r="B187" s="33"/>
      <c r="C187" s="34"/>
      <c r="D187" s="34"/>
      <c r="E187" s="34"/>
      <c r="F187" s="33"/>
      <c r="G187" s="35"/>
      <c r="H187" s="23" t="n">
        <f aca="false">IF(J187&lt;&gt;"Correcto",0,IF(F187="Descartado",0,IF(ISNUMBER(D187),D187,C187)))</f>
        <v>0</v>
      </c>
      <c r="I187" s="23" t="n">
        <f aca="false">IF(J187="Correcto",H187-N(E187),0)</f>
        <v>0</v>
      </c>
      <c r="J187" s="9" t="str">
        <f aca="false">IF(COUNTA(A187:G187)=0,"",IF(OR(A187="",B187="",NOT(ISNUMBER(C187)),C187&lt;0,AND(D187&lt;&gt;"",NOT(ISNUMBER(D187))),AND(E187&lt;&gt;"",NOT(ISNUMBER(E187))),AND(F187&lt;&gt;"Pendiente",F187&lt;&gt;"Comprado",F187&lt;&gt;"Descartado"),AND(F187="Comprado",NOT(ISNUMBER(D187))),AND(G187&lt;&gt;"",NOT(ISNUMBER(G187)))),"REVISAR datos","Correcto"))</f>
        <v/>
      </c>
      <c r="K187" s="24" t="str">
        <f aca="false">IF(COUNTA(A187:B187)=0,"",IF(COUNTIFS(Resumen!$A$18:$A$25,B187)=1,"Clasificado","REVISAR categoría"))</f>
        <v/>
      </c>
      <c r="L187" s="25" t="n">
        <f aca="false">IF(J187="Correcto",MAX(0,H187-C187),0)</f>
        <v>0</v>
      </c>
      <c r="M187" s="1" t="n">
        <f aca="false">IF(COUNTA(A187:G187)&gt;0,ROW(),0)</f>
        <v>0</v>
      </c>
    </row>
    <row r="188" customFormat="false" ht="30" hidden="false" customHeight="true" outlineLevel="0" collapsed="false">
      <c r="A188" s="33"/>
      <c r="B188" s="33"/>
      <c r="C188" s="34"/>
      <c r="D188" s="34"/>
      <c r="E188" s="34"/>
      <c r="F188" s="33"/>
      <c r="G188" s="35"/>
      <c r="H188" s="23" t="n">
        <f aca="false">IF(J188&lt;&gt;"Correcto",0,IF(F188="Descartado",0,IF(ISNUMBER(D188),D188,C188)))</f>
        <v>0</v>
      </c>
      <c r="I188" s="23" t="n">
        <f aca="false">IF(J188="Correcto",H188-N(E188),0)</f>
        <v>0</v>
      </c>
      <c r="J188" s="9" t="str">
        <f aca="false">IF(COUNTA(A188:G188)=0,"",IF(OR(A188="",B188="",NOT(ISNUMBER(C188)),C188&lt;0,AND(D188&lt;&gt;"",NOT(ISNUMBER(D188))),AND(E188&lt;&gt;"",NOT(ISNUMBER(E188))),AND(F188&lt;&gt;"Pendiente",F188&lt;&gt;"Comprado",F188&lt;&gt;"Descartado"),AND(F188="Comprado",NOT(ISNUMBER(D188))),AND(G188&lt;&gt;"",NOT(ISNUMBER(G188)))),"REVISAR datos","Correcto"))</f>
        <v/>
      </c>
      <c r="K188" s="24" t="str">
        <f aca="false">IF(COUNTA(A188:B188)=0,"",IF(COUNTIFS(Resumen!$A$18:$A$25,B188)=1,"Clasificado","REVISAR categoría"))</f>
        <v/>
      </c>
      <c r="L188" s="25" t="n">
        <f aca="false">IF(J188="Correcto",MAX(0,H188-C188),0)</f>
        <v>0</v>
      </c>
      <c r="M188" s="1" t="n">
        <f aca="false">IF(COUNTA(A188:G188)&gt;0,ROW(),0)</f>
        <v>0</v>
      </c>
    </row>
    <row r="189" customFormat="false" ht="30" hidden="false" customHeight="true" outlineLevel="0" collapsed="false">
      <c r="A189" s="33"/>
      <c r="B189" s="33"/>
      <c r="C189" s="34"/>
      <c r="D189" s="34"/>
      <c r="E189" s="34"/>
      <c r="F189" s="33"/>
      <c r="G189" s="35"/>
      <c r="H189" s="23" t="n">
        <f aca="false">IF(J189&lt;&gt;"Correcto",0,IF(F189="Descartado",0,IF(ISNUMBER(D189),D189,C189)))</f>
        <v>0</v>
      </c>
      <c r="I189" s="23" t="n">
        <f aca="false">IF(J189="Correcto",H189-N(E189),0)</f>
        <v>0</v>
      </c>
      <c r="J189" s="9" t="str">
        <f aca="false">IF(COUNTA(A189:G189)=0,"",IF(OR(A189="",B189="",NOT(ISNUMBER(C189)),C189&lt;0,AND(D189&lt;&gt;"",NOT(ISNUMBER(D189))),AND(E189&lt;&gt;"",NOT(ISNUMBER(E189))),AND(F189&lt;&gt;"Pendiente",F189&lt;&gt;"Comprado",F189&lt;&gt;"Descartado"),AND(F189="Comprado",NOT(ISNUMBER(D189))),AND(G189&lt;&gt;"",NOT(ISNUMBER(G189)))),"REVISAR datos","Correcto"))</f>
        <v/>
      </c>
      <c r="K189" s="24" t="str">
        <f aca="false">IF(COUNTA(A189:B189)=0,"",IF(COUNTIFS(Resumen!$A$18:$A$25,B189)=1,"Clasificado","REVISAR categoría"))</f>
        <v/>
      </c>
      <c r="L189" s="25" t="n">
        <f aca="false">IF(J189="Correcto",MAX(0,H189-C189),0)</f>
        <v>0</v>
      </c>
      <c r="M189" s="1" t="n">
        <f aca="false">IF(COUNTA(A189:G189)&gt;0,ROW(),0)</f>
        <v>0</v>
      </c>
    </row>
    <row r="190" customFormat="false" ht="30" hidden="false" customHeight="true" outlineLevel="0" collapsed="false">
      <c r="A190" s="33"/>
      <c r="B190" s="33"/>
      <c r="C190" s="34"/>
      <c r="D190" s="34"/>
      <c r="E190" s="34"/>
      <c r="F190" s="33"/>
      <c r="G190" s="35"/>
      <c r="H190" s="23" t="n">
        <f aca="false">IF(J190&lt;&gt;"Correcto",0,IF(F190="Descartado",0,IF(ISNUMBER(D190),D190,C190)))</f>
        <v>0</v>
      </c>
      <c r="I190" s="23" t="n">
        <f aca="false">IF(J190="Correcto",H190-N(E190),0)</f>
        <v>0</v>
      </c>
      <c r="J190" s="9" t="str">
        <f aca="false">IF(COUNTA(A190:G190)=0,"",IF(OR(A190="",B190="",NOT(ISNUMBER(C190)),C190&lt;0,AND(D190&lt;&gt;"",NOT(ISNUMBER(D190))),AND(E190&lt;&gt;"",NOT(ISNUMBER(E190))),AND(F190&lt;&gt;"Pendiente",F190&lt;&gt;"Comprado",F190&lt;&gt;"Descartado"),AND(F190="Comprado",NOT(ISNUMBER(D190))),AND(G190&lt;&gt;"",NOT(ISNUMBER(G190)))),"REVISAR datos","Correcto"))</f>
        <v/>
      </c>
      <c r="K190" s="24" t="str">
        <f aca="false">IF(COUNTA(A190:B190)=0,"",IF(COUNTIFS(Resumen!$A$18:$A$25,B190)=1,"Clasificado","REVISAR categoría"))</f>
        <v/>
      </c>
      <c r="L190" s="25" t="n">
        <f aca="false">IF(J190="Correcto",MAX(0,H190-C190),0)</f>
        <v>0</v>
      </c>
      <c r="M190" s="1" t="n">
        <f aca="false">IF(COUNTA(A190:G190)&gt;0,ROW(),0)</f>
        <v>0</v>
      </c>
    </row>
    <row r="191" customFormat="false" ht="30" hidden="false" customHeight="true" outlineLevel="0" collapsed="false">
      <c r="A191" s="33"/>
      <c r="B191" s="33"/>
      <c r="C191" s="34"/>
      <c r="D191" s="34"/>
      <c r="E191" s="34"/>
      <c r="F191" s="33"/>
      <c r="G191" s="35"/>
      <c r="H191" s="23" t="n">
        <f aca="false">IF(J191&lt;&gt;"Correcto",0,IF(F191="Descartado",0,IF(ISNUMBER(D191),D191,C191)))</f>
        <v>0</v>
      </c>
      <c r="I191" s="23" t="n">
        <f aca="false">IF(J191="Correcto",H191-N(E191),0)</f>
        <v>0</v>
      </c>
      <c r="J191" s="9" t="str">
        <f aca="false">IF(COUNTA(A191:G191)=0,"",IF(OR(A191="",B191="",NOT(ISNUMBER(C191)),C191&lt;0,AND(D191&lt;&gt;"",NOT(ISNUMBER(D191))),AND(E191&lt;&gt;"",NOT(ISNUMBER(E191))),AND(F191&lt;&gt;"Pendiente",F191&lt;&gt;"Comprado",F191&lt;&gt;"Descartado"),AND(F191="Comprado",NOT(ISNUMBER(D191))),AND(G191&lt;&gt;"",NOT(ISNUMBER(G191)))),"REVISAR datos","Correcto"))</f>
        <v/>
      </c>
      <c r="K191" s="24" t="str">
        <f aca="false">IF(COUNTA(A191:B191)=0,"",IF(COUNTIFS(Resumen!$A$18:$A$25,B191)=1,"Clasificado","REVISAR categoría"))</f>
        <v/>
      </c>
      <c r="L191" s="25" t="n">
        <f aca="false">IF(J191="Correcto",MAX(0,H191-C191),0)</f>
        <v>0</v>
      </c>
      <c r="M191" s="1" t="n">
        <f aca="false">IF(COUNTA(A191:G191)&gt;0,ROW(),0)</f>
        <v>0</v>
      </c>
    </row>
    <row r="192" customFormat="false" ht="30" hidden="false" customHeight="true" outlineLevel="0" collapsed="false">
      <c r="A192" s="33"/>
      <c r="B192" s="33"/>
      <c r="C192" s="34"/>
      <c r="D192" s="34"/>
      <c r="E192" s="34"/>
      <c r="F192" s="33"/>
      <c r="G192" s="35"/>
      <c r="H192" s="23" t="n">
        <f aca="false">IF(J192&lt;&gt;"Correcto",0,IF(F192="Descartado",0,IF(ISNUMBER(D192),D192,C192)))</f>
        <v>0</v>
      </c>
      <c r="I192" s="23" t="n">
        <f aca="false">IF(J192="Correcto",H192-N(E192),0)</f>
        <v>0</v>
      </c>
      <c r="J192" s="9" t="str">
        <f aca="false">IF(COUNTA(A192:G192)=0,"",IF(OR(A192="",B192="",NOT(ISNUMBER(C192)),C192&lt;0,AND(D192&lt;&gt;"",NOT(ISNUMBER(D192))),AND(E192&lt;&gt;"",NOT(ISNUMBER(E192))),AND(F192&lt;&gt;"Pendiente",F192&lt;&gt;"Comprado",F192&lt;&gt;"Descartado"),AND(F192="Comprado",NOT(ISNUMBER(D192))),AND(G192&lt;&gt;"",NOT(ISNUMBER(G192)))),"REVISAR datos","Correcto"))</f>
        <v/>
      </c>
      <c r="K192" s="24" t="str">
        <f aca="false">IF(COUNTA(A192:B192)=0,"",IF(COUNTIFS(Resumen!$A$18:$A$25,B192)=1,"Clasificado","REVISAR categoría"))</f>
        <v/>
      </c>
      <c r="L192" s="25" t="n">
        <f aca="false">IF(J192="Correcto",MAX(0,H192-C192),0)</f>
        <v>0</v>
      </c>
      <c r="M192" s="1" t="n">
        <f aca="false">IF(COUNTA(A192:G192)&gt;0,ROW(),0)</f>
        <v>0</v>
      </c>
    </row>
    <row r="193" customFormat="false" ht="30" hidden="false" customHeight="true" outlineLevel="0" collapsed="false">
      <c r="A193" s="33"/>
      <c r="B193" s="33"/>
      <c r="C193" s="34"/>
      <c r="D193" s="34"/>
      <c r="E193" s="34"/>
      <c r="F193" s="33"/>
      <c r="G193" s="35"/>
      <c r="H193" s="23" t="n">
        <f aca="false">IF(J193&lt;&gt;"Correcto",0,IF(F193="Descartado",0,IF(ISNUMBER(D193),D193,C193)))</f>
        <v>0</v>
      </c>
      <c r="I193" s="23" t="n">
        <f aca="false">IF(J193="Correcto",H193-N(E193),0)</f>
        <v>0</v>
      </c>
      <c r="J193" s="9" t="str">
        <f aca="false">IF(COUNTA(A193:G193)=0,"",IF(OR(A193="",B193="",NOT(ISNUMBER(C193)),C193&lt;0,AND(D193&lt;&gt;"",NOT(ISNUMBER(D193))),AND(E193&lt;&gt;"",NOT(ISNUMBER(E193))),AND(F193&lt;&gt;"Pendiente",F193&lt;&gt;"Comprado",F193&lt;&gt;"Descartado"),AND(F193="Comprado",NOT(ISNUMBER(D193))),AND(G193&lt;&gt;"",NOT(ISNUMBER(G193)))),"REVISAR datos","Correcto"))</f>
        <v/>
      </c>
      <c r="K193" s="24" t="str">
        <f aca="false">IF(COUNTA(A193:B193)=0,"",IF(COUNTIFS(Resumen!$A$18:$A$25,B193)=1,"Clasificado","REVISAR categoría"))</f>
        <v/>
      </c>
      <c r="L193" s="25" t="n">
        <f aca="false">IF(J193="Correcto",MAX(0,H193-C193),0)</f>
        <v>0</v>
      </c>
      <c r="M193" s="1" t="n">
        <f aca="false">IF(COUNTA(A193:G193)&gt;0,ROW(),0)</f>
        <v>0</v>
      </c>
    </row>
    <row r="194" customFormat="false" ht="30" hidden="false" customHeight="true" outlineLevel="0" collapsed="false">
      <c r="A194" s="33"/>
      <c r="B194" s="33"/>
      <c r="C194" s="34"/>
      <c r="D194" s="34"/>
      <c r="E194" s="34"/>
      <c r="F194" s="33"/>
      <c r="G194" s="35"/>
      <c r="H194" s="23" t="n">
        <f aca="false">IF(J194&lt;&gt;"Correcto",0,IF(F194="Descartado",0,IF(ISNUMBER(D194),D194,C194)))</f>
        <v>0</v>
      </c>
      <c r="I194" s="23" t="n">
        <f aca="false">IF(J194="Correcto",H194-N(E194),0)</f>
        <v>0</v>
      </c>
      <c r="J194" s="9" t="str">
        <f aca="false">IF(COUNTA(A194:G194)=0,"",IF(OR(A194="",B194="",NOT(ISNUMBER(C194)),C194&lt;0,AND(D194&lt;&gt;"",NOT(ISNUMBER(D194))),AND(E194&lt;&gt;"",NOT(ISNUMBER(E194))),AND(F194&lt;&gt;"Pendiente",F194&lt;&gt;"Comprado",F194&lt;&gt;"Descartado"),AND(F194="Comprado",NOT(ISNUMBER(D194))),AND(G194&lt;&gt;"",NOT(ISNUMBER(G194)))),"REVISAR datos","Correcto"))</f>
        <v/>
      </c>
      <c r="K194" s="24" t="str">
        <f aca="false">IF(COUNTA(A194:B194)=0,"",IF(COUNTIFS(Resumen!$A$18:$A$25,B194)=1,"Clasificado","REVISAR categoría"))</f>
        <v/>
      </c>
      <c r="L194" s="25" t="n">
        <f aca="false">IF(J194="Correcto",MAX(0,H194-C194),0)</f>
        <v>0</v>
      </c>
      <c r="M194" s="1" t="n">
        <f aca="false">IF(COUNTA(A194:G194)&gt;0,ROW(),0)</f>
        <v>0</v>
      </c>
    </row>
    <row r="195" customFormat="false" ht="30" hidden="false" customHeight="true" outlineLevel="0" collapsed="false">
      <c r="A195" s="33"/>
      <c r="B195" s="33"/>
      <c r="C195" s="34"/>
      <c r="D195" s="34"/>
      <c r="E195" s="34"/>
      <c r="F195" s="33"/>
      <c r="G195" s="35"/>
      <c r="H195" s="23" t="n">
        <f aca="false">IF(J195&lt;&gt;"Correcto",0,IF(F195="Descartado",0,IF(ISNUMBER(D195),D195,C195)))</f>
        <v>0</v>
      </c>
      <c r="I195" s="23" t="n">
        <f aca="false">IF(J195="Correcto",H195-N(E195),0)</f>
        <v>0</v>
      </c>
      <c r="J195" s="9" t="str">
        <f aca="false">IF(COUNTA(A195:G195)=0,"",IF(OR(A195="",B195="",NOT(ISNUMBER(C195)),C195&lt;0,AND(D195&lt;&gt;"",NOT(ISNUMBER(D195))),AND(E195&lt;&gt;"",NOT(ISNUMBER(E195))),AND(F195&lt;&gt;"Pendiente",F195&lt;&gt;"Comprado",F195&lt;&gt;"Descartado"),AND(F195="Comprado",NOT(ISNUMBER(D195))),AND(G195&lt;&gt;"",NOT(ISNUMBER(G195)))),"REVISAR datos","Correcto"))</f>
        <v/>
      </c>
      <c r="K195" s="24" t="str">
        <f aca="false">IF(COUNTA(A195:B195)=0,"",IF(COUNTIFS(Resumen!$A$18:$A$25,B195)=1,"Clasificado","REVISAR categoría"))</f>
        <v/>
      </c>
      <c r="L195" s="25" t="n">
        <f aca="false">IF(J195="Correcto",MAX(0,H195-C195),0)</f>
        <v>0</v>
      </c>
      <c r="M195" s="1" t="n">
        <f aca="false">IF(COUNTA(A195:G195)&gt;0,ROW(),0)</f>
        <v>0</v>
      </c>
    </row>
    <row r="196" customFormat="false" ht="30" hidden="false" customHeight="true" outlineLevel="0" collapsed="false">
      <c r="A196" s="33"/>
      <c r="B196" s="33"/>
      <c r="C196" s="34"/>
      <c r="D196" s="34"/>
      <c r="E196" s="34"/>
      <c r="F196" s="33"/>
      <c r="G196" s="35"/>
      <c r="H196" s="23" t="n">
        <f aca="false">IF(J196&lt;&gt;"Correcto",0,IF(F196="Descartado",0,IF(ISNUMBER(D196),D196,C196)))</f>
        <v>0</v>
      </c>
      <c r="I196" s="23" t="n">
        <f aca="false">IF(J196="Correcto",H196-N(E196),0)</f>
        <v>0</v>
      </c>
      <c r="J196" s="9" t="str">
        <f aca="false">IF(COUNTA(A196:G196)=0,"",IF(OR(A196="",B196="",NOT(ISNUMBER(C196)),C196&lt;0,AND(D196&lt;&gt;"",NOT(ISNUMBER(D196))),AND(E196&lt;&gt;"",NOT(ISNUMBER(E196))),AND(F196&lt;&gt;"Pendiente",F196&lt;&gt;"Comprado",F196&lt;&gt;"Descartado"),AND(F196="Comprado",NOT(ISNUMBER(D196))),AND(G196&lt;&gt;"",NOT(ISNUMBER(G196)))),"REVISAR datos","Correcto"))</f>
        <v/>
      </c>
      <c r="K196" s="24" t="str">
        <f aca="false">IF(COUNTA(A196:B196)=0,"",IF(COUNTIFS(Resumen!$A$18:$A$25,B196)=1,"Clasificado","REVISAR categoría"))</f>
        <v/>
      </c>
      <c r="L196" s="25" t="n">
        <f aca="false">IF(J196="Correcto",MAX(0,H196-C196),0)</f>
        <v>0</v>
      </c>
      <c r="M196" s="1" t="n">
        <f aca="false">IF(COUNTA(A196:G196)&gt;0,ROW(),0)</f>
        <v>0</v>
      </c>
    </row>
    <row r="197" customFormat="false" ht="30" hidden="false" customHeight="true" outlineLevel="0" collapsed="false">
      <c r="A197" s="33"/>
      <c r="B197" s="33"/>
      <c r="C197" s="34"/>
      <c r="D197" s="34"/>
      <c r="E197" s="34"/>
      <c r="F197" s="33"/>
      <c r="G197" s="35"/>
      <c r="H197" s="23" t="n">
        <f aca="false">IF(J197&lt;&gt;"Correcto",0,IF(F197="Descartado",0,IF(ISNUMBER(D197),D197,C197)))</f>
        <v>0</v>
      </c>
      <c r="I197" s="23" t="n">
        <f aca="false">IF(J197="Correcto",H197-N(E197),0)</f>
        <v>0</v>
      </c>
      <c r="J197" s="9" t="str">
        <f aca="false">IF(COUNTA(A197:G197)=0,"",IF(OR(A197="",B197="",NOT(ISNUMBER(C197)),C197&lt;0,AND(D197&lt;&gt;"",NOT(ISNUMBER(D197))),AND(E197&lt;&gt;"",NOT(ISNUMBER(E197))),AND(F197&lt;&gt;"Pendiente",F197&lt;&gt;"Comprado",F197&lt;&gt;"Descartado"),AND(F197="Comprado",NOT(ISNUMBER(D197))),AND(G197&lt;&gt;"",NOT(ISNUMBER(G197)))),"REVISAR datos","Correcto"))</f>
        <v/>
      </c>
      <c r="K197" s="24" t="str">
        <f aca="false">IF(COUNTA(A197:B197)=0,"",IF(COUNTIFS(Resumen!$A$18:$A$25,B197)=1,"Clasificado","REVISAR categoría"))</f>
        <v/>
      </c>
      <c r="L197" s="25" t="n">
        <f aca="false">IF(J197="Correcto",MAX(0,H197-C197),0)</f>
        <v>0</v>
      </c>
      <c r="M197" s="1" t="n">
        <f aca="false">IF(COUNTA(A197:G197)&gt;0,ROW(),0)</f>
        <v>0</v>
      </c>
    </row>
    <row r="198" customFormat="false" ht="30" hidden="false" customHeight="true" outlineLevel="0" collapsed="false">
      <c r="A198" s="33"/>
      <c r="B198" s="33"/>
      <c r="C198" s="34"/>
      <c r="D198" s="34"/>
      <c r="E198" s="34"/>
      <c r="F198" s="33"/>
      <c r="G198" s="35"/>
      <c r="H198" s="23" t="n">
        <f aca="false">IF(J198&lt;&gt;"Correcto",0,IF(F198="Descartado",0,IF(ISNUMBER(D198),D198,C198)))</f>
        <v>0</v>
      </c>
      <c r="I198" s="23" t="n">
        <f aca="false">IF(J198="Correcto",H198-N(E198),0)</f>
        <v>0</v>
      </c>
      <c r="J198" s="9" t="str">
        <f aca="false">IF(COUNTA(A198:G198)=0,"",IF(OR(A198="",B198="",NOT(ISNUMBER(C198)),C198&lt;0,AND(D198&lt;&gt;"",NOT(ISNUMBER(D198))),AND(E198&lt;&gt;"",NOT(ISNUMBER(E198))),AND(F198&lt;&gt;"Pendiente",F198&lt;&gt;"Comprado",F198&lt;&gt;"Descartado"),AND(F198="Comprado",NOT(ISNUMBER(D198))),AND(G198&lt;&gt;"",NOT(ISNUMBER(G198)))),"REVISAR datos","Correcto"))</f>
        <v/>
      </c>
      <c r="K198" s="24" t="str">
        <f aca="false">IF(COUNTA(A198:B198)=0,"",IF(COUNTIFS(Resumen!$A$18:$A$25,B198)=1,"Clasificado","REVISAR categoría"))</f>
        <v/>
      </c>
      <c r="L198" s="25" t="n">
        <f aca="false">IF(J198="Correcto",MAX(0,H198-C198),0)</f>
        <v>0</v>
      </c>
      <c r="M198" s="1" t="n">
        <f aca="false">IF(COUNTA(A198:G198)&gt;0,ROW(),0)</f>
        <v>0</v>
      </c>
    </row>
    <row r="199" customFormat="false" ht="30" hidden="false" customHeight="true" outlineLevel="0" collapsed="false">
      <c r="A199" s="33"/>
      <c r="B199" s="33"/>
      <c r="C199" s="34"/>
      <c r="D199" s="34"/>
      <c r="E199" s="34"/>
      <c r="F199" s="33"/>
      <c r="G199" s="35"/>
      <c r="H199" s="23" t="n">
        <f aca="false">IF(J199&lt;&gt;"Correcto",0,IF(F199="Descartado",0,IF(ISNUMBER(D199),D199,C199)))</f>
        <v>0</v>
      </c>
      <c r="I199" s="23" t="n">
        <f aca="false">IF(J199="Correcto",H199-N(E199),0)</f>
        <v>0</v>
      </c>
      <c r="J199" s="9" t="str">
        <f aca="false">IF(COUNTA(A199:G199)=0,"",IF(OR(A199="",B199="",NOT(ISNUMBER(C199)),C199&lt;0,AND(D199&lt;&gt;"",NOT(ISNUMBER(D199))),AND(E199&lt;&gt;"",NOT(ISNUMBER(E199))),AND(F199&lt;&gt;"Pendiente",F199&lt;&gt;"Comprado",F199&lt;&gt;"Descartado"),AND(F199="Comprado",NOT(ISNUMBER(D199))),AND(G199&lt;&gt;"",NOT(ISNUMBER(G199)))),"REVISAR datos","Correcto"))</f>
        <v/>
      </c>
      <c r="K199" s="24" t="str">
        <f aca="false">IF(COUNTA(A199:B199)=0,"",IF(COUNTIFS(Resumen!$A$18:$A$25,B199)=1,"Clasificado","REVISAR categoría"))</f>
        <v/>
      </c>
      <c r="L199" s="25" t="n">
        <f aca="false">IF(J199="Correcto",MAX(0,H199-C199),0)</f>
        <v>0</v>
      </c>
      <c r="M199" s="1" t="n">
        <f aca="false">IF(COUNTA(A199:G199)&gt;0,ROW(),0)</f>
        <v>0</v>
      </c>
    </row>
    <row r="200" customFormat="false" ht="30" hidden="false" customHeight="true" outlineLevel="0" collapsed="false">
      <c r="A200" s="33"/>
      <c r="B200" s="33"/>
      <c r="C200" s="34"/>
      <c r="D200" s="34"/>
      <c r="E200" s="34"/>
      <c r="F200" s="33"/>
      <c r="G200" s="35"/>
      <c r="H200" s="23" t="n">
        <f aca="false">IF(J200&lt;&gt;"Correcto",0,IF(F200="Descartado",0,IF(ISNUMBER(D200),D200,C200)))</f>
        <v>0</v>
      </c>
      <c r="I200" s="23" t="n">
        <f aca="false">IF(J200="Correcto",H200-N(E200),0)</f>
        <v>0</v>
      </c>
      <c r="J200" s="9" t="str">
        <f aca="false">IF(COUNTA(A200:G200)=0,"",IF(OR(A200="",B200="",NOT(ISNUMBER(C200)),C200&lt;0,AND(D200&lt;&gt;"",NOT(ISNUMBER(D200))),AND(E200&lt;&gt;"",NOT(ISNUMBER(E200))),AND(F200&lt;&gt;"Pendiente",F200&lt;&gt;"Comprado",F200&lt;&gt;"Descartado"),AND(F200="Comprado",NOT(ISNUMBER(D200))),AND(G200&lt;&gt;"",NOT(ISNUMBER(G200)))),"REVISAR datos","Correcto"))</f>
        <v/>
      </c>
      <c r="K200" s="24" t="str">
        <f aca="false">IF(COUNTA(A200:B200)=0,"",IF(COUNTIFS(Resumen!$A$18:$A$25,B200)=1,"Clasificado","REVISAR categoría"))</f>
        <v/>
      </c>
      <c r="L200" s="25" t="n">
        <f aca="false">IF(J200="Correcto",MAX(0,H200-C200),0)</f>
        <v>0</v>
      </c>
      <c r="M200" s="1" t="n">
        <f aca="false">IF(COUNTA(A200:G200)&gt;0,ROW(),0)</f>
        <v>0</v>
      </c>
    </row>
    <row r="201" customFormat="false" ht="30" hidden="false" customHeight="true" outlineLevel="0" collapsed="false">
      <c r="A201" s="33"/>
      <c r="B201" s="33"/>
      <c r="C201" s="34"/>
      <c r="D201" s="34"/>
      <c r="E201" s="34"/>
      <c r="F201" s="33"/>
      <c r="G201" s="35"/>
      <c r="H201" s="23" t="n">
        <f aca="false">IF(J201&lt;&gt;"Correcto",0,IF(F201="Descartado",0,IF(ISNUMBER(D201),D201,C201)))</f>
        <v>0</v>
      </c>
      <c r="I201" s="23" t="n">
        <f aca="false">IF(J201="Correcto",H201-N(E201),0)</f>
        <v>0</v>
      </c>
      <c r="J201" s="9" t="str">
        <f aca="false">IF(COUNTA(A201:G201)=0,"",IF(OR(A201="",B201="",NOT(ISNUMBER(C201)),C201&lt;0,AND(D201&lt;&gt;"",NOT(ISNUMBER(D201))),AND(E201&lt;&gt;"",NOT(ISNUMBER(E201))),AND(F201&lt;&gt;"Pendiente",F201&lt;&gt;"Comprado",F201&lt;&gt;"Descartado"),AND(F201="Comprado",NOT(ISNUMBER(D201))),AND(G201&lt;&gt;"",NOT(ISNUMBER(G201)))),"REVISAR datos","Correcto"))</f>
        <v/>
      </c>
      <c r="K201" s="24" t="str">
        <f aca="false">IF(COUNTA(A201:B201)=0,"",IF(COUNTIFS(Resumen!$A$18:$A$25,B201)=1,"Clasificado","REVISAR categoría"))</f>
        <v/>
      </c>
      <c r="L201" s="25" t="n">
        <f aca="false">IF(J201="Correcto",MAX(0,H201-C201),0)</f>
        <v>0</v>
      </c>
      <c r="M201" s="1" t="n">
        <f aca="false">IF(COUNTA(A201:G201)&gt;0,ROW(),0)</f>
        <v>0</v>
      </c>
    </row>
    <row r="202" customFormat="false" ht="30" hidden="false" customHeight="true" outlineLevel="0" collapsed="false">
      <c r="A202" s="33"/>
      <c r="B202" s="33"/>
      <c r="C202" s="34"/>
      <c r="D202" s="34"/>
      <c r="E202" s="34"/>
      <c r="F202" s="33"/>
      <c r="G202" s="35"/>
      <c r="H202" s="23" t="n">
        <f aca="false">IF(J202&lt;&gt;"Correcto",0,IF(F202="Descartado",0,IF(ISNUMBER(D202),D202,C202)))</f>
        <v>0</v>
      </c>
      <c r="I202" s="23" t="n">
        <f aca="false">IF(J202="Correcto",H202-N(E202),0)</f>
        <v>0</v>
      </c>
      <c r="J202" s="9" t="str">
        <f aca="false">IF(COUNTA(A202:G202)=0,"",IF(OR(A202="",B202="",NOT(ISNUMBER(C202)),C202&lt;0,AND(D202&lt;&gt;"",NOT(ISNUMBER(D202))),AND(E202&lt;&gt;"",NOT(ISNUMBER(E202))),AND(F202&lt;&gt;"Pendiente",F202&lt;&gt;"Comprado",F202&lt;&gt;"Descartado"),AND(F202="Comprado",NOT(ISNUMBER(D202))),AND(G202&lt;&gt;"",NOT(ISNUMBER(G202)))),"REVISAR datos","Correcto"))</f>
        <v/>
      </c>
      <c r="K202" s="24" t="str">
        <f aca="false">IF(COUNTA(A202:B202)=0,"",IF(COUNTIFS(Resumen!$A$18:$A$25,B202)=1,"Clasificado","REVISAR categoría"))</f>
        <v/>
      </c>
      <c r="L202" s="25" t="n">
        <f aca="false">IF(J202="Correcto",MAX(0,H202-C202),0)</f>
        <v>0</v>
      </c>
      <c r="M202" s="1" t="n">
        <f aca="false">IF(COUNTA(A202:G202)&gt;0,ROW(),0)</f>
        <v>0</v>
      </c>
    </row>
    <row r="203" customFormat="false" ht="30" hidden="false" customHeight="true" outlineLevel="0" collapsed="false">
      <c r="A203" s="33"/>
      <c r="B203" s="33"/>
      <c r="C203" s="34"/>
      <c r="D203" s="34"/>
      <c r="E203" s="34"/>
      <c r="F203" s="33"/>
      <c r="G203" s="35"/>
      <c r="H203" s="23" t="n">
        <f aca="false">IF(J203&lt;&gt;"Correcto",0,IF(F203="Descartado",0,IF(ISNUMBER(D203),D203,C203)))</f>
        <v>0</v>
      </c>
      <c r="I203" s="23" t="n">
        <f aca="false">IF(J203="Correcto",H203-N(E203),0)</f>
        <v>0</v>
      </c>
      <c r="J203" s="9" t="str">
        <f aca="false">IF(COUNTA(A203:G203)=0,"",IF(OR(A203="",B203="",NOT(ISNUMBER(C203)),C203&lt;0,AND(D203&lt;&gt;"",NOT(ISNUMBER(D203))),AND(E203&lt;&gt;"",NOT(ISNUMBER(E203))),AND(F203&lt;&gt;"Pendiente",F203&lt;&gt;"Comprado",F203&lt;&gt;"Descartado"),AND(F203="Comprado",NOT(ISNUMBER(D203))),AND(G203&lt;&gt;"",NOT(ISNUMBER(G203)))),"REVISAR datos","Correcto"))</f>
        <v/>
      </c>
      <c r="K203" s="24" t="str">
        <f aca="false">IF(COUNTA(A203:B203)=0,"",IF(COUNTIFS(Resumen!$A$18:$A$25,B203)=1,"Clasificado","REVISAR categoría"))</f>
        <v/>
      </c>
      <c r="L203" s="25" t="n">
        <f aca="false">IF(J203="Correcto",MAX(0,H203-C203),0)</f>
        <v>0</v>
      </c>
      <c r="M203" s="1" t="n">
        <f aca="false">IF(COUNTA(A203:G203)&gt;0,ROW(),0)</f>
        <v>0</v>
      </c>
    </row>
    <row r="204" customFormat="false" ht="30" hidden="false" customHeight="true" outlineLevel="0" collapsed="false">
      <c r="A204" s="33"/>
      <c r="B204" s="33"/>
      <c r="C204" s="34"/>
      <c r="D204" s="34"/>
      <c r="E204" s="34"/>
      <c r="F204" s="33"/>
      <c r="G204" s="35"/>
      <c r="H204" s="23" t="n">
        <f aca="false">IF(J204&lt;&gt;"Correcto",0,IF(F204="Descartado",0,IF(ISNUMBER(D204),D204,C204)))</f>
        <v>0</v>
      </c>
      <c r="I204" s="23" t="n">
        <f aca="false">IF(J204="Correcto",H204-N(E204),0)</f>
        <v>0</v>
      </c>
      <c r="J204" s="9" t="str">
        <f aca="false">IF(COUNTA(A204:G204)=0,"",IF(OR(A204="",B204="",NOT(ISNUMBER(C204)),C204&lt;0,AND(D204&lt;&gt;"",NOT(ISNUMBER(D204))),AND(E204&lt;&gt;"",NOT(ISNUMBER(E204))),AND(F204&lt;&gt;"Pendiente",F204&lt;&gt;"Comprado",F204&lt;&gt;"Descartado"),AND(F204="Comprado",NOT(ISNUMBER(D204))),AND(G204&lt;&gt;"",NOT(ISNUMBER(G204)))),"REVISAR datos","Correcto"))</f>
        <v/>
      </c>
      <c r="K204" s="24" t="str">
        <f aca="false">IF(COUNTA(A204:B204)=0,"",IF(COUNTIFS(Resumen!$A$18:$A$25,B204)=1,"Clasificado","REVISAR categoría"))</f>
        <v/>
      </c>
      <c r="L204" s="25" t="n">
        <f aca="false">IF(J204="Correcto",MAX(0,H204-C204),0)</f>
        <v>0</v>
      </c>
      <c r="M204" s="1" t="n">
        <f aca="false">IF(COUNTA(A204:G204)&gt;0,ROW(),0)</f>
        <v>0</v>
      </c>
    </row>
    <row r="205" customFormat="false" ht="30" hidden="false" customHeight="true" outlineLevel="0" collapsed="false">
      <c r="A205" s="33"/>
      <c r="B205" s="33"/>
      <c r="C205" s="34"/>
      <c r="D205" s="34"/>
      <c r="E205" s="34"/>
      <c r="F205" s="33"/>
      <c r="G205" s="35"/>
      <c r="H205" s="23" t="n">
        <f aca="false">IF(J205&lt;&gt;"Correcto",0,IF(F205="Descartado",0,IF(ISNUMBER(D205),D205,C205)))</f>
        <v>0</v>
      </c>
      <c r="I205" s="23" t="n">
        <f aca="false">IF(J205="Correcto",H205-N(E205),0)</f>
        <v>0</v>
      </c>
      <c r="J205" s="9" t="str">
        <f aca="false">IF(COUNTA(A205:G205)=0,"",IF(OR(A205="",B205="",NOT(ISNUMBER(C205)),C205&lt;0,AND(D205&lt;&gt;"",NOT(ISNUMBER(D205))),AND(E205&lt;&gt;"",NOT(ISNUMBER(E205))),AND(F205&lt;&gt;"Pendiente",F205&lt;&gt;"Comprado",F205&lt;&gt;"Descartado"),AND(F205="Comprado",NOT(ISNUMBER(D205))),AND(G205&lt;&gt;"",NOT(ISNUMBER(G205)))),"REVISAR datos","Correcto"))</f>
        <v/>
      </c>
      <c r="K205" s="24" t="str">
        <f aca="false">IF(COUNTA(A205:B205)=0,"",IF(COUNTIFS(Resumen!$A$18:$A$25,B205)=1,"Clasificado","REVISAR categoría"))</f>
        <v/>
      </c>
      <c r="L205" s="25" t="n">
        <f aca="false">IF(J205="Correcto",MAX(0,H205-C205),0)</f>
        <v>0</v>
      </c>
      <c r="M205" s="1" t="n">
        <f aca="false">IF(COUNTA(A205:G205)&gt;0,ROW(),0)</f>
        <v>0</v>
      </c>
    </row>
    <row r="206" customFormat="false" ht="30" hidden="false" customHeight="true" outlineLevel="0" collapsed="false">
      <c r="A206" s="33"/>
      <c r="B206" s="33"/>
      <c r="C206" s="34"/>
      <c r="D206" s="34"/>
      <c r="E206" s="34"/>
      <c r="F206" s="33"/>
      <c r="G206" s="35"/>
      <c r="H206" s="23" t="n">
        <f aca="false">IF(J206&lt;&gt;"Correcto",0,IF(F206="Descartado",0,IF(ISNUMBER(D206),D206,C206)))</f>
        <v>0</v>
      </c>
      <c r="I206" s="23" t="n">
        <f aca="false">IF(J206="Correcto",H206-N(E206),0)</f>
        <v>0</v>
      </c>
      <c r="J206" s="9" t="str">
        <f aca="false">IF(COUNTA(A206:G206)=0,"",IF(OR(A206="",B206="",NOT(ISNUMBER(C206)),C206&lt;0,AND(D206&lt;&gt;"",NOT(ISNUMBER(D206))),AND(E206&lt;&gt;"",NOT(ISNUMBER(E206))),AND(F206&lt;&gt;"Pendiente",F206&lt;&gt;"Comprado",F206&lt;&gt;"Descartado"),AND(F206="Comprado",NOT(ISNUMBER(D206))),AND(G206&lt;&gt;"",NOT(ISNUMBER(G206)))),"REVISAR datos","Correcto"))</f>
        <v/>
      </c>
      <c r="K206" s="24" t="str">
        <f aca="false">IF(COUNTA(A206:B206)=0,"",IF(COUNTIFS(Resumen!$A$18:$A$25,B206)=1,"Clasificado","REVISAR categoría"))</f>
        <v/>
      </c>
      <c r="L206" s="25" t="n">
        <f aca="false">IF(J206="Correcto",MAX(0,H206-C206),0)</f>
        <v>0</v>
      </c>
      <c r="M206" s="1" t="n">
        <f aca="false">IF(COUNTA(A206:G206)&gt;0,ROW(),0)</f>
        <v>0</v>
      </c>
    </row>
    <row r="207" customFormat="false" ht="30" hidden="false" customHeight="true" outlineLevel="0" collapsed="false">
      <c r="A207" s="33"/>
      <c r="B207" s="33"/>
      <c r="C207" s="34"/>
      <c r="D207" s="34"/>
      <c r="E207" s="34"/>
      <c r="F207" s="33"/>
      <c r="G207" s="35"/>
      <c r="H207" s="23" t="n">
        <f aca="false">IF(J207&lt;&gt;"Correcto",0,IF(F207="Descartado",0,IF(ISNUMBER(D207),D207,C207)))</f>
        <v>0</v>
      </c>
      <c r="I207" s="23" t="n">
        <f aca="false">IF(J207="Correcto",H207-N(E207),0)</f>
        <v>0</v>
      </c>
      <c r="J207" s="9" t="str">
        <f aca="false">IF(COUNTA(A207:G207)=0,"",IF(OR(A207="",B207="",NOT(ISNUMBER(C207)),C207&lt;0,AND(D207&lt;&gt;"",NOT(ISNUMBER(D207))),AND(E207&lt;&gt;"",NOT(ISNUMBER(E207))),AND(F207&lt;&gt;"Pendiente",F207&lt;&gt;"Comprado",F207&lt;&gt;"Descartado"),AND(F207="Comprado",NOT(ISNUMBER(D207))),AND(G207&lt;&gt;"",NOT(ISNUMBER(G207)))),"REVISAR datos","Correcto"))</f>
        <v/>
      </c>
      <c r="K207" s="24" t="str">
        <f aca="false">IF(COUNTA(A207:B207)=0,"",IF(COUNTIFS(Resumen!$A$18:$A$25,B207)=1,"Clasificado","REVISAR categoría"))</f>
        <v/>
      </c>
      <c r="L207" s="25" t="n">
        <f aca="false">IF(J207="Correcto",MAX(0,H207-C207),0)</f>
        <v>0</v>
      </c>
      <c r="M207" s="1" t="n">
        <f aca="false">IF(COUNTA(A207:G207)&gt;0,ROW(),0)</f>
        <v>0</v>
      </c>
    </row>
    <row r="208" customFormat="false" ht="30" hidden="false" customHeight="true" outlineLevel="0" collapsed="false">
      <c r="A208" s="33"/>
      <c r="B208" s="33"/>
      <c r="C208" s="34"/>
      <c r="D208" s="34"/>
      <c r="E208" s="34"/>
      <c r="F208" s="33"/>
      <c r="G208" s="35"/>
      <c r="H208" s="23" t="n">
        <f aca="false">IF(J208&lt;&gt;"Correcto",0,IF(F208="Descartado",0,IF(ISNUMBER(D208),D208,C208)))</f>
        <v>0</v>
      </c>
      <c r="I208" s="23" t="n">
        <f aca="false">IF(J208="Correcto",H208-N(E208),0)</f>
        <v>0</v>
      </c>
      <c r="J208" s="9" t="str">
        <f aca="false">IF(COUNTA(A208:G208)=0,"",IF(OR(A208="",B208="",NOT(ISNUMBER(C208)),C208&lt;0,AND(D208&lt;&gt;"",NOT(ISNUMBER(D208))),AND(E208&lt;&gt;"",NOT(ISNUMBER(E208))),AND(F208&lt;&gt;"Pendiente",F208&lt;&gt;"Comprado",F208&lt;&gt;"Descartado"),AND(F208="Comprado",NOT(ISNUMBER(D208))),AND(G208&lt;&gt;"",NOT(ISNUMBER(G208)))),"REVISAR datos","Correcto"))</f>
        <v/>
      </c>
      <c r="K208" s="24" t="str">
        <f aca="false">IF(COUNTA(A208:B208)=0,"",IF(COUNTIFS(Resumen!$A$18:$A$25,B208)=1,"Clasificado","REVISAR categoría"))</f>
        <v/>
      </c>
      <c r="L208" s="25" t="n">
        <f aca="false">IF(J208="Correcto",MAX(0,H208-C208),0)</f>
        <v>0</v>
      </c>
      <c r="M208" s="1" t="n">
        <f aca="false">IF(COUNTA(A208:G208)&gt;0,ROW(),0)</f>
        <v>0</v>
      </c>
    </row>
    <row r="209" customFormat="false" ht="30" hidden="false" customHeight="true" outlineLevel="0" collapsed="false">
      <c r="A209" s="33"/>
      <c r="B209" s="33"/>
      <c r="C209" s="34"/>
      <c r="D209" s="34"/>
      <c r="E209" s="34"/>
      <c r="F209" s="33"/>
      <c r="G209" s="35"/>
      <c r="H209" s="23" t="n">
        <f aca="false">IF(J209&lt;&gt;"Correcto",0,IF(F209="Descartado",0,IF(ISNUMBER(D209),D209,C209)))</f>
        <v>0</v>
      </c>
      <c r="I209" s="23" t="n">
        <f aca="false">IF(J209="Correcto",H209-N(E209),0)</f>
        <v>0</v>
      </c>
      <c r="J209" s="9" t="str">
        <f aca="false">IF(COUNTA(A209:G209)=0,"",IF(OR(A209="",B209="",NOT(ISNUMBER(C209)),C209&lt;0,AND(D209&lt;&gt;"",NOT(ISNUMBER(D209))),AND(E209&lt;&gt;"",NOT(ISNUMBER(E209))),AND(F209&lt;&gt;"Pendiente",F209&lt;&gt;"Comprado",F209&lt;&gt;"Descartado"),AND(F209="Comprado",NOT(ISNUMBER(D209))),AND(G209&lt;&gt;"",NOT(ISNUMBER(G209)))),"REVISAR datos","Correcto"))</f>
        <v/>
      </c>
      <c r="K209" s="24" t="str">
        <f aca="false">IF(COUNTA(A209:B209)=0,"",IF(COUNTIFS(Resumen!$A$18:$A$25,B209)=1,"Clasificado","REVISAR categoría"))</f>
        <v/>
      </c>
      <c r="L209" s="25" t="n">
        <f aca="false">IF(J209="Correcto",MAX(0,H209-C209),0)</f>
        <v>0</v>
      </c>
      <c r="M209" s="1" t="n">
        <f aca="false">IF(COUNTA(A209:G209)&gt;0,ROW(),0)</f>
        <v>0</v>
      </c>
    </row>
    <row r="210" customFormat="false" ht="30" hidden="false" customHeight="true" outlineLevel="0" collapsed="false">
      <c r="A210" s="33"/>
      <c r="B210" s="33"/>
      <c r="C210" s="34"/>
      <c r="D210" s="34"/>
      <c r="E210" s="34"/>
      <c r="F210" s="33"/>
      <c r="G210" s="35"/>
      <c r="H210" s="23" t="n">
        <f aca="false">IF(J210&lt;&gt;"Correcto",0,IF(F210="Descartado",0,IF(ISNUMBER(D210),D210,C210)))</f>
        <v>0</v>
      </c>
      <c r="I210" s="23" t="n">
        <f aca="false">IF(J210="Correcto",H210-N(E210),0)</f>
        <v>0</v>
      </c>
      <c r="J210" s="9" t="str">
        <f aca="false">IF(COUNTA(A210:G210)=0,"",IF(OR(A210="",B210="",NOT(ISNUMBER(C210)),C210&lt;0,AND(D210&lt;&gt;"",NOT(ISNUMBER(D210))),AND(E210&lt;&gt;"",NOT(ISNUMBER(E210))),AND(F210&lt;&gt;"Pendiente",F210&lt;&gt;"Comprado",F210&lt;&gt;"Descartado"),AND(F210="Comprado",NOT(ISNUMBER(D210))),AND(G210&lt;&gt;"",NOT(ISNUMBER(G210)))),"REVISAR datos","Correcto"))</f>
        <v/>
      </c>
      <c r="K210" s="24" t="str">
        <f aca="false">IF(COUNTA(A210:B210)=0,"",IF(COUNTIFS(Resumen!$A$18:$A$25,B210)=1,"Clasificado","REVISAR categoría"))</f>
        <v/>
      </c>
      <c r="L210" s="25" t="n">
        <f aca="false">IF(J210="Correcto",MAX(0,H210-C210),0)</f>
        <v>0</v>
      </c>
      <c r="M210" s="1" t="n">
        <f aca="false">IF(COUNTA(A210:G210)&gt;0,ROW(),0)</f>
        <v>0</v>
      </c>
    </row>
    <row r="211" customFormat="false" ht="30" hidden="false" customHeight="true" outlineLevel="0" collapsed="false">
      <c r="A211" s="33"/>
      <c r="B211" s="33"/>
      <c r="C211" s="34"/>
      <c r="D211" s="34"/>
      <c r="E211" s="34"/>
      <c r="F211" s="33"/>
      <c r="G211" s="35"/>
      <c r="H211" s="23" t="n">
        <f aca="false">IF(J211&lt;&gt;"Correcto",0,IF(F211="Descartado",0,IF(ISNUMBER(D211),D211,C211)))</f>
        <v>0</v>
      </c>
      <c r="I211" s="23" t="n">
        <f aca="false">IF(J211="Correcto",H211-N(E211),0)</f>
        <v>0</v>
      </c>
      <c r="J211" s="9" t="str">
        <f aca="false">IF(COUNTA(A211:G211)=0,"",IF(OR(A211="",B211="",NOT(ISNUMBER(C211)),C211&lt;0,AND(D211&lt;&gt;"",NOT(ISNUMBER(D211))),AND(E211&lt;&gt;"",NOT(ISNUMBER(E211))),AND(F211&lt;&gt;"Pendiente",F211&lt;&gt;"Comprado",F211&lt;&gt;"Descartado"),AND(F211="Comprado",NOT(ISNUMBER(D211))),AND(G211&lt;&gt;"",NOT(ISNUMBER(G211)))),"REVISAR datos","Correcto"))</f>
        <v/>
      </c>
      <c r="K211" s="24" t="str">
        <f aca="false">IF(COUNTA(A211:B211)=0,"",IF(COUNTIFS(Resumen!$A$18:$A$25,B211)=1,"Clasificado","REVISAR categoría"))</f>
        <v/>
      </c>
      <c r="L211" s="25" t="n">
        <f aca="false">IF(J211="Correcto",MAX(0,H211-C211),0)</f>
        <v>0</v>
      </c>
      <c r="M211" s="1" t="n">
        <f aca="false">IF(COUNTA(A211:G211)&gt;0,ROW(),0)</f>
        <v>0</v>
      </c>
    </row>
    <row r="212" customFormat="false" ht="30" hidden="false" customHeight="true" outlineLevel="0" collapsed="false">
      <c r="A212" s="33"/>
      <c r="B212" s="33"/>
      <c r="C212" s="34"/>
      <c r="D212" s="34"/>
      <c r="E212" s="34"/>
      <c r="F212" s="33"/>
      <c r="G212" s="35"/>
      <c r="H212" s="23" t="n">
        <f aca="false">IF(J212&lt;&gt;"Correcto",0,IF(F212="Descartado",0,IF(ISNUMBER(D212),D212,C212)))</f>
        <v>0</v>
      </c>
      <c r="I212" s="23" t="n">
        <f aca="false">IF(J212="Correcto",H212-N(E212),0)</f>
        <v>0</v>
      </c>
      <c r="J212" s="9" t="str">
        <f aca="false">IF(COUNTA(A212:G212)=0,"",IF(OR(A212="",B212="",NOT(ISNUMBER(C212)),C212&lt;0,AND(D212&lt;&gt;"",NOT(ISNUMBER(D212))),AND(E212&lt;&gt;"",NOT(ISNUMBER(E212))),AND(F212&lt;&gt;"Pendiente",F212&lt;&gt;"Comprado",F212&lt;&gt;"Descartado"),AND(F212="Comprado",NOT(ISNUMBER(D212))),AND(G212&lt;&gt;"",NOT(ISNUMBER(G212)))),"REVISAR datos","Correcto"))</f>
        <v/>
      </c>
      <c r="K212" s="24" t="str">
        <f aca="false">IF(COUNTA(A212:B212)=0,"",IF(COUNTIFS(Resumen!$A$18:$A$25,B212)=1,"Clasificado","REVISAR categoría"))</f>
        <v/>
      </c>
      <c r="L212" s="25" t="n">
        <f aca="false">IF(J212="Correcto",MAX(0,H212-C212),0)</f>
        <v>0</v>
      </c>
      <c r="M212" s="1" t="n">
        <f aca="false">IF(COUNTA(A212:G212)&gt;0,ROW(),0)</f>
        <v>0</v>
      </c>
    </row>
    <row r="213" customFormat="false" ht="30" hidden="false" customHeight="true" outlineLevel="0" collapsed="false">
      <c r="A213" s="33"/>
      <c r="B213" s="33"/>
      <c r="C213" s="34"/>
      <c r="D213" s="34"/>
      <c r="E213" s="34"/>
      <c r="F213" s="33"/>
      <c r="G213" s="35"/>
      <c r="H213" s="23" t="n">
        <f aca="false">IF(J213&lt;&gt;"Correcto",0,IF(F213="Descartado",0,IF(ISNUMBER(D213),D213,C213)))</f>
        <v>0</v>
      </c>
      <c r="I213" s="23" t="n">
        <f aca="false">IF(J213="Correcto",H213-N(E213),0)</f>
        <v>0</v>
      </c>
      <c r="J213" s="9" t="str">
        <f aca="false">IF(COUNTA(A213:G213)=0,"",IF(OR(A213="",B213="",NOT(ISNUMBER(C213)),C213&lt;0,AND(D213&lt;&gt;"",NOT(ISNUMBER(D213))),AND(E213&lt;&gt;"",NOT(ISNUMBER(E213))),AND(F213&lt;&gt;"Pendiente",F213&lt;&gt;"Comprado",F213&lt;&gt;"Descartado"),AND(F213="Comprado",NOT(ISNUMBER(D213))),AND(G213&lt;&gt;"",NOT(ISNUMBER(G213)))),"REVISAR datos","Correcto"))</f>
        <v/>
      </c>
      <c r="K213" s="24" t="str">
        <f aca="false">IF(COUNTA(A213:B213)=0,"",IF(COUNTIFS(Resumen!$A$18:$A$25,B213)=1,"Clasificado","REVISAR categoría"))</f>
        <v/>
      </c>
      <c r="L213" s="25" t="n">
        <f aca="false">IF(J213="Correcto",MAX(0,H213-C213),0)</f>
        <v>0</v>
      </c>
      <c r="M213" s="1" t="n">
        <f aca="false">IF(COUNTA(A213:G213)&gt;0,ROW(),0)</f>
        <v>0</v>
      </c>
    </row>
    <row r="214" customFormat="false" ht="30" hidden="false" customHeight="true" outlineLevel="0" collapsed="false">
      <c r="A214" s="33"/>
      <c r="B214" s="33"/>
      <c r="C214" s="34"/>
      <c r="D214" s="34"/>
      <c r="E214" s="34"/>
      <c r="F214" s="33"/>
      <c r="G214" s="35"/>
      <c r="H214" s="23" t="n">
        <f aca="false">IF(J214&lt;&gt;"Correcto",0,IF(F214="Descartado",0,IF(ISNUMBER(D214),D214,C214)))</f>
        <v>0</v>
      </c>
      <c r="I214" s="23" t="n">
        <f aca="false">IF(J214="Correcto",H214-N(E214),0)</f>
        <v>0</v>
      </c>
      <c r="J214" s="9" t="str">
        <f aca="false">IF(COUNTA(A214:G214)=0,"",IF(OR(A214="",B214="",NOT(ISNUMBER(C214)),C214&lt;0,AND(D214&lt;&gt;"",NOT(ISNUMBER(D214))),AND(E214&lt;&gt;"",NOT(ISNUMBER(E214))),AND(F214&lt;&gt;"Pendiente",F214&lt;&gt;"Comprado",F214&lt;&gt;"Descartado"),AND(F214="Comprado",NOT(ISNUMBER(D214))),AND(G214&lt;&gt;"",NOT(ISNUMBER(G214)))),"REVISAR datos","Correcto"))</f>
        <v/>
      </c>
      <c r="K214" s="24" t="str">
        <f aca="false">IF(COUNTA(A214:B214)=0,"",IF(COUNTIFS(Resumen!$A$18:$A$25,B214)=1,"Clasificado","REVISAR categoría"))</f>
        <v/>
      </c>
      <c r="L214" s="25" t="n">
        <f aca="false">IF(J214="Correcto",MAX(0,H214-C214),0)</f>
        <v>0</v>
      </c>
      <c r="M214" s="1" t="n">
        <f aca="false">IF(COUNTA(A214:G214)&gt;0,ROW(),0)</f>
        <v>0</v>
      </c>
    </row>
    <row r="215" customFormat="false" ht="30" hidden="false" customHeight="true" outlineLevel="0" collapsed="false">
      <c r="A215" s="33"/>
      <c r="B215" s="33"/>
      <c r="C215" s="34"/>
      <c r="D215" s="34"/>
      <c r="E215" s="34"/>
      <c r="F215" s="33"/>
      <c r="G215" s="35"/>
      <c r="H215" s="23" t="n">
        <f aca="false">IF(J215&lt;&gt;"Correcto",0,IF(F215="Descartado",0,IF(ISNUMBER(D215),D215,C215)))</f>
        <v>0</v>
      </c>
      <c r="I215" s="23" t="n">
        <f aca="false">IF(J215="Correcto",H215-N(E215),0)</f>
        <v>0</v>
      </c>
      <c r="J215" s="9" t="str">
        <f aca="false">IF(COUNTA(A215:G215)=0,"",IF(OR(A215="",B215="",NOT(ISNUMBER(C215)),C215&lt;0,AND(D215&lt;&gt;"",NOT(ISNUMBER(D215))),AND(E215&lt;&gt;"",NOT(ISNUMBER(E215))),AND(F215&lt;&gt;"Pendiente",F215&lt;&gt;"Comprado",F215&lt;&gt;"Descartado"),AND(F215="Comprado",NOT(ISNUMBER(D215))),AND(G215&lt;&gt;"",NOT(ISNUMBER(G215)))),"REVISAR datos","Correcto"))</f>
        <v/>
      </c>
      <c r="K215" s="24" t="str">
        <f aca="false">IF(COUNTA(A215:B215)=0,"",IF(COUNTIFS(Resumen!$A$18:$A$25,B215)=1,"Clasificado","REVISAR categoría"))</f>
        <v/>
      </c>
      <c r="L215" s="25" t="n">
        <f aca="false">IF(J215="Correcto",MAX(0,H215-C215),0)</f>
        <v>0</v>
      </c>
      <c r="M215" s="1" t="n">
        <f aca="false">IF(COUNTA(A215:G215)&gt;0,ROW(),0)</f>
        <v>0</v>
      </c>
    </row>
    <row r="216" customFormat="false" ht="30" hidden="false" customHeight="true" outlineLevel="0" collapsed="false">
      <c r="A216" s="33"/>
      <c r="B216" s="33"/>
      <c r="C216" s="34"/>
      <c r="D216" s="34"/>
      <c r="E216" s="34"/>
      <c r="F216" s="33"/>
      <c r="G216" s="35"/>
      <c r="H216" s="23" t="n">
        <f aca="false">IF(J216&lt;&gt;"Correcto",0,IF(F216="Descartado",0,IF(ISNUMBER(D216),D216,C216)))</f>
        <v>0</v>
      </c>
      <c r="I216" s="23" t="n">
        <f aca="false">IF(J216="Correcto",H216-N(E216),0)</f>
        <v>0</v>
      </c>
      <c r="J216" s="9" t="str">
        <f aca="false">IF(COUNTA(A216:G216)=0,"",IF(OR(A216="",B216="",NOT(ISNUMBER(C216)),C216&lt;0,AND(D216&lt;&gt;"",NOT(ISNUMBER(D216))),AND(E216&lt;&gt;"",NOT(ISNUMBER(E216))),AND(F216&lt;&gt;"Pendiente",F216&lt;&gt;"Comprado",F216&lt;&gt;"Descartado"),AND(F216="Comprado",NOT(ISNUMBER(D216))),AND(G216&lt;&gt;"",NOT(ISNUMBER(G216)))),"REVISAR datos","Correcto"))</f>
        <v/>
      </c>
      <c r="K216" s="24" t="str">
        <f aca="false">IF(COUNTA(A216:B216)=0,"",IF(COUNTIFS(Resumen!$A$18:$A$25,B216)=1,"Clasificado","REVISAR categoría"))</f>
        <v/>
      </c>
      <c r="L216" s="25" t="n">
        <f aca="false">IF(J216="Correcto",MAX(0,H216-C216),0)</f>
        <v>0</v>
      </c>
      <c r="M216" s="1" t="n">
        <f aca="false">IF(COUNTA(A216:G216)&gt;0,ROW(),0)</f>
        <v>0</v>
      </c>
    </row>
    <row r="217" customFormat="false" ht="30" hidden="false" customHeight="true" outlineLevel="0" collapsed="false">
      <c r="A217" s="33"/>
      <c r="B217" s="33"/>
      <c r="C217" s="34"/>
      <c r="D217" s="34"/>
      <c r="E217" s="34"/>
      <c r="F217" s="33"/>
      <c r="G217" s="35"/>
      <c r="H217" s="23" t="n">
        <f aca="false">IF(J217&lt;&gt;"Correcto",0,IF(F217="Descartado",0,IF(ISNUMBER(D217),D217,C217)))</f>
        <v>0</v>
      </c>
      <c r="I217" s="23" t="n">
        <f aca="false">IF(J217="Correcto",H217-N(E217),0)</f>
        <v>0</v>
      </c>
      <c r="J217" s="9" t="str">
        <f aca="false">IF(COUNTA(A217:G217)=0,"",IF(OR(A217="",B217="",NOT(ISNUMBER(C217)),C217&lt;0,AND(D217&lt;&gt;"",NOT(ISNUMBER(D217))),AND(E217&lt;&gt;"",NOT(ISNUMBER(E217))),AND(F217&lt;&gt;"Pendiente",F217&lt;&gt;"Comprado",F217&lt;&gt;"Descartado"),AND(F217="Comprado",NOT(ISNUMBER(D217))),AND(G217&lt;&gt;"",NOT(ISNUMBER(G217)))),"REVISAR datos","Correcto"))</f>
        <v/>
      </c>
      <c r="K217" s="24" t="str">
        <f aca="false">IF(COUNTA(A217:B217)=0,"",IF(COUNTIFS(Resumen!$A$18:$A$25,B217)=1,"Clasificado","REVISAR categoría"))</f>
        <v/>
      </c>
      <c r="L217" s="25" t="n">
        <f aca="false">IF(J217="Correcto",MAX(0,H217-C217),0)</f>
        <v>0</v>
      </c>
      <c r="M217" s="1" t="n">
        <f aca="false">IF(COUNTA(A217:G217)&gt;0,ROW(),0)</f>
        <v>0</v>
      </c>
    </row>
    <row r="218" customFormat="false" ht="30" hidden="false" customHeight="true" outlineLevel="0" collapsed="false">
      <c r="A218" s="33"/>
      <c r="B218" s="33"/>
      <c r="C218" s="34"/>
      <c r="D218" s="34"/>
      <c r="E218" s="34"/>
      <c r="F218" s="33"/>
      <c r="G218" s="35"/>
      <c r="H218" s="23" t="n">
        <f aca="false">IF(J218&lt;&gt;"Correcto",0,IF(F218="Descartado",0,IF(ISNUMBER(D218),D218,C218)))</f>
        <v>0</v>
      </c>
      <c r="I218" s="23" t="n">
        <f aca="false">IF(J218="Correcto",H218-N(E218),0)</f>
        <v>0</v>
      </c>
      <c r="J218" s="9" t="str">
        <f aca="false">IF(COUNTA(A218:G218)=0,"",IF(OR(A218="",B218="",NOT(ISNUMBER(C218)),C218&lt;0,AND(D218&lt;&gt;"",NOT(ISNUMBER(D218))),AND(E218&lt;&gt;"",NOT(ISNUMBER(E218))),AND(F218&lt;&gt;"Pendiente",F218&lt;&gt;"Comprado",F218&lt;&gt;"Descartado"),AND(F218="Comprado",NOT(ISNUMBER(D218))),AND(G218&lt;&gt;"",NOT(ISNUMBER(G218)))),"REVISAR datos","Correcto"))</f>
        <v/>
      </c>
      <c r="K218" s="24" t="str">
        <f aca="false">IF(COUNTA(A218:B218)=0,"",IF(COUNTIFS(Resumen!$A$18:$A$25,B218)=1,"Clasificado","REVISAR categoría"))</f>
        <v/>
      </c>
      <c r="L218" s="25" t="n">
        <f aca="false">IF(J218="Correcto",MAX(0,H218-C218),0)</f>
        <v>0</v>
      </c>
      <c r="M218" s="1" t="n">
        <f aca="false">IF(COUNTA(A218:G218)&gt;0,ROW(),0)</f>
        <v>0</v>
      </c>
    </row>
    <row r="219" customFormat="false" ht="30" hidden="false" customHeight="true" outlineLevel="0" collapsed="false">
      <c r="A219" s="33"/>
      <c r="B219" s="33"/>
      <c r="C219" s="34"/>
      <c r="D219" s="34"/>
      <c r="E219" s="34"/>
      <c r="F219" s="33"/>
      <c r="G219" s="35"/>
      <c r="H219" s="23" t="n">
        <f aca="false">IF(J219&lt;&gt;"Correcto",0,IF(F219="Descartado",0,IF(ISNUMBER(D219),D219,C219)))</f>
        <v>0</v>
      </c>
      <c r="I219" s="23" t="n">
        <f aca="false">IF(J219="Correcto",H219-N(E219),0)</f>
        <v>0</v>
      </c>
      <c r="J219" s="9" t="str">
        <f aca="false">IF(COUNTA(A219:G219)=0,"",IF(OR(A219="",B219="",NOT(ISNUMBER(C219)),C219&lt;0,AND(D219&lt;&gt;"",NOT(ISNUMBER(D219))),AND(E219&lt;&gt;"",NOT(ISNUMBER(E219))),AND(F219&lt;&gt;"Pendiente",F219&lt;&gt;"Comprado",F219&lt;&gt;"Descartado"),AND(F219="Comprado",NOT(ISNUMBER(D219))),AND(G219&lt;&gt;"",NOT(ISNUMBER(G219)))),"REVISAR datos","Correcto"))</f>
        <v/>
      </c>
      <c r="K219" s="24" t="str">
        <f aca="false">IF(COUNTA(A219:B219)=0,"",IF(COUNTIFS(Resumen!$A$18:$A$25,B219)=1,"Clasificado","REVISAR categoría"))</f>
        <v/>
      </c>
      <c r="L219" s="25" t="n">
        <f aca="false">IF(J219="Correcto",MAX(0,H219-C219),0)</f>
        <v>0</v>
      </c>
      <c r="M219" s="1" t="n">
        <f aca="false">IF(COUNTA(A219:G219)&gt;0,ROW(),0)</f>
        <v>0</v>
      </c>
    </row>
    <row r="220" customFormat="false" ht="30" hidden="false" customHeight="true" outlineLevel="0" collapsed="false">
      <c r="A220" s="33"/>
      <c r="B220" s="33"/>
      <c r="C220" s="34"/>
      <c r="D220" s="34"/>
      <c r="E220" s="34"/>
      <c r="F220" s="33"/>
      <c r="G220" s="35"/>
      <c r="H220" s="23" t="n">
        <f aca="false">IF(J220&lt;&gt;"Correcto",0,IF(F220="Descartado",0,IF(ISNUMBER(D220),D220,C220)))</f>
        <v>0</v>
      </c>
      <c r="I220" s="23" t="n">
        <f aca="false">IF(J220="Correcto",H220-N(E220),0)</f>
        <v>0</v>
      </c>
      <c r="J220" s="9" t="str">
        <f aca="false">IF(COUNTA(A220:G220)=0,"",IF(OR(A220="",B220="",NOT(ISNUMBER(C220)),C220&lt;0,AND(D220&lt;&gt;"",NOT(ISNUMBER(D220))),AND(E220&lt;&gt;"",NOT(ISNUMBER(E220))),AND(F220&lt;&gt;"Pendiente",F220&lt;&gt;"Comprado",F220&lt;&gt;"Descartado"),AND(F220="Comprado",NOT(ISNUMBER(D220))),AND(G220&lt;&gt;"",NOT(ISNUMBER(G220)))),"REVISAR datos","Correcto"))</f>
        <v/>
      </c>
      <c r="K220" s="24" t="str">
        <f aca="false">IF(COUNTA(A220:B220)=0,"",IF(COUNTIFS(Resumen!$A$18:$A$25,B220)=1,"Clasificado","REVISAR categoría"))</f>
        <v/>
      </c>
      <c r="L220" s="25" t="n">
        <f aca="false">IF(J220="Correcto",MAX(0,H220-C220),0)</f>
        <v>0</v>
      </c>
      <c r="M220" s="1" t="n">
        <f aca="false">IF(COUNTA(A220:G220)&gt;0,ROW(),0)</f>
        <v>0</v>
      </c>
    </row>
    <row r="221" customFormat="false" ht="30" hidden="false" customHeight="true" outlineLevel="0" collapsed="false">
      <c r="A221" s="33"/>
      <c r="B221" s="33"/>
      <c r="C221" s="34"/>
      <c r="D221" s="34"/>
      <c r="E221" s="34"/>
      <c r="F221" s="33"/>
      <c r="G221" s="35"/>
      <c r="H221" s="23" t="n">
        <f aca="false">IF(J221&lt;&gt;"Correcto",0,IF(F221="Descartado",0,IF(ISNUMBER(D221),D221,C221)))</f>
        <v>0</v>
      </c>
      <c r="I221" s="23" t="n">
        <f aca="false">IF(J221="Correcto",H221-N(E221),0)</f>
        <v>0</v>
      </c>
      <c r="J221" s="9" t="str">
        <f aca="false">IF(COUNTA(A221:G221)=0,"",IF(OR(A221="",B221="",NOT(ISNUMBER(C221)),C221&lt;0,AND(D221&lt;&gt;"",NOT(ISNUMBER(D221))),AND(E221&lt;&gt;"",NOT(ISNUMBER(E221))),AND(F221&lt;&gt;"Pendiente",F221&lt;&gt;"Comprado",F221&lt;&gt;"Descartado"),AND(F221="Comprado",NOT(ISNUMBER(D221))),AND(G221&lt;&gt;"",NOT(ISNUMBER(G221)))),"REVISAR datos","Correcto"))</f>
        <v/>
      </c>
      <c r="K221" s="24" t="str">
        <f aca="false">IF(COUNTA(A221:B221)=0,"",IF(COUNTIFS(Resumen!$A$18:$A$25,B221)=1,"Clasificado","REVISAR categoría"))</f>
        <v/>
      </c>
      <c r="L221" s="25" t="n">
        <f aca="false">IF(J221="Correcto",MAX(0,H221-C221),0)</f>
        <v>0</v>
      </c>
      <c r="M221" s="1" t="n">
        <f aca="false">IF(COUNTA(A221:G221)&gt;0,ROW(),0)</f>
        <v>0</v>
      </c>
    </row>
    <row r="222" customFormat="false" ht="30" hidden="false" customHeight="true" outlineLevel="0" collapsed="false">
      <c r="A222" s="33"/>
      <c r="B222" s="33"/>
      <c r="C222" s="34"/>
      <c r="D222" s="34"/>
      <c r="E222" s="34"/>
      <c r="F222" s="33"/>
      <c r="G222" s="35"/>
      <c r="H222" s="23" t="n">
        <f aca="false">IF(J222&lt;&gt;"Correcto",0,IF(F222="Descartado",0,IF(ISNUMBER(D222),D222,C222)))</f>
        <v>0</v>
      </c>
      <c r="I222" s="23" t="n">
        <f aca="false">IF(J222="Correcto",H222-N(E222),0)</f>
        <v>0</v>
      </c>
      <c r="J222" s="9" t="str">
        <f aca="false">IF(COUNTA(A222:G222)=0,"",IF(OR(A222="",B222="",NOT(ISNUMBER(C222)),C222&lt;0,AND(D222&lt;&gt;"",NOT(ISNUMBER(D222))),AND(E222&lt;&gt;"",NOT(ISNUMBER(E222))),AND(F222&lt;&gt;"Pendiente",F222&lt;&gt;"Comprado",F222&lt;&gt;"Descartado"),AND(F222="Comprado",NOT(ISNUMBER(D222))),AND(G222&lt;&gt;"",NOT(ISNUMBER(G222)))),"REVISAR datos","Correcto"))</f>
        <v/>
      </c>
      <c r="K222" s="24" t="str">
        <f aca="false">IF(COUNTA(A222:B222)=0,"",IF(COUNTIFS(Resumen!$A$18:$A$25,B222)=1,"Clasificado","REVISAR categoría"))</f>
        <v/>
      </c>
      <c r="L222" s="25" t="n">
        <f aca="false">IF(J222="Correcto",MAX(0,H222-C222),0)</f>
        <v>0</v>
      </c>
      <c r="M222" s="1" t="n">
        <f aca="false">IF(COUNTA(A222:G222)&gt;0,ROW(),0)</f>
        <v>0</v>
      </c>
    </row>
    <row r="223" customFormat="false" ht="30" hidden="false" customHeight="true" outlineLevel="0" collapsed="false">
      <c r="A223" s="33"/>
      <c r="B223" s="33"/>
      <c r="C223" s="34"/>
      <c r="D223" s="34"/>
      <c r="E223" s="34"/>
      <c r="F223" s="33"/>
      <c r="G223" s="35"/>
      <c r="H223" s="23" t="n">
        <f aca="false">IF(J223&lt;&gt;"Correcto",0,IF(F223="Descartado",0,IF(ISNUMBER(D223),D223,C223)))</f>
        <v>0</v>
      </c>
      <c r="I223" s="23" t="n">
        <f aca="false">IF(J223="Correcto",H223-N(E223),0)</f>
        <v>0</v>
      </c>
      <c r="J223" s="9" t="str">
        <f aca="false">IF(COUNTA(A223:G223)=0,"",IF(OR(A223="",B223="",NOT(ISNUMBER(C223)),C223&lt;0,AND(D223&lt;&gt;"",NOT(ISNUMBER(D223))),AND(E223&lt;&gt;"",NOT(ISNUMBER(E223))),AND(F223&lt;&gt;"Pendiente",F223&lt;&gt;"Comprado",F223&lt;&gt;"Descartado"),AND(F223="Comprado",NOT(ISNUMBER(D223))),AND(G223&lt;&gt;"",NOT(ISNUMBER(G223)))),"REVISAR datos","Correcto"))</f>
        <v/>
      </c>
      <c r="K223" s="24" t="str">
        <f aca="false">IF(COUNTA(A223:B223)=0,"",IF(COUNTIFS(Resumen!$A$18:$A$25,B223)=1,"Clasificado","REVISAR categoría"))</f>
        <v/>
      </c>
      <c r="L223" s="25" t="n">
        <f aca="false">IF(J223="Correcto",MAX(0,H223-C223),0)</f>
        <v>0</v>
      </c>
      <c r="M223" s="1" t="n">
        <f aca="false">IF(COUNTA(A223:G223)&gt;0,ROW(),0)</f>
        <v>0</v>
      </c>
    </row>
    <row r="224" customFormat="false" ht="30" hidden="false" customHeight="true" outlineLevel="0" collapsed="false">
      <c r="A224" s="33"/>
      <c r="B224" s="33"/>
      <c r="C224" s="34"/>
      <c r="D224" s="34"/>
      <c r="E224" s="34"/>
      <c r="F224" s="33"/>
      <c r="G224" s="35"/>
      <c r="H224" s="23" t="n">
        <f aca="false">IF(J224&lt;&gt;"Correcto",0,IF(F224="Descartado",0,IF(ISNUMBER(D224),D224,C224)))</f>
        <v>0</v>
      </c>
      <c r="I224" s="23" t="n">
        <f aca="false">IF(J224="Correcto",H224-N(E224),0)</f>
        <v>0</v>
      </c>
      <c r="J224" s="9" t="str">
        <f aca="false">IF(COUNTA(A224:G224)=0,"",IF(OR(A224="",B224="",NOT(ISNUMBER(C224)),C224&lt;0,AND(D224&lt;&gt;"",NOT(ISNUMBER(D224))),AND(E224&lt;&gt;"",NOT(ISNUMBER(E224))),AND(F224&lt;&gt;"Pendiente",F224&lt;&gt;"Comprado",F224&lt;&gt;"Descartado"),AND(F224="Comprado",NOT(ISNUMBER(D224))),AND(G224&lt;&gt;"",NOT(ISNUMBER(G224)))),"REVISAR datos","Correcto"))</f>
        <v/>
      </c>
      <c r="K224" s="24" t="str">
        <f aca="false">IF(COUNTA(A224:B224)=0,"",IF(COUNTIFS(Resumen!$A$18:$A$25,B224)=1,"Clasificado","REVISAR categoría"))</f>
        <v/>
      </c>
      <c r="L224" s="25" t="n">
        <f aca="false">IF(J224="Correcto",MAX(0,H224-C224),0)</f>
        <v>0</v>
      </c>
      <c r="M224" s="1" t="n">
        <f aca="false">IF(COUNTA(A224:G224)&gt;0,ROW(),0)</f>
        <v>0</v>
      </c>
    </row>
    <row r="225" customFormat="false" ht="30" hidden="false" customHeight="true" outlineLevel="0" collapsed="false">
      <c r="A225" s="33"/>
      <c r="B225" s="33"/>
      <c r="C225" s="34"/>
      <c r="D225" s="34"/>
      <c r="E225" s="34"/>
      <c r="F225" s="33"/>
      <c r="G225" s="35"/>
      <c r="H225" s="23" t="n">
        <f aca="false">IF(J225&lt;&gt;"Correcto",0,IF(F225="Descartado",0,IF(ISNUMBER(D225),D225,C225)))</f>
        <v>0</v>
      </c>
      <c r="I225" s="23" t="n">
        <f aca="false">IF(J225="Correcto",H225-N(E225),0)</f>
        <v>0</v>
      </c>
      <c r="J225" s="9" t="str">
        <f aca="false">IF(COUNTA(A225:G225)=0,"",IF(OR(A225="",B225="",NOT(ISNUMBER(C225)),C225&lt;0,AND(D225&lt;&gt;"",NOT(ISNUMBER(D225))),AND(E225&lt;&gt;"",NOT(ISNUMBER(E225))),AND(F225&lt;&gt;"Pendiente",F225&lt;&gt;"Comprado",F225&lt;&gt;"Descartado"),AND(F225="Comprado",NOT(ISNUMBER(D225))),AND(G225&lt;&gt;"",NOT(ISNUMBER(G225)))),"REVISAR datos","Correcto"))</f>
        <v/>
      </c>
      <c r="K225" s="24" t="str">
        <f aca="false">IF(COUNTA(A225:B225)=0,"",IF(COUNTIFS(Resumen!$A$18:$A$25,B225)=1,"Clasificado","REVISAR categoría"))</f>
        <v/>
      </c>
      <c r="L225" s="25" t="n">
        <f aca="false">IF(J225="Correcto",MAX(0,H225-C225),0)</f>
        <v>0</v>
      </c>
      <c r="M225" s="1" t="n">
        <f aca="false">IF(COUNTA(A225:G225)&gt;0,ROW(),0)</f>
        <v>0</v>
      </c>
    </row>
    <row r="226" customFormat="false" ht="30" hidden="false" customHeight="true" outlineLevel="0" collapsed="false">
      <c r="A226" s="33"/>
      <c r="B226" s="33"/>
      <c r="C226" s="34"/>
      <c r="D226" s="34"/>
      <c r="E226" s="34"/>
      <c r="F226" s="33"/>
      <c r="G226" s="35"/>
      <c r="H226" s="23" t="n">
        <f aca="false">IF(J226&lt;&gt;"Correcto",0,IF(F226="Descartado",0,IF(ISNUMBER(D226),D226,C226)))</f>
        <v>0</v>
      </c>
      <c r="I226" s="23" t="n">
        <f aca="false">IF(J226="Correcto",H226-N(E226),0)</f>
        <v>0</v>
      </c>
      <c r="J226" s="9" t="str">
        <f aca="false">IF(COUNTA(A226:G226)=0,"",IF(OR(A226="",B226="",NOT(ISNUMBER(C226)),C226&lt;0,AND(D226&lt;&gt;"",NOT(ISNUMBER(D226))),AND(E226&lt;&gt;"",NOT(ISNUMBER(E226))),AND(F226&lt;&gt;"Pendiente",F226&lt;&gt;"Comprado",F226&lt;&gt;"Descartado"),AND(F226="Comprado",NOT(ISNUMBER(D226))),AND(G226&lt;&gt;"",NOT(ISNUMBER(G226)))),"REVISAR datos","Correcto"))</f>
        <v/>
      </c>
      <c r="K226" s="24" t="str">
        <f aca="false">IF(COUNTA(A226:B226)=0,"",IF(COUNTIFS(Resumen!$A$18:$A$25,B226)=1,"Clasificado","REVISAR categoría"))</f>
        <v/>
      </c>
      <c r="L226" s="25" t="n">
        <f aca="false">IF(J226="Correcto",MAX(0,H226-C226),0)</f>
        <v>0</v>
      </c>
      <c r="M226" s="1" t="n">
        <f aca="false">IF(COUNTA(A226:G226)&gt;0,ROW(),0)</f>
        <v>0</v>
      </c>
    </row>
    <row r="227" customFormat="false" ht="30" hidden="false" customHeight="true" outlineLevel="0" collapsed="false">
      <c r="A227" s="33"/>
      <c r="B227" s="33"/>
      <c r="C227" s="34"/>
      <c r="D227" s="34"/>
      <c r="E227" s="34"/>
      <c r="F227" s="33"/>
      <c r="G227" s="35"/>
      <c r="H227" s="23" t="n">
        <f aca="false">IF(J227&lt;&gt;"Correcto",0,IF(F227="Descartado",0,IF(ISNUMBER(D227),D227,C227)))</f>
        <v>0</v>
      </c>
      <c r="I227" s="23" t="n">
        <f aca="false">IF(J227="Correcto",H227-N(E227),0)</f>
        <v>0</v>
      </c>
      <c r="J227" s="9" t="str">
        <f aca="false">IF(COUNTA(A227:G227)=0,"",IF(OR(A227="",B227="",NOT(ISNUMBER(C227)),C227&lt;0,AND(D227&lt;&gt;"",NOT(ISNUMBER(D227))),AND(E227&lt;&gt;"",NOT(ISNUMBER(E227))),AND(F227&lt;&gt;"Pendiente",F227&lt;&gt;"Comprado",F227&lt;&gt;"Descartado"),AND(F227="Comprado",NOT(ISNUMBER(D227))),AND(G227&lt;&gt;"",NOT(ISNUMBER(G227)))),"REVISAR datos","Correcto"))</f>
        <v/>
      </c>
      <c r="K227" s="24" t="str">
        <f aca="false">IF(COUNTA(A227:B227)=0,"",IF(COUNTIFS(Resumen!$A$18:$A$25,B227)=1,"Clasificado","REVISAR categoría"))</f>
        <v/>
      </c>
      <c r="L227" s="25" t="n">
        <f aca="false">IF(J227="Correcto",MAX(0,H227-C227),0)</f>
        <v>0</v>
      </c>
      <c r="M227" s="1" t="n">
        <f aca="false">IF(COUNTA(A227:G227)&gt;0,ROW(),0)</f>
        <v>0</v>
      </c>
    </row>
    <row r="228" customFormat="false" ht="30" hidden="false" customHeight="true" outlineLevel="0" collapsed="false">
      <c r="A228" s="33"/>
      <c r="B228" s="33"/>
      <c r="C228" s="34"/>
      <c r="D228" s="34"/>
      <c r="E228" s="34"/>
      <c r="F228" s="33"/>
      <c r="G228" s="35"/>
      <c r="H228" s="23" t="n">
        <f aca="false">IF(J228&lt;&gt;"Correcto",0,IF(F228="Descartado",0,IF(ISNUMBER(D228),D228,C228)))</f>
        <v>0</v>
      </c>
      <c r="I228" s="23" t="n">
        <f aca="false">IF(J228="Correcto",H228-N(E228),0)</f>
        <v>0</v>
      </c>
      <c r="J228" s="9" t="str">
        <f aca="false">IF(COUNTA(A228:G228)=0,"",IF(OR(A228="",B228="",NOT(ISNUMBER(C228)),C228&lt;0,AND(D228&lt;&gt;"",NOT(ISNUMBER(D228))),AND(E228&lt;&gt;"",NOT(ISNUMBER(E228))),AND(F228&lt;&gt;"Pendiente",F228&lt;&gt;"Comprado",F228&lt;&gt;"Descartado"),AND(F228="Comprado",NOT(ISNUMBER(D228))),AND(G228&lt;&gt;"",NOT(ISNUMBER(G228)))),"REVISAR datos","Correcto"))</f>
        <v/>
      </c>
      <c r="K228" s="24" t="str">
        <f aca="false">IF(COUNTA(A228:B228)=0,"",IF(COUNTIFS(Resumen!$A$18:$A$25,B228)=1,"Clasificado","REVISAR categoría"))</f>
        <v/>
      </c>
      <c r="L228" s="25" t="n">
        <f aca="false">IF(J228="Correcto",MAX(0,H228-C228),0)</f>
        <v>0</v>
      </c>
      <c r="M228" s="1" t="n">
        <f aca="false">IF(COUNTA(A228:G228)&gt;0,ROW(),0)</f>
        <v>0</v>
      </c>
    </row>
    <row r="229" customFormat="false" ht="30" hidden="false" customHeight="true" outlineLevel="0" collapsed="false">
      <c r="A229" s="33"/>
      <c r="B229" s="33"/>
      <c r="C229" s="34"/>
      <c r="D229" s="34"/>
      <c r="E229" s="34"/>
      <c r="F229" s="33"/>
      <c r="G229" s="35"/>
      <c r="H229" s="23" t="n">
        <f aca="false">IF(J229&lt;&gt;"Correcto",0,IF(F229="Descartado",0,IF(ISNUMBER(D229),D229,C229)))</f>
        <v>0</v>
      </c>
      <c r="I229" s="23" t="n">
        <f aca="false">IF(J229="Correcto",H229-N(E229),0)</f>
        <v>0</v>
      </c>
      <c r="J229" s="9" t="str">
        <f aca="false">IF(COUNTA(A229:G229)=0,"",IF(OR(A229="",B229="",NOT(ISNUMBER(C229)),C229&lt;0,AND(D229&lt;&gt;"",NOT(ISNUMBER(D229))),AND(E229&lt;&gt;"",NOT(ISNUMBER(E229))),AND(F229&lt;&gt;"Pendiente",F229&lt;&gt;"Comprado",F229&lt;&gt;"Descartado"),AND(F229="Comprado",NOT(ISNUMBER(D229))),AND(G229&lt;&gt;"",NOT(ISNUMBER(G229)))),"REVISAR datos","Correcto"))</f>
        <v/>
      </c>
      <c r="K229" s="24" t="str">
        <f aca="false">IF(COUNTA(A229:B229)=0,"",IF(COUNTIFS(Resumen!$A$18:$A$25,B229)=1,"Clasificado","REVISAR categoría"))</f>
        <v/>
      </c>
      <c r="L229" s="25" t="n">
        <f aca="false">IF(J229="Correcto",MAX(0,H229-C229),0)</f>
        <v>0</v>
      </c>
      <c r="M229" s="1" t="n">
        <f aca="false">IF(COUNTA(A229:G229)&gt;0,ROW(),0)</f>
        <v>0</v>
      </c>
    </row>
    <row r="230" customFormat="false" ht="30" hidden="false" customHeight="true" outlineLevel="0" collapsed="false">
      <c r="A230" s="33"/>
      <c r="B230" s="33"/>
      <c r="C230" s="34"/>
      <c r="D230" s="34"/>
      <c r="E230" s="34"/>
      <c r="F230" s="33"/>
      <c r="G230" s="35"/>
      <c r="H230" s="23" t="n">
        <f aca="false">IF(J230&lt;&gt;"Correcto",0,IF(F230="Descartado",0,IF(ISNUMBER(D230),D230,C230)))</f>
        <v>0</v>
      </c>
      <c r="I230" s="23" t="n">
        <f aca="false">IF(J230="Correcto",H230-N(E230),0)</f>
        <v>0</v>
      </c>
      <c r="J230" s="9" t="str">
        <f aca="false">IF(COUNTA(A230:G230)=0,"",IF(OR(A230="",B230="",NOT(ISNUMBER(C230)),C230&lt;0,AND(D230&lt;&gt;"",NOT(ISNUMBER(D230))),AND(E230&lt;&gt;"",NOT(ISNUMBER(E230))),AND(F230&lt;&gt;"Pendiente",F230&lt;&gt;"Comprado",F230&lt;&gt;"Descartado"),AND(F230="Comprado",NOT(ISNUMBER(D230))),AND(G230&lt;&gt;"",NOT(ISNUMBER(G230)))),"REVISAR datos","Correcto"))</f>
        <v/>
      </c>
      <c r="K230" s="24" t="str">
        <f aca="false">IF(COUNTA(A230:B230)=0,"",IF(COUNTIFS(Resumen!$A$18:$A$25,B230)=1,"Clasificado","REVISAR categoría"))</f>
        <v/>
      </c>
      <c r="L230" s="25" t="n">
        <f aca="false">IF(J230="Correcto",MAX(0,H230-C230),0)</f>
        <v>0</v>
      </c>
      <c r="M230" s="1" t="n">
        <f aca="false">IF(COUNTA(A230:G230)&gt;0,ROW(),0)</f>
        <v>0</v>
      </c>
    </row>
    <row r="231" customFormat="false" ht="30" hidden="false" customHeight="true" outlineLevel="0" collapsed="false">
      <c r="A231" s="33"/>
      <c r="B231" s="33"/>
      <c r="C231" s="34"/>
      <c r="D231" s="34"/>
      <c r="E231" s="34"/>
      <c r="F231" s="33"/>
      <c r="G231" s="35"/>
      <c r="H231" s="23" t="n">
        <f aca="false">IF(J231&lt;&gt;"Correcto",0,IF(F231="Descartado",0,IF(ISNUMBER(D231),D231,C231)))</f>
        <v>0</v>
      </c>
      <c r="I231" s="23" t="n">
        <f aca="false">IF(J231="Correcto",H231-N(E231),0)</f>
        <v>0</v>
      </c>
      <c r="J231" s="9" t="str">
        <f aca="false">IF(COUNTA(A231:G231)=0,"",IF(OR(A231="",B231="",NOT(ISNUMBER(C231)),C231&lt;0,AND(D231&lt;&gt;"",NOT(ISNUMBER(D231))),AND(E231&lt;&gt;"",NOT(ISNUMBER(E231))),AND(F231&lt;&gt;"Pendiente",F231&lt;&gt;"Comprado",F231&lt;&gt;"Descartado"),AND(F231="Comprado",NOT(ISNUMBER(D231))),AND(G231&lt;&gt;"",NOT(ISNUMBER(G231)))),"REVISAR datos","Correcto"))</f>
        <v/>
      </c>
      <c r="K231" s="24" t="str">
        <f aca="false">IF(COUNTA(A231:B231)=0,"",IF(COUNTIFS(Resumen!$A$18:$A$25,B231)=1,"Clasificado","REVISAR categoría"))</f>
        <v/>
      </c>
      <c r="L231" s="25" t="n">
        <f aca="false">IF(J231="Correcto",MAX(0,H231-C231),0)</f>
        <v>0</v>
      </c>
      <c r="M231" s="1" t="n">
        <f aca="false">IF(COUNTA(A231:G231)&gt;0,ROW(),0)</f>
        <v>0</v>
      </c>
    </row>
    <row r="232" customFormat="false" ht="30" hidden="false" customHeight="true" outlineLevel="0" collapsed="false">
      <c r="A232" s="33"/>
      <c r="B232" s="33"/>
      <c r="C232" s="34"/>
      <c r="D232" s="34"/>
      <c r="E232" s="34"/>
      <c r="F232" s="33"/>
      <c r="G232" s="35"/>
      <c r="H232" s="23" t="n">
        <f aca="false">IF(J232&lt;&gt;"Correcto",0,IF(F232="Descartado",0,IF(ISNUMBER(D232),D232,C232)))</f>
        <v>0</v>
      </c>
      <c r="I232" s="23" t="n">
        <f aca="false">IF(J232="Correcto",H232-N(E232),0)</f>
        <v>0</v>
      </c>
      <c r="J232" s="9" t="str">
        <f aca="false">IF(COUNTA(A232:G232)=0,"",IF(OR(A232="",B232="",NOT(ISNUMBER(C232)),C232&lt;0,AND(D232&lt;&gt;"",NOT(ISNUMBER(D232))),AND(E232&lt;&gt;"",NOT(ISNUMBER(E232))),AND(F232&lt;&gt;"Pendiente",F232&lt;&gt;"Comprado",F232&lt;&gt;"Descartado"),AND(F232="Comprado",NOT(ISNUMBER(D232))),AND(G232&lt;&gt;"",NOT(ISNUMBER(G232)))),"REVISAR datos","Correcto"))</f>
        <v/>
      </c>
      <c r="K232" s="24" t="str">
        <f aca="false">IF(COUNTA(A232:B232)=0,"",IF(COUNTIFS(Resumen!$A$18:$A$25,B232)=1,"Clasificado","REVISAR categoría"))</f>
        <v/>
      </c>
      <c r="L232" s="25" t="n">
        <f aca="false">IF(J232="Correcto",MAX(0,H232-C232),0)</f>
        <v>0</v>
      </c>
      <c r="M232" s="1" t="n">
        <f aca="false">IF(COUNTA(A232:G232)&gt;0,ROW(),0)</f>
        <v>0</v>
      </c>
    </row>
    <row r="233" customFormat="false" ht="30" hidden="false" customHeight="true" outlineLevel="0" collapsed="false">
      <c r="A233" s="33"/>
      <c r="B233" s="33"/>
      <c r="C233" s="34"/>
      <c r="D233" s="34"/>
      <c r="E233" s="34"/>
      <c r="F233" s="33"/>
      <c r="G233" s="35"/>
      <c r="H233" s="23" t="n">
        <f aca="false">IF(J233&lt;&gt;"Correcto",0,IF(F233="Descartado",0,IF(ISNUMBER(D233),D233,C233)))</f>
        <v>0</v>
      </c>
      <c r="I233" s="23" t="n">
        <f aca="false">IF(J233="Correcto",H233-N(E233),0)</f>
        <v>0</v>
      </c>
      <c r="J233" s="9" t="str">
        <f aca="false">IF(COUNTA(A233:G233)=0,"",IF(OR(A233="",B233="",NOT(ISNUMBER(C233)),C233&lt;0,AND(D233&lt;&gt;"",NOT(ISNUMBER(D233))),AND(E233&lt;&gt;"",NOT(ISNUMBER(E233))),AND(F233&lt;&gt;"Pendiente",F233&lt;&gt;"Comprado",F233&lt;&gt;"Descartado"),AND(F233="Comprado",NOT(ISNUMBER(D233))),AND(G233&lt;&gt;"",NOT(ISNUMBER(G233)))),"REVISAR datos","Correcto"))</f>
        <v/>
      </c>
      <c r="K233" s="24" t="str">
        <f aca="false">IF(COUNTA(A233:B233)=0,"",IF(COUNTIFS(Resumen!$A$18:$A$25,B233)=1,"Clasificado","REVISAR categoría"))</f>
        <v/>
      </c>
      <c r="L233" s="25" t="n">
        <f aca="false">IF(J233="Correcto",MAX(0,H233-C233),0)</f>
        <v>0</v>
      </c>
      <c r="M233" s="1" t="n">
        <f aca="false">IF(COUNTA(A233:G233)&gt;0,ROW(),0)</f>
        <v>0</v>
      </c>
    </row>
    <row r="234" customFormat="false" ht="30" hidden="false" customHeight="true" outlineLevel="0" collapsed="false">
      <c r="A234" s="33"/>
      <c r="B234" s="33"/>
      <c r="C234" s="34"/>
      <c r="D234" s="34"/>
      <c r="E234" s="34"/>
      <c r="F234" s="33"/>
      <c r="G234" s="35"/>
      <c r="H234" s="23" t="n">
        <f aca="false">IF(J234&lt;&gt;"Correcto",0,IF(F234="Descartado",0,IF(ISNUMBER(D234),D234,C234)))</f>
        <v>0</v>
      </c>
      <c r="I234" s="23" t="n">
        <f aca="false">IF(J234="Correcto",H234-N(E234),0)</f>
        <v>0</v>
      </c>
      <c r="J234" s="9" t="str">
        <f aca="false">IF(COUNTA(A234:G234)=0,"",IF(OR(A234="",B234="",NOT(ISNUMBER(C234)),C234&lt;0,AND(D234&lt;&gt;"",NOT(ISNUMBER(D234))),AND(E234&lt;&gt;"",NOT(ISNUMBER(E234))),AND(F234&lt;&gt;"Pendiente",F234&lt;&gt;"Comprado",F234&lt;&gt;"Descartado"),AND(F234="Comprado",NOT(ISNUMBER(D234))),AND(G234&lt;&gt;"",NOT(ISNUMBER(G234)))),"REVISAR datos","Correcto"))</f>
        <v/>
      </c>
      <c r="K234" s="24" t="str">
        <f aca="false">IF(COUNTA(A234:B234)=0,"",IF(COUNTIFS(Resumen!$A$18:$A$25,B234)=1,"Clasificado","REVISAR categoría"))</f>
        <v/>
      </c>
      <c r="L234" s="25" t="n">
        <f aca="false">IF(J234="Correcto",MAX(0,H234-C234),0)</f>
        <v>0</v>
      </c>
      <c r="M234" s="1" t="n">
        <f aca="false">IF(COUNTA(A234:G234)&gt;0,ROW(),0)</f>
        <v>0</v>
      </c>
    </row>
    <row r="235" customFormat="false" ht="30" hidden="false" customHeight="true" outlineLevel="0" collapsed="false">
      <c r="A235" s="33"/>
      <c r="B235" s="33"/>
      <c r="C235" s="34"/>
      <c r="D235" s="34"/>
      <c r="E235" s="34"/>
      <c r="F235" s="33"/>
      <c r="G235" s="35"/>
      <c r="H235" s="23" t="n">
        <f aca="false">IF(J235&lt;&gt;"Correcto",0,IF(F235="Descartado",0,IF(ISNUMBER(D235),D235,C235)))</f>
        <v>0</v>
      </c>
      <c r="I235" s="23" t="n">
        <f aca="false">IF(J235="Correcto",H235-N(E235),0)</f>
        <v>0</v>
      </c>
      <c r="J235" s="9" t="str">
        <f aca="false">IF(COUNTA(A235:G235)=0,"",IF(OR(A235="",B235="",NOT(ISNUMBER(C235)),C235&lt;0,AND(D235&lt;&gt;"",NOT(ISNUMBER(D235))),AND(E235&lt;&gt;"",NOT(ISNUMBER(E235))),AND(F235&lt;&gt;"Pendiente",F235&lt;&gt;"Comprado",F235&lt;&gt;"Descartado"),AND(F235="Comprado",NOT(ISNUMBER(D235))),AND(G235&lt;&gt;"",NOT(ISNUMBER(G235)))),"REVISAR datos","Correcto"))</f>
        <v/>
      </c>
      <c r="K235" s="24" t="str">
        <f aca="false">IF(COUNTA(A235:B235)=0,"",IF(COUNTIFS(Resumen!$A$18:$A$25,B235)=1,"Clasificado","REVISAR categoría"))</f>
        <v/>
      </c>
      <c r="L235" s="25" t="n">
        <f aca="false">IF(J235="Correcto",MAX(0,H235-C235),0)</f>
        <v>0</v>
      </c>
      <c r="M235" s="1" t="n">
        <f aca="false">IF(COUNTA(A235:G235)&gt;0,ROW(),0)</f>
        <v>0</v>
      </c>
    </row>
    <row r="236" customFormat="false" ht="30" hidden="false" customHeight="true" outlineLevel="0" collapsed="false">
      <c r="A236" s="33"/>
      <c r="B236" s="33"/>
      <c r="C236" s="34"/>
      <c r="D236" s="34"/>
      <c r="E236" s="34"/>
      <c r="F236" s="33"/>
      <c r="G236" s="35"/>
      <c r="H236" s="23" t="n">
        <f aca="false">IF(J236&lt;&gt;"Correcto",0,IF(F236="Descartado",0,IF(ISNUMBER(D236),D236,C236)))</f>
        <v>0</v>
      </c>
      <c r="I236" s="23" t="n">
        <f aca="false">IF(J236="Correcto",H236-N(E236),0)</f>
        <v>0</v>
      </c>
      <c r="J236" s="9" t="str">
        <f aca="false">IF(COUNTA(A236:G236)=0,"",IF(OR(A236="",B236="",NOT(ISNUMBER(C236)),C236&lt;0,AND(D236&lt;&gt;"",NOT(ISNUMBER(D236))),AND(E236&lt;&gt;"",NOT(ISNUMBER(E236))),AND(F236&lt;&gt;"Pendiente",F236&lt;&gt;"Comprado",F236&lt;&gt;"Descartado"),AND(F236="Comprado",NOT(ISNUMBER(D236))),AND(G236&lt;&gt;"",NOT(ISNUMBER(G236)))),"REVISAR datos","Correcto"))</f>
        <v/>
      </c>
      <c r="K236" s="24" t="str">
        <f aca="false">IF(COUNTA(A236:B236)=0,"",IF(COUNTIFS(Resumen!$A$18:$A$25,B236)=1,"Clasificado","REVISAR categoría"))</f>
        <v/>
      </c>
      <c r="L236" s="25" t="n">
        <f aca="false">IF(J236="Correcto",MAX(0,H236-C236),0)</f>
        <v>0</v>
      </c>
      <c r="M236" s="1" t="n">
        <f aca="false">IF(COUNTA(A236:G236)&gt;0,ROW(),0)</f>
        <v>0</v>
      </c>
    </row>
    <row r="237" customFormat="false" ht="30" hidden="false" customHeight="true" outlineLevel="0" collapsed="false">
      <c r="A237" s="33"/>
      <c r="B237" s="33"/>
      <c r="C237" s="34"/>
      <c r="D237" s="34"/>
      <c r="E237" s="34"/>
      <c r="F237" s="33"/>
      <c r="G237" s="35"/>
      <c r="H237" s="23" t="n">
        <f aca="false">IF(J237&lt;&gt;"Correcto",0,IF(F237="Descartado",0,IF(ISNUMBER(D237),D237,C237)))</f>
        <v>0</v>
      </c>
      <c r="I237" s="23" t="n">
        <f aca="false">IF(J237="Correcto",H237-N(E237),0)</f>
        <v>0</v>
      </c>
      <c r="J237" s="9" t="str">
        <f aca="false">IF(COUNTA(A237:G237)=0,"",IF(OR(A237="",B237="",NOT(ISNUMBER(C237)),C237&lt;0,AND(D237&lt;&gt;"",NOT(ISNUMBER(D237))),AND(E237&lt;&gt;"",NOT(ISNUMBER(E237))),AND(F237&lt;&gt;"Pendiente",F237&lt;&gt;"Comprado",F237&lt;&gt;"Descartado"),AND(F237="Comprado",NOT(ISNUMBER(D237))),AND(G237&lt;&gt;"",NOT(ISNUMBER(G237)))),"REVISAR datos","Correcto"))</f>
        <v/>
      </c>
      <c r="K237" s="24" t="str">
        <f aca="false">IF(COUNTA(A237:B237)=0,"",IF(COUNTIFS(Resumen!$A$18:$A$25,B237)=1,"Clasificado","REVISAR categoría"))</f>
        <v/>
      </c>
      <c r="L237" s="25" t="n">
        <f aca="false">IF(J237="Correcto",MAX(0,H237-C237),0)</f>
        <v>0</v>
      </c>
      <c r="M237" s="1" t="n">
        <f aca="false">IF(COUNTA(A237:G237)&gt;0,ROW(),0)</f>
        <v>0</v>
      </c>
    </row>
    <row r="238" customFormat="false" ht="30" hidden="false" customHeight="true" outlineLevel="0" collapsed="false">
      <c r="A238" s="33"/>
      <c r="B238" s="33"/>
      <c r="C238" s="34"/>
      <c r="D238" s="34"/>
      <c r="E238" s="34"/>
      <c r="F238" s="33"/>
      <c r="G238" s="35"/>
      <c r="H238" s="23" t="n">
        <f aca="false">IF(J238&lt;&gt;"Correcto",0,IF(F238="Descartado",0,IF(ISNUMBER(D238),D238,C238)))</f>
        <v>0</v>
      </c>
      <c r="I238" s="23" t="n">
        <f aca="false">IF(J238="Correcto",H238-N(E238),0)</f>
        <v>0</v>
      </c>
      <c r="J238" s="9" t="str">
        <f aca="false">IF(COUNTA(A238:G238)=0,"",IF(OR(A238="",B238="",NOT(ISNUMBER(C238)),C238&lt;0,AND(D238&lt;&gt;"",NOT(ISNUMBER(D238))),AND(E238&lt;&gt;"",NOT(ISNUMBER(E238))),AND(F238&lt;&gt;"Pendiente",F238&lt;&gt;"Comprado",F238&lt;&gt;"Descartado"),AND(F238="Comprado",NOT(ISNUMBER(D238))),AND(G238&lt;&gt;"",NOT(ISNUMBER(G238)))),"REVISAR datos","Correcto"))</f>
        <v/>
      </c>
      <c r="K238" s="24" t="str">
        <f aca="false">IF(COUNTA(A238:B238)=0,"",IF(COUNTIFS(Resumen!$A$18:$A$25,B238)=1,"Clasificado","REVISAR categoría"))</f>
        <v/>
      </c>
      <c r="L238" s="25" t="n">
        <f aca="false">IF(J238="Correcto",MAX(0,H238-C238),0)</f>
        <v>0</v>
      </c>
      <c r="M238" s="1" t="n">
        <f aca="false">IF(COUNTA(A238:G238)&gt;0,ROW(),0)</f>
        <v>0</v>
      </c>
    </row>
    <row r="239" customFormat="false" ht="30" hidden="false" customHeight="true" outlineLevel="0" collapsed="false">
      <c r="A239" s="33"/>
      <c r="B239" s="33"/>
      <c r="C239" s="34"/>
      <c r="D239" s="34"/>
      <c r="E239" s="34"/>
      <c r="F239" s="33"/>
      <c r="G239" s="35"/>
      <c r="H239" s="23" t="n">
        <f aca="false">IF(J239&lt;&gt;"Correcto",0,IF(F239="Descartado",0,IF(ISNUMBER(D239),D239,C239)))</f>
        <v>0</v>
      </c>
      <c r="I239" s="23" t="n">
        <f aca="false">IF(J239="Correcto",H239-N(E239),0)</f>
        <v>0</v>
      </c>
      <c r="J239" s="9" t="str">
        <f aca="false">IF(COUNTA(A239:G239)=0,"",IF(OR(A239="",B239="",NOT(ISNUMBER(C239)),C239&lt;0,AND(D239&lt;&gt;"",NOT(ISNUMBER(D239))),AND(E239&lt;&gt;"",NOT(ISNUMBER(E239))),AND(F239&lt;&gt;"Pendiente",F239&lt;&gt;"Comprado",F239&lt;&gt;"Descartado"),AND(F239="Comprado",NOT(ISNUMBER(D239))),AND(G239&lt;&gt;"",NOT(ISNUMBER(G239)))),"REVISAR datos","Correcto"))</f>
        <v/>
      </c>
      <c r="K239" s="24" t="str">
        <f aca="false">IF(COUNTA(A239:B239)=0,"",IF(COUNTIFS(Resumen!$A$18:$A$25,B239)=1,"Clasificado","REVISAR categoría"))</f>
        <v/>
      </c>
      <c r="L239" s="25" t="n">
        <f aca="false">IF(J239="Correcto",MAX(0,H239-C239),0)</f>
        <v>0</v>
      </c>
      <c r="M239" s="1" t="n">
        <f aca="false">IF(COUNTA(A239:G239)&gt;0,ROW(),0)</f>
        <v>0</v>
      </c>
    </row>
    <row r="240" customFormat="false" ht="30" hidden="false" customHeight="true" outlineLevel="0" collapsed="false">
      <c r="A240" s="33"/>
      <c r="B240" s="33"/>
      <c r="C240" s="34"/>
      <c r="D240" s="34"/>
      <c r="E240" s="34"/>
      <c r="F240" s="33"/>
      <c r="G240" s="35"/>
      <c r="H240" s="23" t="n">
        <f aca="false">IF(J240&lt;&gt;"Correcto",0,IF(F240="Descartado",0,IF(ISNUMBER(D240),D240,C240)))</f>
        <v>0</v>
      </c>
      <c r="I240" s="23" t="n">
        <f aca="false">IF(J240="Correcto",H240-N(E240),0)</f>
        <v>0</v>
      </c>
      <c r="J240" s="9" t="str">
        <f aca="false">IF(COUNTA(A240:G240)=0,"",IF(OR(A240="",B240="",NOT(ISNUMBER(C240)),C240&lt;0,AND(D240&lt;&gt;"",NOT(ISNUMBER(D240))),AND(E240&lt;&gt;"",NOT(ISNUMBER(E240))),AND(F240&lt;&gt;"Pendiente",F240&lt;&gt;"Comprado",F240&lt;&gt;"Descartado"),AND(F240="Comprado",NOT(ISNUMBER(D240))),AND(G240&lt;&gt;"",NOT(ISNUMBER(G240)))),"REVISAR datos","Correcto"))</f>
        <v/>
      </c>
      <c r="K240" s="24" t="str">
        <f aca="false">IF(COUNTA(A240:B240)=0,"",IF(COUNTIFS(Resumen!$A$18:$A$25,B240)=1,"Clasificado","REVISAR categoría"))</f>
        <v/>
      </c>
      <c r="L240" s="25" t="n">
        <f aca="false">IF(J240="Correcto",MAX(0,H240-C240),0)</f>
        <v>0</v>
      </c>
      <c r="M240" s="1" t="n">
        <f aca="false">IF(COUNTA(A240:G240)&gt;0,ROW(),0)</f>
        <v>0</v>
      </c>
    </row>
    <row r="241" customFormat="false" ht="30" hidden="false" customHeight="true" outlineLevel="0" collapsed="false">
      <c r="A241" s="33"/>
      <c r="B241" s="33"/>
      <c r="C241" s="34"/>
      <c r="D241" s="34"/>
      <c r="E241" s="34"/>
      <c r="F241" s="33"/>
      <c r="G241" s="35"/>
      <c r="H241" s="23" t="n">
        <f aca="false">IF(J241&lt;&gt;"Correcto",0,IF(F241="Descartado",0,IF(ISNUMBER(D241),D241,C241)))</f>
        <v>0</v>
      </c>
      <c r="I241" s="23" t="n">
        <f aca="false">IF(J241="Correcto",H241-N(E241),0)</f>
        <v>0</v>
      </c>
      <c r="J241" s="9" t="str">
        <f aca="false">IF(COUNTA(A241:G241)=0,"",IF(OR(A241="",B241="",NOT(ISNUMBER(C241)),C241&lt;0,AND(D241&lt;&gt;"",NOT(ISNUMBER(D241))),AND(E241&lt;&gt;"",NOT(ISNUMBER(E241))),AND(F241&lt;&gt;"Pendiente",F241&lt;&gt;"Comprado",F241&lt;&gt;"Descartado"),AND(F241="Comprado",NOT(ISNUMBER(D241))),AND(G241&lt;&gt;"",NOT(ISNUMBER(G241)))),"REVISAR datos","Correcto"))</f>
        <v/>
      </c>
      <c r="K241" s="24" t="str">
        <f aca="false">IF(COUNTA(A241:B241)=0,"",IF(COUNTIFS(Resumen!$A$18:$A$25,B241)=1,"Clasificado","REVISAR categoría"))</f>
        <v/>
      </c>
      <c r="L241" s="25" t="n">
        <f aca="false">IF(J241="Correcto",MAX(0,H241-C241),0)</f>
        <v>0</v>
      </c>
      <c r="M241" s="1" t="n">
        <f aca="false">IF(COUNTA(A241:G241)&gt;0,ROW(),0)</f>
        <v>0</v>
      </c>
    </row>
    <row r="242" customFormat="false" ht="30" hidden="false" customHeight="true" outlineLevel="0" collapsed="false">
      <c r="A242" s="33"/>
      <c r="B242" s="33"/>
      <c r="C242" s="34"/>
      <c r="D242" s="34"/>
      <c r="E242" s="34"/>
      <c r="F242" s="33"/>
      <c r="G242" s="35"/>
      <c r="H242" s="23" t="n">
        <f aca="false">IF(J242&lt;&gt;"Correcto",0,IF(F242="Descartado",0,IF(ISNUMBER(D242),D242,C242)))</f>
        <v>0</v>
      </c>
      <c r="I242" s="23" t="n">
        <f aca="false">IF(J242="Correcto",H242-N(E242),0)</f>
        <v>0</v>
      </c>
      <c r="J242" s="9" t="str">
        <f aca="false">IF(COUNTA(A242:G242)=0,"",IF(OR(A242="",B242="",NOT(ISNUMBER(C242)),C242&lt;0,AND(D242&lt;&gt;"",NOT(ISNUMBER(D242))),AND(E242&lt;&gt;"",NOT(ISNUMBER(E242))),AND(F242&lt;&gt;"Pendiente",F242&lt;&gt;"Comprado",F242&lt;&gt;"Descartado"),AND(F242="Comprado",NOT(ISNUMBER(D242))),AND(G242&lt;&gt;"",NOT(ISNUMBER(G242)))),"REVISAR datos","Correcto"))</f>
        <v/>
      </c>
      <c r="K242" s="24" t="str">
        <f aca="false">IF(COUNTA(A242:B242)=0,"",IF(COUNTIFS(Resumen!$A$18:$A$25,B242)=1,"Clasificado","REVISAR categoría"))</f>
        <v/>
      </c>
      <c r="L242" s="25" t="n">
        <f aca="false">IF(J242="Correcto",MAX(0,H242-C242),0)</f>
        <v>0</v>
      </c>
      <c r="M242" s="1" t="n">
        <f aca="false">IF(COUNTA(A242:G242)&gt;0,ROW(),0)</f>
        <v>0</v>
      </c>
    </row>
    <row r="243" customFormat="false" ht="30" hidden="false" customHeight="true" outlineLevel="0" collapsed="false">
      <c r="A243" s="33"/>
      <c r="B243" s="33"/>
      <c r="C243" s="34"/>
      <c r="D243" s="34"/>
      <c r="E243" s="34"/>
      <c r="F243" s="33"/>
      <c r="G243" s="35"/>
      <c r="H243" s="23" t="n">
        <f aca="false">IF(J243&lt;&gt;"Correcto",0,IF(F243="Descartado",0,IF(ISNUMBER(D243),D243,C243)))</f>
        <v>0</v>
      </c>
      <c r="I243" s="23" t="n">
        <f aca="false">IF(J243="Correcto",H243-N(E243),0)</f>
        <v>0</v>
      </c>
      <c r="J243" s="9" t="str">
        <f aca="false">IF(COUNTA(A243:G243)=0,"",IF(OR(A243="",B243="",NOT(ISNUMBER(C243)),C243&lt;0,AND(D243&lt;&gt;"",NOT(ISNUMBER(D243))),AND(E243&lt;&gt;"",NOT(ISNUMBER(E243))),AND(F243&lt;&gt;"Pendiente",F243&lt;&gt;"Comprado",F243&lt;&gt;"Descartado"),AND(F243="Comprado",NOT(ISNUMBER(D243))),AND(G243&lt;&gt;"",NOT(ISNUMBER(G243)))),"REVISAR datos","Correcto"))</f>
        <v/>
      </c>
      <c r="K243" s="24" t="str">
        <f aca="false">IF(COUNTA(A243:B243)=0,"",IF(COUNTIFS(Resumen!$A$18:$A$25,B243)=1,"Clasificado","REVISAR categoría"))</f>
        <v/>
      </c>
      <c r="L243" s="25" t="n">
        <f aca="false">IF(J243="Correcto",MAX(0,H243-C243),0)</f>
        <v>0</v>
      </c>
      <c r="M243" s="1" t="n">
        <f aca="false">IF(COUNTA(A243:G243)&gt;0,ROW(),0)</f>
        <v>0</v>
      </c>
    </row>
    <row r="244" customFormat="false" ht="30" hidden="false" customHeight="true" outlineLevel="0" collapsed="false">
      <c r="A244" s="33"/>
      <c r="B244" s="33"/>
      <c r="C244" s="34"/>
      <c r="D244" s="34"/>
      <c r="E244" s="34"/>
      <c r="F244" s="33"/>
      <c r="G244" s="35"/>
      <c r="H244" s="23" t="n">
        <f aca="false">IF(J244&lt;&gt;"Correcto",0,IF(F244="Descartado",0,IF(ISNUMBER(D244),D244,C244)))</f>
        <v>0</v>
      </c>
      <c r="I244" s="23" t="n">
        <f aca="false">IF(J244="Correcto",H244-N(E244),0)</f>
        <v>0</v>
      </c>
      <c r="J244" s="9" t="str">
        <f aca="false">IF(COUNTA(A244:G244)=0,"",IF(OR(A244="",B244="",NOT(ISNUMBER(C244)),C244&lt;0,AND(D244&lt;&gt;"",NOT(ISNUMBER(D244))),AND(E244&lt;&gt;"",NOT(ISNUMBER(E244))),AND(F244&lt;&gt;"Pendiente",F244&lt;&gt;"Comprado",F244&lt;&gt;"Descartado"),AND(F244="Comprado",NOT(ISNUMBER(D244))),AND(G244&lt;&gt;"",NOT(ISNUMBER(G244)))),"REVISAR datos","Correcto"))</f>
        <v/>
      </c>
      <c r="K244" s="24" t="str">
        <f aca="false">IF(COUNTA(A244:B244)=0,"",IF(COUNTIFS(Resumen!$A$18:$A$25,B244)=1,"Clasificado","REVISAR categoría"))</f>
        <v/>
      </c>
      <c r="L244" s="25" t="n">
        <f aca="false">IF(J244="Correcto",MAX(0,H244-C244),0)</f>
        <v>0</v>
      </c>
      <c r="M244" s="1" t="n">
        <f aca="false">IF(COUNTA(A244:G244)&gt;0,ROW(),0)</f>
        <v>0</v>
      </c>
    </row>
    <row r="245" customFormat="false" ht="30" hidden="false" customHeight="true" outlineLevel="0" collapsed="false">
      <c r="A245" s="33"/>
      <c r="B245" s="33"/>
      <c r="C245" s="34"/>
      <c r="D245" s="34"/>
      <c r="E245" s="34"/>
      <c r="F245" s="33"/>
      <c r="G245" s="35"/>
      <c r="H245" s="23" t="n">
        <f aca="false">IF(J245&lt;&gt;"Correcto",0,IF(F245="Descartado",0,IF(ISNUMBER(D245),D245,C245)))</f>
        <v>0</v>
      </c>
      <c r="I245" s="23" t="n">
        <f aca="false">IF(J245="Correcto",H245-N(E245),0)</f>
        <v>0</v>
      </c>
      <c r="J245" s="9" t="str">
        <f aca="false">IF(COUNTA(A245:G245)=0,"",IF(OR(A245="",B245="",NOT(ISNUMBER(C245)),C245&lt;0,AND(D245&lt;&gt;"",NOT(ISNUMBER(D245))),AND(E245&lt;&gt;"",NOT(ISNUMBER(E245))),AND(F245&lt;&gt;"Pendiente",F245&lt;&gt;"Comprado",F245&lt;&gt;"Descartado"),AND(F245="Comprado",NOT(ISNUMBER(D245))),AND(G245&lt;&gt;"",NOT(ISNUMBER(G245)))),"REVISAR datos","Correcto"))</f>
        <v/>
      </c>
      <c r="K245" s="24" t="str">
        <f aca="false">IF(COUNTA(A245:B245)=0,"",IF(COUNTIFS(Resumen!$A$18:$A$25,B245)=1,"Clasificado","REVISAR categoría"))</f>
        <v/>
      </c>
      <c r="L245" s="25" t="n">
        <f aca="false">IF(J245="Correcto",MAX(0,H245-C245),0)</f>
        <v>0</v>
      </c>
      <c r="M245" s="1" t="n">
        <f aca="false">IF(COUNTA(A245:G245)&gt;0,ROW(),0)</f>
        <v>0</v>
      </c>
    </row>
    <row r="246" customFormat="false" ht="30" hidden="false" customHeight="true" outlineLevel="0" collapsed="false">
      <c r="A246" s="33"/>
      <c r="B246" s="33"/>
      <c r="C246" s="34"/>
      <c r="D246" s="34"/>
      <c r="E246" s="34"/>
      <c r="F246" s="33"/>
      <c r="G246" s="35"/>
      <c r="H246" s="23" t="n">
        <f aca="false">IF(J246&lt;&gt;"Correcto",0,IF(F246="Descartado",0,IF(ISNUMBER(D246),D246,C246)))</f>
        <v>0</v>
      </c>
      <c r="I246" s="23" t="n">
        <f aca="false">IF(J246="Correcto",H246-N(E246),0)</f>
        <v>0</v>
      </c>
      <c r="J246" s="9" t="str">
        <f aca="false">IF(COUNTA(A246:G246)=0,"",IF(OR(A246="",B246="",NOT(ISNUMBER(C246)),C246&lt;0,AND(D246&lt;&gt;"",NOT(ISNUMBER(D246))),AND(E246&lt;&gt;"",NOT(ISNUMBER(E246))),AND(F246&lt;&gt;"Pendiente",F246&lt;&gt;"Comprado",F246&lt;&gt;"Descartado"),AND(F246="Comprado",NOT(ISNUMBER(D246))),AND(G246&lt;&gt;"",NOT(ISNUMBER(G246)))),"REVISAR datos","Correcto"))</f>
        <v/>
      </c>
      <c r="K246" s="24" t="str">
        <f aca="false">IF(COUNTA(A246:B246)=0,"",IF(COUNTIFS(Resumen!$A$18:$A$25,B246)=1,"Clasificado","REVISAR categoría"))</f>
        <v/>
      </c>
      <c r="L246" s="25" t="n">
        <f aca="false">IF(J246="Correcto",MAX(0,H246-C246),0)</f>
        <v>0</v>
      </c>
      <c r="M246" s="1" t="n">
        <f aca="false">IF(COUNTA(A246:G246)&gt;0,ROW(),0)</f>
        <v>0</v>
      </c>
    </row>
    <row r="247" customFormat="false" ht="30" hidden="false" customHeight="true" outlineLevel="0" collapsed="false">
      <c r="A247" s="33"/>
      <c r="B247" s="33"/>
      <c r="C247" s="34"/>
      <c r="D247" s="34"/>
      <c r="E247" s="34"/>
      <c r="F247" s="33"/>
      <c r="G247" s="35"/>
      <c r="H247" s="23" t="n">
        <f aca="false">IF(J247&lt;&gt;"Correcto",0,IF(F247="Descartado",0,IF(ISNUMBER(D247),D247,C247)))</f>
        <v>0</v>
      </c>
      <c r="I247" s="23" t="n">
        <f aca="false">IF(J247="Correcto",H247-N(E247),0)</f>
        <v>0</v>
      </c>
      <c r="J247" s="9" t="str">
        <f aca="false">IF(COUNTA(A247:G247)=0,"",IF(OR(A247="",B247="",NOT(ISNUMBER(C247)),C247&lt;0,AND(D247&lt;&gt;"",NOT(ISNUMBER(D247))),AND(E247&lt;&gt;"",NOT(ISNUMBER(E247))),AND(F247&lt;&gt;"Pendiente",F247&lt;&gt;"Comprado",F247&lt;&gt;"Descartado"),AND(F247="Comprado",NOT(ISNUMBER(D247))),AND(G247&lt;&gt;"",NOT(ISNUMBER(G247)))),"REVISAR datos","Correcto"))</f>
        <v/>
      </c>
      <c r="K247" s="24" t="str">
        <f aca="false">IF(COUNTA(A247:B247)=0,"",IF(COUNTIFS(Resumen!$A$18:$A$25,B247)=1,"Clasificado","REVISAR categoría"))</f>
        <v/>
      </c>
      <c r="L247" s="25" t="n">
        <f aca="false">IF(J247="Correcto",MAX(0,H247-C247),0)</f>
        <v>0</v>
      </c>
      <c r="M247" s="1" t="n">
        <f aca="false">IF(COUNTA(A247:G247)&gt;0,ROW(),0)</f>
        <v>0</v>
      </c>
    </row>
    <row r="248" customFormat="false" ht="30" hidden="false" customHeight="true" outlineLevel="0" collapsed="false">
      <c r="A248" s="33"/>
      <c r="B248" s="33"/>
      <c r="C248" s="34"/>
      <c r="D248" s="34"/>
      <c r="E248" s="34"/>
      <c r="F248" s="33"/>
      <c r="G248" s="35"/>
      <c r="H248" s="23" t="n">
        <f aca="false">IF(J248&lt;&gt;"Correcto",0,IF(F248="Descartado",0,IF(ISNUMBER(D248),D248,C248)))</f>
        <v>0</v>
      </c>
      <c r="I248" s="23" t="n">
        <f aca="false">IF(J248="Correcto",H248-N(E248),0)</f>
        <v>0</v>
      </c>
      <c r="J248" s="9" t="str">
        <f aca="false">IF(COUNTA(A248:G248)=0,"",IF(OR(A248="",B248="",NOT(ISNUMBER(C248)),C248&lt;0,AND(D248&lt;&gt;"",NOT(ISNUMBER(D248))),AND(E248&lt;&gt;"",NOT(ISNUMBER(E248))),AND(F248&lt;&gt;"Pendiente",F248&lt;&gt;"Comprado",F248&lt;&gt;"Descartado"),AND(F248="Comprado",NOT(ISNUMBER(D248))),AND(G248&lt;&gt;"",NOT(ISNUMBER(G248)))),"REVISAR datos","Correcto"))</f>
        <v/>
      </c>
      <c r="K248" s="24" t="str">
        <f aca="false">IF(COUNTA(A248:B248)=0,"",IF(COUNTIFS(Resumen!$A$18:$A$25,B248)=1,"Clasificado","REVISAR categoría"))</f>
        <v/>
      </c>
      <c r="L248" s="25" t="n">
        <f aca="false">IF(J248="Correcto",MAX(0,H248-C248),0)</f>
        <v>0</v>
      </c>
      <c r="M248" s="1" t="n">
        <f aca="false">IF(COUNTA(A248:G248)&gt;0,ROW(),0)</f>
        <v>0</v>
      </c>
    </row>
    <row r="249" customFormat="false" ht="30" hidden="false" customHeight="true" outlineLevel="0" collapsed="false">
      <c r="A249" s="33"/>
      <c r="B249" s="33"/>
      <c r="C249" s="34"/>
      <c r="D249" s="34"/>
      <c r="E249" s="34"/>
      <c r="F249" s="33"/>
      <c r="G249" s="35"/>
      <c r="H249" s="23" t="n">
        <f aca="false">IF(J249&lt;&gt;"Correcto",0,IF(F249="Descartado",0,IF(ISNUMBER(D249),D249,C249)))</f>
        <v>0</v>
      </c>
      <c r="I249" s="23" t="n">
        <f aca="false">IF(J249="Correcto",H249-N(E249),0)</f>
        <v>0</v>
      </c>
      <c r="J249" s="9" t="str">
        <f aca="false">IF(COUNTA(A249:G249)=0,"",IF(OR(A249="",B249="",NOT(ISNUMBER(C249)),C249&lt;0,AND(D249&lt;&gt;"",NOT(ISNUMBER(D249))),AND(E249&lt;&gt;"",NOT(ISNUMBER(E249))),AND(F249&lt;&gt;"Pendiente",F249&lt;&gt;"Comprado",F249&lt;&gt;"Descartado"),AND(F249="Comprado",NOT(ISNUMBER(D249))),AND(G249&lt;&gt;"",NOT(ISNUMBER(G249)))),"REVISAR datos","Correcto"))</f>
        <v/>
      </c>
      <c r="K249" s="24" t="str">
        <f aca="false">IF(COUNTA(A249:B249)=0,"",IF(COUNTIFS(Resumen!$A$18:$A$25,B249)=1,"Clasificado","REVISAR categoría"))</f>
        <v/>
      </c>
      <c r="L249" s="25" t="n">
        <f aca="false">IF(J249="Correcto",MAX(0,H249-C249),0)</f>
        <v>0</v>
      </c>
      <c r="M249" s="1" t="n">
        <f aca="false">IF(COUNTA(A249:G249)&gt;0,ROW(),0)</f>
        <v>0</v>
      </c>
    </row>
    <row r="250" customFormat="false" ht="30" hidden="false" customHeight="true" outlineLevel="0" collapsed="false">
      <c r="A250" s="33"/>
      <c r="B250" s="33"/>
      <c r="C250" s="34"/>
      <c r="D250" s="34"/>
      <c r="E250" s="34"/>
      <c r="F250" s="33"/>
      <c r="G250" s="35"/>
      <c r="H250" s="23" t="n">
        <f aca="false">IF(J250&lt;&gt;"Correcto",0,IF(F250="Descartado",0,IF(ISNUMBER(D250),D250,C250)))</f>
        <v>0</v>
      </c>
      <c r="I250" s="23" t="n">
        <f aca="false">IF(J250="Correcto",H250-N(E250),0)</f>
        <v>0</v>
      </c>
      <c r="J250" s="9" t="str">
        <f aca="false">IF(COUNTA(A250:G250)=0,"",IF(OR(A250="",B250="",NOT(ISNUMBER(C250)),C250&lt;0,AND(D250&lt;&gt;"",NOT(ISNUMBER(D250))),AND(E250&lt;&gt;"",NOT(ISNUMBER(E250))),AND(F250&lt;&gt;"Pendiente",F250&lt;&gt;"Comprado",F250&lt;&gt;"Descartado"),AND(F250="Comprado",NOT(ISNUMBER(D250))),AND(G250&lt;&gt;"",NOT(ISNUMBER(G250)))),"REVISAR datos","Correcto"))</f>
        <v/>
      </c>
      <c r="K250" s="24" t="str">
        <f aca="false">IF(COUNTA(A250:B250)=0,"",IF(COUNTIFS(Resumen!$A$18:$A$25,B250)=1,"Clasificado","REVISAR categoría"))</f>
        <v/>
      </c>
      <c r="L250" s="25" t="n">
        <f aca="false">IF(J250="Correcto",MAX(0,H250-C250),0)</f>
        <v>0</v>
      </c>
      <c r="M250" s="1" t="n">
        <f aca="false">IF(COUNTA(A250:G250)&gt;0,ROW(),0)</f>
        <v>0</v>
      </c>
    </row>
    <row r="251" customFormat="false" ht="30" hidden="false" customHeight="true" outlineLevel="0" collapsed="false">
      <c r="A251" s="33"/>
      <c r="B251" s="33"/>
      <c r="C251" s="34"/>
      <c r="D251" s="34"/>
      <c r="E251" s="34"/>
      <c r="F251" s="33"/>
      <c r="G251" s="35"/>
      <c r="H251" s="23" t="n">
        <f aca="false">IF(J251&lt;&gt;"Correcto",0,IF(F251="Descartado",0,IF(ISNUMBER(D251),D251,C251)))</f>
        <v>0</v>
      </c>
      <c r="I251" s="23" t="n">
        <f aca="false">IF(J251="Correcto",H251-N(E251),0)</f>
        <v>0</v>
      </c>
      <c r="J251" s="9" t="str">
        <f aca="false">IF(COUNTA(A251:G251)=0,"",IF(OR(A251="",B251="",NOT(ISNUMBER(C251)),C251&lt;0,AND(D251&lt;&gt;"",NOT(ISNUMBER(D251))),AND(E251&lt;&gt;"",NOT(ISNUMBER(E251))),AND(F251&lt;&gt;"Pendiente",F251&lt;&gt;"Comprado",F251&lt;&gt;"Descartado"),AND(F251="Comprado",NOT(ISNUMBER(D251))),AND(G251&lt;&gt;"",NOT(ISNUMBER(G251)))),"REVISAR datos","Correcto"))</f>
        <v/>
      </c>
      <c r="K251" s="24" t="str">
        <f aca="false">IF(COUNTA(A251:B251)=0,"",IF(COUNTIFS(Resumen!$A$18:$A$25,B251)=1,"Clasificado","REVISAR categoría"))</f>
        <v/>
      </c>
      <c r="L251" s="25" t="n">
        <f aca="false">IF(J251="Correcto",MAX(0,H251-C251),0)</f>
        <v>0</v>
      </c>
      <c r="M251" s="1" t="n">
        <f aca="false">IF(COUNTA(A251:G251)&gt;0,ROW(),0)</f>
        <v>0</v>
      </c>
    </row>
    <row r="252" customFormat="false" ht="30" hidden="false" customHeight="true" outlineLevel="0" collapsed="false">
      <c r="A252" s="33"/>
      <c r="B252" s="33"/>
      <c r="C252" s="34"/>
      <c r="D252" s="34"/>
      <c r="E252" s="34"/>
      <c r="F252" s="33"/>
      <c r="G252" s="35"/>
      <c r="H252" s="23" t="n">
        <f aca="false">IF(J252&lt;&gt;"Correcto",0,IF(F252="Descartado",0,IF(ISNUMBER(D252),D252,C252)))</f>
        <v>0</v>
      </c>
      <c r="I252" s="23" t="n">
        <f aca="false">IF(J252="Correcto",H252-N(E252),0)</f>
        <v>0</v>
      </c>
      <c r="J252" s="9" t="str">
        <f aca="false">IF(COUNTA(A252:G252)=0,"",IF(OR(A252="",B252="",NOT(ISNUMBER(C252)),C252&lt;0,AND(D252&lt;&gt;"",NOT(ISNUMBER(D252))),AND(E252&lt;&gt;"",NOT(ISNUMBER(E252))),AND(F252&lt;&gt;"Pendiente",F252&lt;&gt;"Comprado",F252&lt;&gt;"Descartado"),AND(F252="Comprado",NOT(ISNUMBER(D252))),AND(G252&lt;&gt;"",NOT(ISNUMBER(G252)))),"REVISAR datos","Correcto"))</f>
        <v/>
      </c>
      <c r="K252" s="24" t="str">
        <f aca="false">IF(COUNTA(A252:B252)=0,"",IF(COUNTIFS(Resumen!$A$18:$A$25,B252)=1,"Clasificado","REVISAR categoría"))</f>
        <v/>
      </c>
      <c r="L252" s="25" t="n">
        <f aca="false">IF(J252="Correcto",MAX(0,H252-C252),0)</f>
        <v>0</v>
      </c>
      <c r="M252" s="1" t="n">
        <f aca="false">IF(COUNTA(A252:G252)&gt;0,ROW(),0)</f>
        <v>0</v>
      </c>
    </row>
    <row r="253" customFormat="false" ht="30" hidden="false" customHeight="true" outlineLevel="0" collapsed="false">
      <c r="A253" s="33"/>
      <c r="B253" s="33"/>
      <c r="C253" s="34"/>
      <c r="D253" s="34"/>
      <c r="E253" s="34"/>
      <c r="F253" s="33"/>
      <c r="G253" s="35"/>
      <c r="H253" s="23" t="n">
        <f aca="false">IF(J253&lt;&gt;"Correcto",0,IF(F253="Descartado",0,IF(ISNUMBER(D253),D253,C253)))</f>
        <v>0</v>
      </c>
      <c r="I253" s="23" t="n">
        <f aca="false">IF(J253="Correcto",H253-N(E253),0)</f>
        <v>0</v>
      </c>
      <c r="J253" s="9" t="str">
        <f aca="false">IF(COUNTA(A253:G253)=0,"",IF(OR(A253="",B253="",NOT(ISNUMBER(C253)),C253&lt;0,AND(D253&lt;&gt;"",NOT(ISNUMBER(D253))),AND(E253&lt;&gt;"",NOT(ISNUMBER(E253))),AND(F253&lt;&gt;"Pendiente",F253&lt;&gt;"Comprado",F253&lt;&gt;"Descartado"),AND(F253="Comprado",NOT(ISNUMBER(D253))),AND(G253&lt;&gt;"",NOT(ISNUMBER(G253)))),"REVISAR datos","Correcto"))</f>
        <v/>
      </c>
      <c r="K253" s="24" t="str">
        <f aca="false">IF(COUNTA(A253:B253)=0,"",IF(COUNTIFS(Resumen!$A$18:$A$25,B253)=1,"Clasificado","REVISAR categoría"))</f>
        <v/>
      </c>
      <c r="L253" s="25" t="n">
        <f aca="false">IF(J253="Correcto",MAX(0,H253-C253),0)</f>
        <v>0</v>
      </c>
      <c r="M253" s="1" t="n">
        <f aca="false">IF(COUNTA(A253:G253)&gt;0,ROW(),0)</f>
        <v>0</v>
      </c>
    </row>
    <row r="254" customFormat="false" ht="30" hidden="false" customHeight="true" outlineLevel="0" collapsed="false">
      <c r="A254" s="33"/>
      <c r="B254" s="33"/>
      <c r="C254" s="34"/>
      <c r="D254" s="34"/>
      <c r="E254" s="34"/>
      <c r="F254" s="33"/>
      <c r="G254" s="35"/>
      <c r="H254" s="23" t="n">
        <f aca="false">IF(J254&lt;&gt;"Correcto",0,IF(F254="Descartado",0,IF(ISNUMBER(D254),D254,C254)))</f>
        <v>0</v>
      </c>
      <c r="I254" s="23" t="n">
        <f aca="false">IF(J254="Correcto",H254-N(E254),0)</f>
        <v>0</v>
      </c>
      <c r="J254" s="9" t="str">
        <f aca="false">IF(COUNTA(A254:G254)=0,"",IF(OR(A254="",B254="",NOT(ISNUMBER(C254)),C254&lt;0,AND(D254&lt;&gt;"",NOT(ISNUMBER(D254))),AND(E254&lt;&gt;"",NOT(ISNUMBER(E254))),AND(F254&lt;&gt;"Pendiente",F254&lt;&gt;"Comprado",F254&lt;&gt;"Descartado"),AND(F254="Comprado",NOT(ISNUMBER(D254))),AND(G254&lt;&gt;"",NOT(ISNUMBER(G254)))),"REVISAR datos","Correcto"))</f>
        <v/>
      </c>
      <c r="K254" s="24" t="str">
        <f aca="false">IF(COUNTA(A254:B254)=0,"",IF(COUNTIFS(Resumen!$A$18:$A$25,B254)=1,"Clasificado","REVISAR categoría"))</f>
        <v/>
      </c>
      <c r="L254" s="25" t="n">
        <f aca="false">IF(J254="Correcto",MAX(0,H254-C254),0)</f>
        <v>0</v>
      </c>
      <c r="M254" s="1" t="n">
        <f aca="false">IF(COUNTA(A254:G254)&gt;0,ROW(),0)</f>
        <v>0</v>
      </c>
    </row>
    <row r="255" customFormat="false" ht="30" hidden="false" customHeight="true" outlineLevel="0" collapsed="false">
      <c r="A255" s="33"/>
      <c r="B255" s="33"/>
      <c r="C255" s="34"/>
      <c r="D255" s="34"/>
      <c r="E255" s="34"/>
      <c r="F255" s="33"/>
      <c r="G255" s="35"/>
      <c r="H255" s="23" t="n">
        <f aca="false">IF(J255&lt;&gt;"Correcto",0,IF(F255="Descartado",0,IF(ISNUMBER(D255),D255,C255)))</f>
        <v>0</v>
      </c>
      <c r="I255" s="23" t="n">
        <f aca="false">IF(J255="Correcto",H255-N(E255),0)</f>
        <v>0</v>
      </c>
      <c r="J255" s="9" t="str">
        <f aca="false">IF(COUNTA(A255:G255)=0,"",IF(OR(A255="",B255="",NOT(ISNUMBER(C255)),C255&lt;0,AND(D255&lt;&gt;"",NOT(ISNUMBER(D255))),AND(E255&lt;&gt;"",NOT(ISNUMBER(E255))),AND(F255&lt;&gt;"Pendiente",F255&lt;&gt;"Comprado",F255&lt;&gt;"Descartado"),AND(F255="Comprado",NOT(ISNUMBER(D255))),AND(G255&lt;&gt;"",NOT(ISNUMBER(G255)))),"REVISAR datos","Correcto"))</f>
        <v/>
      </c>
      <c r="K255" s="24" t="str">
        <f aca="false">IF(COUNTA(A255:B255)=0,"",IF(COUNTIFS(Resumen!$A$18:$A$25,B255)=1,"Clasificado","REVISAR categoría"))</f>
        <v/>
      </c>
      <c r="L255" s="25" t="n">
        <f aca="false">IF(J255="Correcto",MAX(0,H255-C255),0)</f>
        <v>0</v>
      </c>
      <c r="M255" s="1" t="n">
        <f aca="false">IF(COUNTA(A255:G255)&gt;0,ROW(),0)</f>
        <v>0</v>
      </c>
    </row>
    <row r="256" customFormat="false" ht="30" hidden="false" customHeight="true" outlineLevel="0" collapsed="false">
      <c r="A256" s="33"/>
      <c r="B256" s="33"/>
      <c r="C256" s="34"/>
      <c r="D256" s="34"/>
      <c r="E256" s="34"/>
      <c r="F256" s="33"/>
      <c r="G256" s="35"/>
      <c r="H256" s="23" t="n">
        <f aca="false">IF(J256&lt;&gt;"Correcto",0,IF(F256="Descartado",0,IF(ISNUMBER(D256),D256,C256)))</f>
        <v>0</v>
      </c>
      <c r="I256" s="23" t="n">
        <f aca="false">IF(J256="Correcto",H256-N(E256),0)</f>
        <v>0</v>
      </c>
      <c r="J256" s="9" t="str">
        <f aca="false">IF(COUNTA(A256:G256)=0,"",IF(OR(A256="",B256="",NOT(ISNUMBER(C256)),C256&lt;0,AND(D256&lt;&gt;"",NOT(ISNUMBER(D256))),AND(E256&lt;&gt;"",NOT(ISNUMBER(E256))),AND(F256&lt;&gt;"Pendiente",F256&lt;&gt;"Comprado",F256&lt;&gt;"Descartado"),AND(F256="Comprado",NOT(ISNUMBER(D256))),AND(G256&lt;&gt;"",NOT(ISNUMBER(G256)))),"REVISAR datos","Correcto"))</f>
        <v/>
      </c>
      <c r="K256" s="24" t="str">
        <f aca="false">IF(COUNTA(A256:B256)=0,"",IF(COUNTIFS(Resumen!$A$18:$A$25,B256)=1,"Clasificado","REVISAR categoría"))</f>
        <v/>
      </c>
      <c r="L256" s="25" t="n">
        <f aca="false">IF(J256="Correcto",MAX(0,H256-C256),0)</f>
        <v>0</v>
      </c>
      <c r="M256" s="1" t="n">
        <f aca="false">IF(COUNTA(A256:G256)&gt;0,ROW(),0)</f>
        <v>0</v>
      </c>
    </row>
    <row r="257" customFormat="false" ht="30" hidden="false" customHeight="true" outlineLevel="0" collapsed="false">
      <c r="A257" s="33"/>
      <c r="B257" s="33"/>
      <c r="C257" s="34"/>
      <c r="D257" s="34"/>
      <c r="E257" s="34"/>
      <c r="F257" s="33"/>
      <c r="G257" s="35"/>
      <c r="H257" s="23" t="n">
        <f aca="false">IF(J257&lt;&gt;"Correcto",0,IF(F257="Descartado",0,IF(ISNUMBER(D257),D257,C257)))</f>
        <v>0</v>
      </c>
      <c r="I257" s="23" t="n">
        <f aca="false">IF(J257="Correcto",H257-N(E257),0)</f>
        <v>0</v>
      </c>
      <c r="J257" s="9" t="str">
        <f aca="false">IF(COUNTA(A257:G257)=0,"",IF(OR(A257="",B257="",NOT(ISNUMBER(C257)),C257&lt;0,AND(D257&lt;&gt;"",NOT(ISNUMBER(D257))),AND(E257&lt;&gt;"",NOT(ISNUMBER(E257))),AND(F257&lt;&gt;"Pendiente",F257&lt;&gt;"Comprado",F257&lt;&gt;"Descartado"),AND(F257="Comprado",NOT(ISNUMBER(D257))),AND(G257&lt;&gt;"",NOT(ISNUMBER(G257)))),"REVISAR datos","Correcto"))</f>
        <v/>
      </c>
      <c r="K257" s="24" t="str">
        <f aca="false">IF(COUNTA(A257:B257)=0,"",IF(COUNTIFS(Resumen!$A$18:$A$25,B257)=1,"Clasificado","REVISAR categoría"))</f>
        <v/>
      </c>
      <c r="L257" s="25" t="n">
        <f aca="false">IF(J257="Correcto",MAX(0,H257-C257),0)</f>
        <v>0</v>
      </c>
      <c r="M257" s="1" t="n">
        <f aca="false">IF(COUNTA(A257:G257)&gt;0,ROW(),0)</f>
        <v>0</v>
      </c>
    </row>
    <row r="258" customFormat="false" ht="30" hidden="false" customHeight="true" outlineLevel="0" collapsed="false">
      <c r="A258" s="33"/>
      <c r="B258" s="33"/>
      <c r="C258" s="34"/>
      <c r="D258" s="34"/>
      <c r="E258" s="34"/>
      <c r="F258" s="33"/>
      <c r="G258" s="35"/>
      <c r="H258" s="23" t="n">
        <f aca="false">IF(J258&lt;&gt;"Correcto",0,IF(F258="Descartado",0,IF(ISNUMBER(D258),D258,C258)))</f>
        <v>0</v>
      </c>
      <c r="I258" s="23" t="n">
        <f aca="false">IF(J258="Correcto",H258-N(E258),0)</f>
        <v>0</v>
      </c>
      <c r="J258" s="9" t="str">
        <f aca="false">IF(COUNTA(A258:G258)=0,"",IF(OR(A258="",B258="",NOT(ISNUMBER(C258)),C258&lt;0,AND(D258&lt;&gt;"",NOT(ISNUMBER(D258))),AND(E258&lt;&gt;"",NOT(ISNUMBER(E258))),AND(F258&lt;&gt;"Pendiente",F258&lt;&gt;"Comprado",F258&lt;&gt;"Descartado"),AND(F258="Comprado",NOT(ISNUMBER(D258))),AND(G258&lt;&gt;"",NOT(ISNUMBER(G258)))),"REVISAR datos","Correcto"))</f>
        <v/>
      </c>
      <c r="K258" s="24" t="str">
        <f aca="false">IF(COUNTA(A258:B258)=0,"",IF(COUNTIFS(Resumen!$A$18:$A$25,B258)=1,"Clasificado","REVISAR categoría"))</f>
        <v/>
      </c>
      <c r="L258" s="25" t="n">
        <f aca="false">IF(J258="Correcto",MAX(0,H258-C258),0)</f>
        <v>0</v>
      </c>
      <c r="M258" s="1" t="n">
        <f aca="false">IF(COUNTA(A258:G258)&gt;0,ROW(),0)</f>
        <v>0</v>
      </c>
    </row>
    <row r="259" customFormat="false" ht="30" hidden="false" customHeight="true" outlineLevel="0" collapsed="false">
      <c r="A259" s="33"/>
      <c r="B259" s="33"/>
      <c r="C259" s="34"/>
      <c r="D259" s="34"/>
      <c r="E259" s="34"/>
      <c r="F259" s="33"/>
      <c r="G259" s="35"/>
      <c r="H259" s="23" t="n">
        <f aca="false">IF(J259&lt;&gt;"Correcto",0,IF(F259="Descartado",0,IF(ISNUMBER(D259),D259,C259)))</f>
        <v>0</v>
      </c>
      <c r="I259" s="23" t="n">
        <f aca="false">IF(J259="Correcto",H259-N(E259),0)</f>
        <v>0</v>
      </c>
      <c r="J259" s="9" t="str">
        <f aca="false">IF(COUNTA(A259:G259)=0,"",IF(OR(A259="",B259="",NOT(ISNUMBER(C259)),C259&lt;0,AND(D259&lt;&gt;"",NOT(ISNUMBER(D259))),AND(E259&lt;&gt;"",NOT(ISNUMBER(E259))),AND(F259&lt;&gt;"Pendiente",F259&lt;&gt;"Comprado",F259&lt;&gt;"Descartado"),AND(F259="Comprado",NOT(ISNUMBER(D259))),AND(G259&lt;&gt;"",NOT(ISNUMBER(G259)))),"REVISAR datos","Correcto"))</f>
        <v/>
      </c>
      <c r="K259" s="24" t="str">
        <f aca="false">IF(COUNTA(A259:B259)=0,"",IF(COUNTIFS(Resumen!$A$18:$A$25,B259)=1,"Clasificado","REVISAR categoría"))</f>
        <v/>
      </c>
      <c r="L259" s="25" t="n">
        <f aca="false">IF(J259="Correcto",MAX(0,H259-C259),0)</f>
        <v>0</v>
      </c>
      <c r="M259" s="1" t="n">
        <f aca="false">IF(COUNTA(A259:G259)&gt;0,ROW(),0)</f>
        <v>0</v>
      </c>
    </row>
    <row r="260" customFormat="false" ht="30" hidden="false" customHeight="true" outlineLevel="0" collapsed="false">
      <c r="A260" s="33"/>
      <c r="B260" s="33"/>
      <c r="C260" s="34"/>
      <c r="D260" s="34"/>
      <c r="E260" s="34"/>
      <c r="F260" s="33"/>
      <c r="G260" s="35"/>
      <c r="H260" s="23" t="n">
        <f aca="false">IF(J260&lt;&gt;"Correcto",0,IF(F260="Descartado",0,IF(ISNUMBER(D260),D260,C260)))</f>
        <v>0</v>
      </c>
      <c r="I260" s="23" t="n">
        <f aca="false">IF(J260="Correcto",H260-N(E260),0)</f>
        <v>0</v>
      </c>
      <c r="J260" s="9" t="str">
        <f aca="false">IF(COUNTA(A260:G260)=0,"",IF(OR(A260="",B260="",NOT(ISNUMBER(C260)),C260&lt;0,AND(D260&lt;&gt;"",NOT(ISNUMBER(D260))),AND(E260&lt;&gt;"",NOT(ISNUMBER(E260))),AND(F260&lt;&gt;"Pendiente",F260&lt;&gt;"Comprado",F260&lt;&gt;"Descartado"),AND(F260="Comprado",NOT(ISNUMBER(D260))),AND(G260&lt;&gt;"",NOT(ISNUMBER(G260)))),"REVISAR datos","Correcto"))</f>
        <v/>
      </c>
      <c r="K260" s="24" t="str">
        <f aca="false">IF(COUNTA(A260:B260)=0,"",IF(COUNTIFS(Resumen!$A$18:$A$25,B260)=1,"Clasificado","REVISAR categoría"))</f>
        <v/>
      </c>
      <c r="L260" s="25" t="n">
        <f aca="false">IF(J260="Correcto",MAX(0,H260-C260),0)</f>
        <v>0</v>
      </c>
      <c r="M260" s="1" t="n">
        <f aca="false">IF(COUNTA(A260:G260)&gt;0,ROW(),0)</f>
        <v>0</v>
      </c>
    </row>
    <row r="261" customFormat="false" ht="30" hidden="false" customHeight="true" outlineLevel="0" collapsed="false">
      <c r="A261" s="33"/>
      <c r="B261" s="33"/>
      <c r="C261" s="34"/>
      <c r="D261" s="34"/>
      <c r="E261" s="34"/>
      <c r="F261" s="33"/>
      <c r="G261" s="35"/>
      <c r="H261" s="23" t="n">
        <f aca="false">IF(J261&lt;&gt;"Correcto",0,IF(F261="Descartado",0,IF(ISNUMBER(D261),D261,C261)))</f>
        <v>0</v>
      </c>
      <c r="I261" s="23" t="n">
        <f aca="false">IF(J261="Correcto",H261-N(E261),0)</f>
        <v>0</v>
      </c>
      <c r="J261" s="9" t="str">
        <f aca="false">IF(COUNTA(A261:G261)=0,"",IF(OR(A261="",B261="",NOT(ISNUMBER(C261)),C261&lt;0,AND(D261&lt;&gt;"",NOT(ISNUMBER(D261))),AND(E261&lt;&gt;"",NOT(ISNUMBER(E261))),AND(F261&lt;&gt;"Pendiente",F261&lt;&gt;"Comprado",F261&lt;&gt;"Descartado"),AND(F261="Comprado",NOT(ISNUMBER(D261))),AND(G261&lt;&gt;"",NOT(ISNUMBER(G261)))),"REVISAR datos","Correcto"))</f>
        <v/>
      </c>
      <c r="K261" s="24" t="str">
        <f aca="false">IF(COUNTA(A261:B261)=0,"",IF(COUNTIFS(Resumen!$A$18:$A$25,B261)=1,"Clasificado","REVISAR categoría"))</f>
        <v/>
      </c>
      <c r="L261" s="25" t="n">
        <f aca="false">IF(J261="Correcto",MAX(0,H261-C261),0)</f>
        <v>0</v>
      </c>
      <c r="M261" s="1" t="n">
        <f aca="false">IF(COUNTA(A261:G261)&gt;0,ROW(),0)</f>
        <v>0</v>
      </c>
    </row>
    <row r="262" customFormat="false" ht="30" hidden="false" customHeight="true" outlineLevel="0" collapsed="false">
      <c r="A262" s="33"/>
      <c r="B262" s="33"/>
      <c r="C262" s="34"/>
      <c r="D262" s="34"/>
      <c r="E262" s="34"/>
      <c r="F262" s="33"/>
      <c r="G262" s="35"/>
      <c r="H262" s="23" t="n">
        <f aca="false">IF(J262&lt;&gt;"Correcto",0,IF(F262="Descartado",0,IF(ISNUMBER(D262),D262,C262)))</f>
        <v>0</v>
      </c>
      <c r="I262" s="23" t="n">
        <f aca="false">IF(J262="Correcto",H262-N(E262),0)</f>
        <v>0</v>
      </c>
      <c r="J262" s="9" t="str">
        <f aca="false">IF(COUNTA(A262:G262)=0,"",IF(OR(A262="",B262="",NOT(ISNUMBER(C262)),C262&lt;0,AND(D262&lt;&gt;"",NOT(ISNUMBER(D262))),AND(E262&lt;&gt;"",NOT(ISNUMBER(E262))),AND(F262&lt;&gt;"Pendiente",F262&lt;&gt;"Comprado",F262&lt;&gt;"Descartado"),AND(F262="Comprado",NOT(ISNUMBER(D262))),AND(G262&lt;&gt;"",NOT(ISNUMBER(G262)))),"REVISAR datos","Correcto"))</f>
        <v/>
      </c>
      <c r="K262" s="24" t="str">
        <f aca="false">IF(COUNTA(A262:B262)=0,"",IF(COUNTIFS(Resumen!$A$18:$A$25,B262)=1,"Clasificado","REVISAR categoría"))</f>
        <v/>
      </c>
      <c r="L262" s="25" t="n">
        <f aca="false">IF(J262="Correcto",MAX(0,H262-C262),0)</f>
        <v>0</v>
      </c>
      <c r="M262" s="1" t="n">
        <f aca="false">IF(COUNTA(A262:G262)&gt;0,ROW(),0)</f>
        <v>0</v>
      </c>
    </row>
    <row r="263" customFormat="false" ht="30" hidden="false" customHeight="true" outlineLevel="0" collapsed="false">
      <c r="A263" s="33"/>
      <c r="B263" s="33"/>
      <c r="C263" s="34"/>
      <c r="D263" s="34"/>
      <c r="E263" s="34"/>
      <c r="F263" s="33"/>
      <c r="G263" s="35"/>
      <c r="H263" s="23" t="n">
        <f aca="false">IF(J263&lt;&gt;"Correcto",0,IF(F263="Descartado",0,IF(ISNUMBER(D263),D263,C263)))</f>
        <v>0</v>
      </c>
      <c r="I263" s="23" t="n">
        <f aca="false">IF(J263="Correcto",H263-N(E263),0)</f>
        <v>0</v>
      </c>
      <c r="J263" s="9" t="str">
        <f aca="false">IF(COUNTA(A263:G263)=0,"",IF(OR(A263="",B263="",NOT(ISNUMBER(C263)),C263&lt;0,AND(D263&lt;&gt;"",NOT(ISNUMBER(D263))),AND(E263&lt;&gt;"",NOT(ISNUMBER(E263))),AND(F263&lt;&gt;"Pendiente",F263&lt;&gt;"Comprado",F263&lt;&gt;"Descartado"),AND(F263="Comprado",NOT(ISNUMBER(D263))),AND(G263&lt;&gt;"",NOT(ISNUMBER(G263)))),"REVISAR datos","Correcto"))</f>
        <v/>
      </c>
      <c r="K263" s="24" t="str">
        <f aca="false">IF(COUNTA(A263:B263)=0,"",IF(COUNTIFS(Resumen!$A$18:$A$25,B263)=1,"Clasificado","REVISAR categoría"))</f>
        <v/>
      </c>
      <c r="L263" s="25" t="n">
        <f aca="false">IF(J263="Correcto",MAX(0,H263-C263),0)</f>
        <v>0</v>
      </c>
      <c r="M263" s="1" t="n">
        <f aca="false">IF(COUNTA(A263:G263)&gt;0,ROW(),0)</f>
        <v>0</v>
      </c>
    </row>
    <row r="264" customFormat="false" ht="30" hidden="false" customHeight="true" outlineLevel="0" collapsed="false">
      <c r="A264" s="33"/>
      <c r="B264" s="33"/>
      <c r="C264" s="34"/>
      <c r="D264" s="34"/>
      <c r="E264" s="34"/>
      <c r="F264" s="33"/>
      <c r="G264" s="35"/>
      <c r="H264" s="23" t="n">
        <f aca="false">IF(J264&lt;&gt;"Correcto",0,IF(F264="Descartado",0,IF(ISNUMBER(D264),D264,C264)))</f>
        <v>0</v>
      </c>
      <c r="I264" s="23" t="n">
        <f aca="false">IF(J264="Correcto",H264-N(E264),0)</f>
        <v>0</v>
      </c>
      <c r="J264" s="9" t="str">
        <f aca="false">IF(COUNTA(A264:G264)=0,"",IF(OR(A264="",B264="",NOT(ISNUMBER(C264)),C264&lt;0,AND(D264&lt;&gt;"",NOT(ISNUMBER(D264))),AND(E264&lt;&gt;"",NOT(ISNUMBER(E264))),AND(F264&lt;&gt;"Pendiente",F264&lt;&gt;"Comprado",F264&lt;&gt;"Descartado"),AND(F264="Comprado",NOT(ISNUMBER(D264))),AND(G264&lt;&gt;"",NOT(ISNUMBER(G264)))),"REVISAR datos","Correcto"))</f>
        <v/>
      </c>
      <c r="K264" s="24" t="str">
        <f aca="false">IF(COUNTA(A264:B264)=0,"",IF(COUNTIFS(Resumen!$A$18:$A$25,B264)=1,"Clasificado","REVISAR categoría"))</f>
        <v/>
      </c>
      <c r="L264" s="25" t="n">
        <f aca="false">IF(J264="Correcto",MAX(0,H264-C264),0)</f>
        <v>0</v>
      </c>
      <c r="M264" s="1" t="n">
        <f aca="false">IF(COUNTA(A264:G264)&gt;0,ROW(),0)</f>
        <v>0</v>
      </c>
    </row>
    <row r="265" customFormat="false" ht="30" hidden="false" customHeight="true" outlineLevel="0" collapsed="false">
      <c r="A265" s="33"/>
      <c r="B265" s="33"/>
      <c r="C265" s="34"/>
      <c r="D265" s="34"/>
      <c r="E265" s="34"/>
      <c r="F265" s="33"/>
      <c r="G265" s="35"/>
      <c r="H265" s="23" t="n">
        <f aca="false">IF(J265&lt;&gt;"Correcto",0,IF(F265="Descartado",0,IF(ISNUMBER(D265),D265,C265)))</f>
        <v>0</v>
      </c>
      <c r="I265" s="23" t="n">
        <f aca="false">IF(J265="Correcto",H265-N(E265),0)</f>
        <v>0</v>
      </c>
      <c r="J265" s="9" t="str">
        <f aca="false">IF(COUNTA(A265:G265)=0,"",IF(OR(A265="",B265="",NOT(ISNUMBER(C265)),C265&lt;0,AND(D265&lt;&gt;"",NOT(ISNUMBER(D265))),AND(E265&lt;&gt;"",NOT(ISNUMBER(E265))),AND(F265&lt;&gt;"Pendiente",F265&lt;&gt;"Comprado",F265&lt;&gt;"Descartado"),AND(F265="Comprado",NOT(ISNUMBER(D265))),AND(G265&lt;&gt;"",NOT(ISNUMBER(G265)))),"REVISAR datos","Correcto"))</f>
        <v/>
      </c>
      <c r="K265" s="24" t="str">
        <f aca="false">IF(COUNTA(A265:B265)=0,"",IF(COUNTIFS(Resumen!$A$18:$A$25,B265)=1,"Clasificado","REVISAR categoría"))</f>
        <v/>
      </c>
      <c r="L265" s="25" t="n">
        <f aca="false">IF(J265="Correcto",MAX(0,H265-C265),0)</f>
        <v>0</v>
      </c>
      <c r="M265" s="1" t="n">
        <f aca="false">IF(COUNTA(A265:G265)&gt;0,ROW(),0)</f>
        <v>0</v>
      </c>
    </row>
    <row r="266" customFormat="false" ht="30" hidden="false" customHeight="true" outlineLevel="0" collapsed="false">
      <c r="A266" s="33"/>
      <c r="B266" s="33"/>
      <c r="C266" s="34"/>
      <c r="D266" s="34"/>
      <c r="E266" s="34"/>
      <c r="F266" s="33"/>
      <c r="G266" s="35"/>
      <c r="H266" s="23" t="n">
        <f aca="false">IF(J266&lt;&gt;"Correcto",0,IF(F266="Descartado",0,IF(ISNUMBER(D266),D266,C266)))</f>
        <v>0</v>
      </c>
      <c r="I266" s="23" t="n">
        <f aca="false">IF(J266="Correcto",H266-N(E266),0)</f>
        <v>0</v>
      </c>
      <c r="J266" s="9" t="str">
        <f aca="false">IF(COUNTA(A266:G266)=0,"",IF(OR(A266="",B266="",NOT(ISNUMBER(C266)),C266&lt;0,AND(D266&lt;&gt;"",NOT(ISNUMBER(D266))),AND(E266&lt;&gt;"",NOT(ISNUMBER(E266))),AND(F266&lt;&gt;"Pendiente",F266&lt;&gt;"Comprado",F266&lt;&gt;"Descartado"),AND(F266="Comprado",NOT(ISNUMBER(D266))),AND(G266&lt;&gt;"",NOT(ISNUMBER(G266)))),"REVISAR datos","Correcto"))</f>
        <v/>
      </c>
      <c r="K266" s="24" t="str">
        <f aca="false">IF(COUNTA(A266:B266)=0,"",IF(COUNTIFS(Resumen!$A$18:$A$25,B266)=1,"Clasificado","REVISAR categoría"))</f>
        <v/>
      </c>
      <c r="L266" s="25" t="n">
        <f aca="false">IF(J266="Correcto",MAX(0,H266-C266),0)</f>
        <v>0</v>
      </c>
      <c r="M266" s="1" t="n">
        <f aca="false">IF(COUNTA(A266:G266)&gt;0,ROW(),0)</f>
        <v>0</v>
      </c>
    </row>
    <row r="267" customFormat="false" ht="30" hidden="false" customHeight="true" outlineLevel="0" collapsed="false">
      <c r="A267" s="33"/>
      <c r="B267" s="33"/>
      <c r="C267" s="34"/>
      <c r="D267" s="34"/>
      <c r="E267" s="34"/>
      <c r="F267" s="33"/>
      <c r="G267" s="35"/>
      <c r="H267" s="23" t="n">
        <f aca="false">IF(J267&lt;&gt;"Correcto",0,IF(F267="Descartado",0,IF(ISNUMBER(D267),D267,C267)))</f>
        <v>0</v>
      </c>
      <c r="I267" s="23" t="n">
        <f aca="false">IF(J267="Correcto",H267-N(E267),0)</f>
        <v>0</v>
      </c>
      <c r="J267" s="9" t="str">
        <f aca="false">IF(COUNTA(A267:G267)=0,"",IF(OR(A267="",B267="",NOT(ISNUMBER(C267)),C267&lt;0,AND(D267&lt;&gt;"",NOT(ISNUMBER(D267))),AND(E267&lt;&gt;"",NOT(ISNUMBER(E267))),AND(F267&lt;&gt;"Pendiente",F267&lt;&gt;"Comprado",F267&lt;&gt;"Descartado"),AND(F267="Comprado",NOT(ISNUMBER(D267))),AND(G267&lt;&gt;"",NOT(ISNUMBER(G267)))),"REVISAR datos","Correcto"))</f>
        <v/>
      </c>
      <c r="K267" s="24" t="str">
        <f aca="false">IF(COUNTA(A267:B267)=0,"",IF(COUNTIFS(Resumen!$A$18:$A$25,B267)=1,"Clasificado","REVISAR categoría"))</f>
        <v/>
      </c>
      <c r="L267" s="25" t="n">
        <f aca="false">IF(J267="Correcto",MAX(0,H267-C267),0)</f>
        <v>0</v>
      </c>
      <c r="M267" s="1" t="n">
        <f aca="false">IF(COUNTA(A267:G267)&gt;0,ROW(),0)</f>
        <v>0</v>
      </c>
    </row>
    <row r="268" customFormat="false" ht="30" hidden="false" customHeight="true" outlineLevel="0" collapsed="false">
      <c r="A268" s="33"/>
      <c r="B268" s="33"/>
      <c r="C268" s="34"/>
      <c r="D268" s="34"/>
      <c r="E268" s="34"/>
      <c r="F268" s="33"/>
      <c r="G268" s="35"/>
      <c r="H268" s="23" t="n">
        <f aca="false">IF(J268&lt;&gt;"Correcto",0,IF(F268="Descartado",0,IF(ISNUMBER(D268),D268,C268)))</f>
        <v>0</v>
      </c>
      <c r="I268" s="23" t="n">
        <f aca="false">IF(J268="Correcto",H268-N(E268),0)</f>
        <v>0</v>
      </c>
      <c r="J268" s="9" t="str">
        <f aca="false">IF(COUNTA(A268:G268)=0,"",IF(OR(A268="",B268="",NOT(ISNUMBER(C268)),C268&lt;0,AND(D268&lt;&gt;"",NOT(ISNUMBER(D268))),AND(E268&lt;&gt;"",NOT(ISNUMBER(E268))),AND(F268&lt;&gt;"Pendiente",F268&lt;&gt;"Comprado",F268&lt;&gt;"Descartado"),AND(F268="Comprado",NOT(ISNUMBER(D268))),AND(G268&lt;&gt;"",NOT(ISNUMBER(G268)))),"REVISAR datos","Correcto"))</f>
        <v/>
      </c>
      <c r="K268" s="24" t="str">
        <f aca="false">IF(COUNTA(A268:B268)=0,"",IF(COUNTIFS(Resumen!$A$18:$A$25,B268)=1,"Clasificado","REVISAR categoría"))</f>
        <v/>
      </c>
      <c r="L268" s="25" t="n">
        <f aca="false">IF(J268="Correcto",MAX(0,H268-C268),0)</f>
        <v>0</v>
      </c>
      <c r="M268" s="1" t="n">
        <f aca="false">IF(COUNTA(A268:G268)&gt;0,ROW(),0)</f>
        <v>0</v>
      </c>
    </row>
    <row r="269" customFormat="false" ht="30" hidden="false" customHeight="true" outlineLevel="0" collapsed="false">
      <c r="A269" s="33"/>
      <c r="B269" s="33"/>
      <c r="C269" s="34"/>
      <c r="D269" s="34"/>
      <c r="E269" s="34"/>
      <c r="F269" s="33"/>
      <c r="G269" s="35"/>
      <c r="H269" s="23" t="n">
        <f aca="false">IF(J269&lt;&gt;"Correcto",0,IF(F269="Descartado",0,IF(ISNUMBER(D269),D269,C269)))</f>
        <v>0</v>
      </c>
      <c r="I269" s="23" t="n">
        <f aca="false">IF(J269="Correcto",H269-N(E269),0)</f>
        <v>0</v>
      </c>
      <c r="J269" s="9" t="str">
        <f aca="false">IF(COUNTA(A269:G269)=0,"",IF(OR(A269="",B269="",NOT(ISNUMBER(C269)),C269&lt;0,AND(D269&lt;&gt;"",NOT(ISNUMBER(D269))),AND(E269&lt;&gt;"",NOT(ISNUMBER(E269))),AND(F269&lt;&gt;"Pendiente",F269&lt;&gt;"Comprado",F269&lt;&gt;"Descartado"),AND(F269="Comprado",NOT(ISNUMBER(D269))),AND(G269&lt;&gt;"",NOT(ISNUMBER(G269)))),"REVISAR datos","Correcto"))</f>
        <v/>
      </c>
      <c r="K269" s="24" t="str">
        <f aca="false">IF(COUNTA(A269:B269)=0,"",IF(COUNTIFS(Resumen!$A$18:$A$25,B269)=1,"Clasificado","REVISAR categoría"))</f>
        <v/>
      </c>
      <c r="L269" s="25" t="n">
        <f aca="false">IF(J269="Correcto",MAX(0,H269-C269),0)</f>
        <v>0</v>
      </c>
      <c r="M269" s="1" t="n">
        <f aca="false">IF(COUNTA(A269:G269)&gt;0,ROW(),0)</f>
        <v>0</v>
      </c>
    </row>
    <row r="270" customFormat="false" ht="30" hidden="false" customHeight="true" outlineLevel="0" collapsed="false">
      <c r="A270" s="33"/>
      <c r="B270" s="33"/>
      <c r="C270" s="34"/>
      <c r="D270" s="34"/>
      <c r="E270" s="34"/>
      <c r="F270" s="33"/>
      <c r="G270" s="35"/>
      <c r="H270" s="23" t="n">
        <f aca="false">IF(J270&lt;&gt;"Correcto",0,IF(F270="Descartado",0,IF(ISNUMBER(D270),D270,C270)))</f>
        <v>0</v>
      </c>
      <c r="I270" s="23" t="n">
        <f aca="false">IF(J270="Correcto",H270-N(E270),0)</f>
        <v>0</v>
      </c>
      <c r="J270" s="9" t="str">
        <f aca="false">IF(COUNTA(A270:G270)=0,"",IF(OR(A270="",B270="",NOT(ISNUMBER(C270)),C270&lt;0,AND(D270&lt;&gt;"",NOT(ISNUMBER(D270))),AND(E270&lt;&gt;"",NOT(ISNUMBER(E270))),AND(F270&lt;&gt;"Pendiente",F270&lt;&gt;"Comprado",F270&lt;&gt;"Descartado"),AND(F270="Comprado",NOT(ISNUMBER(D270))),AND(G270&lt;&gt;"",NOT(ISNUMBER(G270)))),"REVISAR datos","Correcto"))</f>
        <v/>
      </c>
      <c r="K270" s="24" t="str">
        <f aca="false">IF(COUNTA(A270:B270)=0,"",IF(COUNTIFS(Resumen!$A$18:$A$25,B270)=1,"Clasificado","REVISAR categoría"))</f>
        <v/>
      </c>
      <c r="L270" s="25" t="n">
        <f aca="false">IF(J270="Correcto",MAX(0,H270-C270),0)</f>
        <v>0</v>
      </c>
      <c r="M270" s="1" t="n">
        <f aca="false">IF(COUNTA(A270:G270)&gt;0,ROW(),0)</f>
        <v>0</v>
      </c>
    </row>
    <row r="271" customFormat="false" ht="30" hidden="false" customHeight="true" outlineLevel="0" collapsed="false">
      <c r="A271" s="33"/>
      <c r="B271" s="33"/>
      <c r="C271" s="34"/>
      <c r="D271" s="34"/>
      <c r="E271" s="34"/>
      <c r="F271" s="33"/>
      <c r="G271" s="35"/>
      <c r="H271" s="23" t="n">
        <f aca="false">IF(J271&lt;&gt;"Correcto",0,IF(F271="Descartado",0,IF(ISNUMBER(D271),D271,C271)))</f>
        <v>0</v>
      </c>
      <c r="I271" s="23" t="n">
        <f aca="false">IF(J271="Correcto",H271-N(E271),0)</f>
        <v>0</v>
      </c>
      <c r="J271" s="9" t="str">
        <f aca="false">IF(COUNTA(A271:G271)=0,"",IF(OR(A271="",B271="",NOT(ISNUMBER(C271)),C271&lt;0,AND(D271&lt;&gt;"",NOT(ISNUMBER(D271))),AND(E271&lt;&gt;"",NOT(ISNUMBER(E271))),AND(F271&lt;&gt;"Pendiente",F271&lt;&gt;"Comprado",F271&lt;&gt;"Descartado"),AND(F271="Comprado",NOT(ISNUMBER(D271))),AND(G271&lt;&gt;"",NOT(ISNUMBER(G271)))),"REVISAR datos","Correcto"))</f>
        <v/>
      </c>
      <c r="K271" s="24" t="str">
        <f aca="false">IF(COUNTA(A271:B271)=0,"",IF(COUNTIFS(Resumen!$A$18:$A$25,B271)=1,"Clasificado","REVISAR categoría"))</f>
        <v/>
      </c>
      <c r="L271" s="25" t="n">
        <f aca="false">IF(J271="Correcto",MAX(0,H271-C271),0)</f>
        <v>0</v>
      </c>
      <c r="M271" s="1" t="n">
        <f aca="false">IF(COUNTA(A271:G271)&gt;0,ROW(),0)</f>
        <v>0</v>
      </c>
    </row>
    <row r="272" customFormat="false" ht="30" hidden="false" customHeight="true" outlineLevel="0" collapsed="false">
      <c r="A272" s="33"/>
      <c r="B272" s="33"/>
      <c r="C272" s="34"/>
      <c r="D272" s="34"/>
      <c r="E272" s="34"/>
      <c r="F272" s="33"/>
      <c r="G272" s="35"/>
      <c r="H272" s="23" t="n">
        <f aca="false">IF(J272&lt;&gt;"Correcto",0,IF(F272="Descartado",0,IF(ISNUMBER(D272),D272,C272)))</f>
        <v>0</v>
      </c>
      <c r="I272" s="23" t="n">
        <f aca="false">IF(J272="Correcto",H272-N(E272),0)</f>
        <v>0</v>
      </c>
      <c r="J272" s="9" t="str">
        <f aca="false">IF(COUNTA(A272:G272)=0,"",IF(OR(A272="",B272="",NOT(ISNUMBER(C272)),C272&lt;0,AND(D272&lt;&gt;"",NOT(ISNUMBER(D272))),AND(E272&lt;&gt;"",NOT(ISNUMBER(E272))),AND(F272&lt;&gt;"Pendiente",F272&lt;&gt;"Comprado",F272&lt;&gt;"Descartado"),AND(F272="Comprado",NOT(ISNUMBER(D272))),AND(G272&lt;&gt;"",NOT(ISNUMBER(G272)))),"REVISAR datos","Correcto"))</f>
        <v/>
      </c>
      <c r="K272" s="24" t="str">
        <f aca="false">IF(COUNTA(A272:B272)=0,"",IF(COUNTIFS(Resumen!$A$18:$A$25,B272)=1,"Clasificado","REVISAR categoría"))</f>
        <v/>
      </c>
      <c r="L272" s="25" t="n">
        <f aca="false">IF(J272="Correcto",MAX(0,H272-C272),0)</f>
        <v>0</v>
      </c>
      <c r="M272" s="1" t="n">
        <f aca="false">IF(COUNTA(A272:G272)&gt;0,ROW(),0)</f>
        <v>0</v>
      </c>
    </row>
    <row r="273" customFormat="false" ht="30" hidden="false" customHeight="true" outlineLevel="0" collapsed="false">
      <c r="A273" s="33"/>
      <c r="B273" s="33"/>
      <c r="C273" s="34"/>
      <c r="D273" s="34"/>
      <c r="E273" s="34"/>
      <c r="F273" s="33"/>
      <c r="G273" s="35"/>
      <c r="H273" s="23" t="n">
        <f aca="false">IF(J273&lt;&gt;"Correcto",0,IF(F273="Descartado",0,IF(ISNUMBER(D273),D273,C273)))</f>
        <v>0</v>
      </c>
      <c r="I273" s="23" t="n">
        <f aca="false">IF(J273="Correcto",H273-N(E273),0)</f>
        <v>0</v>
      </c>
      <c r="J273" s="9" t="str">
        <f aca="false">IF(COUNTA(A273:G273)=0,"",IF(OR(A273="",B273="",NOT(ISNUMBER(C273)),C273&lt;0,AND(D273&lt;&gt;"",NOT(ISNUMBER(D273))),AND(E273&lt;&gt;"",NOT(ISNUMBER(E273))),AND(F273&lt;&gt;"Pendiente",F273&lt;&gt;"Comprado",F273&lt;&gt;"Descartado"),AND(F273="Comprado",NOT(ISNUMBER(D273))),AND(G273&lt;&gt;"",NOT(ISNUMBER(G273)))),"REVISAR datos","Correcto"))</f>
        <v/>
      </c>
      <c r="K273" s="24" t="str">
        <f aca="false">IF(COUNTA(A273:B273)=0,"",IF(COUNTIFS(Resumen!$A$18:$A$25,B273)=1,"Clasificado","REVISAR categoría"))</f>
        <v/>
      </c>
      <c r="L273" s="25" t="n">
        <f aca="false">IF(J273="Correcto",MAX(0,H273-C273),0)</f>
        <v>0</v>
      </c>
      <c r="M273" s="1" t="n">
        <f aca="false">IF(COUNTA(A273:G273)&gt;0,ROW(),0)</f>
        <v>0</v>
      </c>
    </row>
    <row r="274" customFormat="false" ht="30" hidden="false" customHeight="true" outlineLevel="0" collapsed="false">
      <c r="A274" s="33"/>
      <c r="B274" s="33"/>
      <c r="C274" s="34"/>
      <c r="D274" s="34"/>
      <c r="E274" s="34"/>
      <c r="F274" s="33"/>
      <c r="G274" s="35"/>
      <c r="H274" s="23" t="n">
        <f aca="false">IF(J274&lt;&gt;"Correcto",0,IF(F274="Descartado",0,IF(ISNUMBER(D274),D274,C274)))</f>
        <v>0</v>
      </c>
      <c r="I274" s="23" t="n">
        <f aca="false">IF(J274="Correcto",H274-N(E274),0)</f>
        <v>0</v>
      </c>
      <c r="J274" s="9" t="str">
        <f aca="false">IF(COUNTA(A274:G274)=0,"",IF(OR(A274="",B274="",NOT(ISNUMBER(C274)),C274&lt;0,AND(D274&lt;&gt;"",NOT(ISNUMBER(D274))),AND(E274&lt;&gt;"",NOT(ISNUMBER(E274))),AND(F274&lt;&gt;"Pendiente",F274&lt;&gt;"Comprado",F274&lt;&gt;"Descartado"),AND(F274="Comprado",NOT(ISNUMBER(D274))),AND(G274&lt;&gt;"",NOT(ISNUMBER(G274)))),"REVISAR datos","Correcto"))</f>
        <v/>
      </c>
      <c r="K274" s="24" t="str">
        <f aca="false">IF(COUNTA(A274:B274)=0,"",IF(COUNTIFS(Resumen!$A$18:$A$25,B274)=1,"Clasificado","REVISAR categoría"))</f>
        <v/>
      </c>
      <c r="L274" s="25" t="n">
        <f aca="false">IF(J274="Correcto",MAX(0,H274-C274),0)</f>
        <v>0</v>
      </c>
      <c r="M274" s="1" t="n">
        <f aca="false">IF(COUNTA(A274:G274)&gt;0,ROW(),0)</f>
        <v>0</v>
      </c>
    </row>
    <row r="275" customFormat="false" ht="30" hidden="false" customHeight="true" outlineLevel="0" collapsed="false">
      <c r="A275" s="33"/>
      <c r="B275" s="33"/>
      <c r="C275" s="34"/>
      <c r="D275" s="34"/>
      <c r="E275" s="34"/>
      <c r="F275" s="33"/>
      <c r="G275" s="35"/>
      <c r="H275" s="23" t="n">
        <f aca="false">IF(J275&lt;&gt;"Correcto",0,IF(F275="Descartado",0,IF(ISNUMBER(D275),D275,C275)))</f>
        <v>0</v>
      </c>
      <c r="I275" s="23" t="n">
        <f aca="false">IF(J275="Correcto",H275-N(E275),0)</f>
        <v>0</v>
      </c>
      <c r="J275" s="9" t="str">
        <f aca="false">IF(COUNTA(A275:G275)=0,"",IF(OR(A275="",B275="",NOT(ISNUMBER(C275)),C275&lt;0,AND(D275&lt;&gt;"",NOT(ISNUMBER(D275))),AND(E275&lt;&gt;"",NOT(ISNUMBER(E275))),AND(F275&lt;&gt;"Pendiente",F275&lt;&gt;"Comprado",F275&lt;&gt;"Descartado"),AND(F275="Comprado",NOT(ISNUMBER(D275))),AND(G275&lt;&gt;"",NOT(ISNUMBER(G275)))),"REVISAR datos","Correcto"))</f>
        <v/>
      </c>
      <c r="K275" s="24" t="str">
        <f aca="false">IF(COUNTA(A275:B275)=0,"",IF(COUNTIFS(Resumen!$A$18:$A$25,B275)=1,"Clasificado","REVISAR categoría"))</f>
        <v/>
      </c>
      <c r="L275" s="25" t="n">
        <f aca="false">IF(J275="Correcto",MAX(0,H275-C275),0)</f>
        <v>0</v>
      </c>
      <c r="M275" s="1" t="n">
        <f aca="false">IF(COUNTA(A275:G275)&gt;0,ROW(),0)</f>
        <v>0</v>
      </c>
    </row>
    <row r="276" customFormat="false" ht="30" hidden="false" customHeight="true" outlineLevel="0" collapsed="false">
      <c r="A276" s="33"/>
      <c r="B276" s="33"/>
      <c r="C276" s="34"/>
      <c r="D276" s="34"/>
      <c r="E276" s="34"/>
      <c r="F276" s="33"/>
      <c r="G276" s="35"/>
      <c r="H276" s="23" t="n">
        <f aca="false">IF(J276&lt;&gt;"Correcto",0,IF(F276="Descartado",0,IF(ISNUMBER(D276),D276,C276)))</f>
        <v>0</v>
      </c>
      <c r="I276" s="23" t="n">
        <f aca="false">IF(J276="Correcto",H276-N(E276),0)</f>
        <v>0</v>
      </c>
      <c r="J276" s="9" t="str">
        <f aca="false">IF(COUNTA(A276:G276)=0,"",IF(OR(A276="",B276="",NOT(ISNUMBER(C276)),C276&lt;0,AND(D276&lt;&gt;"",NOT(ISNUMBER(D276))),AND(E276&lt;&gt;"",NOT(ISNUMBER(E276))),AND(F276&lt;&gt;"Pendiente",F276&lt;&gt;"Comprado",F276&lt;&gt;"Descartado"),AND(F276="Comprado",NOT(ISNUMBER(D276))),AND(G276&lt;&gt;"",NOT(ISNUMBER(G276)))),"REVISAR datos","Correcto"))</f>
        <v/>
      </c>
      <c r="K276" s="24" t="str">
        <f aca="false">IF(COUNTA(A276:B276)=0,"",IF(COUNTIFS(Resumen!$A$18:$A$25,B276)=1,"Clasificado","REVISAR categoría"))</f>
        <v/>
      </c>
      <c r="L276" s="25" t="n">
        <f aca="false">IF(J276="Correcto",MAX(0,H276-C276),0)</f>
        <v>0</v>
      </c>
      <c r="M276" s="1" t="n">
        <f aca="false">IF(COUNTA(A276:G276)&gt;0,ROW(),0)</f>
        <v>0</v>
      </c>
    </row>
    <row r="277" customFormat="false" ht="30" hidden="false" customHeight="true" outlineLevel="0" collapsed="false">
      <c r="A277" s="33"/>
      <c r="B277" s="33"/>
      <c r="C277" s="34"/>
      <c r="D277" s="34"/>
      <c r="E277" s="34"/>
      <c r="F277" s="33"/>
      <c r="G277" s="35"/>
      <c r="H277" s="23" t="n">
        <f aca="false">IF(J277&lt;&gt;"Correcto",0,IF(F277="Descartado",0,IF(ISNUMBER(D277),D277,C277)))</f>
        <v>0</v>
      </c>
      <c r="I277" s="23" t="n">
        <f aca="false">IF(J277="Correcto",H277-N(E277),0)</f>
        <v>0</v>
      </c>
      <c r="J277" s="9" t="str">
        <f aca="false">IF(COUNTA(A277:G277)=0,"",IF(OR(A277="",B277="",NOT(ISNUMBER(C277)),C277&lt;0,AND(D277&lt;&gt;"",NOT(ISNUMBER(D277))),AND(E277&lt;&gt;"",NOT(ISNUMBER(E277))),AND(F277&lt;&gt;"Pendiente",F277&lt;&gt;"Comprado",F277&lt;&gt;"Descartado"),AND(F277="Comprado",NOT(ISNUMBER(D277))),AND(G277&lt;&gt;"",NOT(ISNUMBER(G277)))),"REVISAR datos","Correcto"))</f>
        <v/>
      </c>
      <c r="K277" s="24" t="str">
        <f aca="false">IF(COUNTA(A277:B277)=0,"",IF(COUNTIFS(Resumen!$A$18:$A$25,B277)=1,"Clasificado","REVISAR categoría"))</f>
        <v/>
      </c>
      <c r="L277" s="25" t="n">
        <f aca="false">IF(J277="Correcto",MAX(0,H277-C277),0)</f>
        <v>0</v>
      </c>
      <c r="M277" s="1" t="n">
        <f aca="false">IF(COUNTA(A277:G277)&gt;0,ROW(),0)</f>
        <v>0</v>
      </c>
    </row>
    <row r="278" customFormat="false" ht="30" hidden="false" customHeight="true" outlineLevel="0" collapsed="false">
      <c r="A278" s="33"/>
      <c r="B278" s="33"/>
      <c r="C278" s="34"/>
      <c r="D278" s="34"/>
      <c r="E278" s="34"/>
      <c r="F278" s="33"/>
      <c r="G278" s="35"/>
      <c r="H278" s="23" t="n">
        <f aca="false">IF(J278&lt;&gt;"Correcto",0,IF(F278="Descartado",0,IF(ISNUMBER(D278),D278,C278)))</f>
        <v>0</v>
      </c>
      <c r="I278" s="23" t="n">
        <f aca="false">IF(J278="Correcto",H278-N(E278),0)</f>
        <v>0</v>
      </c>
      <c r="J278" s="9" t="str">
        <f aca="false">IF(COUNTA(A278:G278)=0,"",IF(OR(A278="",B278="",NOT(ISNUMBER(C278)),C278&lt;0,AND(D278&lt;&gt;"",NOT(ISNUMBER(D278))),AND(E278&lt;&gt;"",NOT(ISNUMBER(E278))),AND(F278&lt;&gt;"Pendiente",F278&lt;&gt;"Comprado",F278&lt;&gt;"Descartado"),AND(F278="Comprado",NOT(ISNUMBER(D278))),AND(G278&lt;&gt;"",NOT(ISNUMBER(G278)))),"REVISAR datos","Correcto"))</f>
        <v/>
      </c>
      <c r="K278" s="24" t="str">
        <f aca="false">IF(COUNTA(A278:B278)=0,"",IF(COUNTIFS(Resumen!$A$18:$A$25,B278)=1,"Clasificado","REVISAR categoría"))</f>
        <v/>
      </c>
      <c r="L278" s="25" t="n">
        <f aca="false">IF(J278="Correcto",MAX(0,H278-C278),0)</f>
        <v>0</v>
      </c>
      <c r="M278" s="1" t="n">
        <f aca="false">IF(COUNTA(A278:G278)&gt;0,ROW(),0)</f>
        <v>0</v>
      </c>
    </row>
    <row r="279" customFormat="false" ht="30" hidden="false" customHeight="true" outlineLevel="0" collapsed="false">
      <c r="A279" s="33"/>
      <c r="B279" s="33"/>
      <c r="C279" s="34"/>
      <c r="D279" s="34"/>
      <c r="E279" s="34"/>
      <c r="F279" s="33"/>
      <c r="G279" s="35"/>
      <c r="H279" s="23" t="n">
        <f aca="false">IF(J279&lt;&gt;"Correcto",0,IF(F279="Descartado",0,IF(ISNUMBER(D279),D279,C279)))</f>
        <v>0</v>
      </c>
      <c r="I279" s="23" t="n">
        <f aca="false">IF(J279="Correcto",H279-N(E279),0)</f>
        <v>0</v>
      </c>
      <c r="J279" s="9" t="str">
        <f aca="false">IF(COUNTA(A279:G279)=0,"",IF(OR(A279="",B279="",NOT(ISNUMBER(C279)),C279&lt;0,AND(D279&lt;&gt;"",NOT(ISNUMBER(D279))),AND(E279&lt;&gt;"",NOT(ISNUMBER(E279))),AND(F279&lt;&gt;"Pendiente",F279&lt;&gt;"Comprado",F279&lt;&gt;"Descartado"),AND(F279="Comprado",NOT(ISNUMBER(D279))),AND(G279&lt;&gt;"",NOT(ISNUMBER(G279)))),"REVISAR datos","Correcto"))</f>
        <v/>
      </c>
      <c r="K279" s="24" t="str">
        <f aca="false">IF(COUNTA(A279:B279)=0,"",IF(COUNTIFS(Resumen!$A$18:$A$25,B279)=1,"Clasificado","REVISAR categoría"))</f>
        <v/>
      </c>
      <c r="L279" s="25" t="n">
        <f aca="false">IF(J279="Correcto",MAX(0,H279-C279),0)</f>
        <v>0</v>
      </c>
      <c r="M279" s="1" t="n">
        <f aca="false">IF(COUNTA(A279:G279)&gt;0,ROW(),0)</f>
        <v>0</v>
      </c>
    </row>
    <row r="280" customFormat="false" ht="30" hidden="false" customHeight="true" outlineLevel="0" collapsed="false">
      <c r="A280" s="33"/>
      <c r="B280" s="33"/>
      <c r="C280" s="34"/>
      <c r="D280" s="34"/>
      <c r="E280" s="34"/>
      <c r="F280" s="33"/>
      <c r="G280" s="35"/>
      <c r="H280" s="23" t="n">
        <f aca="false">IF(J280&lt;&gt;"Correcto",0,IF(F280="Descartado",0,IF(ISNUMBER(D280),D280,C280)))</f>
        <v>0</v>
      </c>
      <c r="I280" s="23" t="n">
        <f aca="false">IF(J280="Correcto",H280-N(E280),0)</f>
        <v>0</v>
      </c>
      <c r="J280" s="9" t="str">
        <f aca="false">IF(COUNTA(A280:G280)=0,"",IF(OR(A280="",B280="",NOT(ISNUMBER(C280)),C280&lt;0,AND(D280&lt;&gt;"",NOT(ISNUMBER(D280))),AND(E280&lt;&gt;"",NOT(ISNUMBER(E280))),AND(F280&lt;&gt;"Pendiente",F280&lt;&gt;"Comprado",F280&lt;&gt;"Descartado"),AND(F280="Comprado",NOT(ISNUMBER(D280))),AND(G280&lt;&gt;"",NOT(ISNUMBER(G280)))),"REVISAR datos","Correcto"))</f>
        <v/>
      </c>
      <c r="K280" s="24" t="str">
        <f aca="false">IF(COUNTA(A280:B280)=0,"",IF(COUNTIFS(Resumen!$A$18:$A$25,B280)=1,"Clasificado","REVISAR categoría"))</f>
        <v/>
      </c>
      <c r="L280" s="25" t="n">
        <f aca="false">IF(J280="Correcto",MAX(0,H280-C280),0)</f>
        <v>0</v>
      </c>
      <c r="M280" s="1" t="n">
        <f aca="false">IF(COUNTA(A280:G280)&gt;0,ROW(),0)</f>
        <v>0</v>
      </c>
    </row>
    <row r="281" customFormat="false" ht="30" hidden="false" customHeight="true" outlineLevel="0" collapsed="false">
      <c r="A281" s="33"/>
      <c r="B281" s="33"/>
      <c r="C281" s="34"/>
      <c r="D281" s="34"/>
      <c r="E281" s="34"/>
      <c r="F281" s="33"/>
      <c r="G281" s="35"/>
      <c r="H281" s="23" t="n">
        <f aca="false">IF(J281&lt;&gt;"Correcto",0,IF(F281="Descartado",0,IF(ISNUMBER(D281),D281,C281)))</f>
        <v>0</v>
      </c>
      <c r="I281" s="23" t="n">
        <f aca="false">IF(J281="Correcto",H281-N(E281),0)</f>
        <v>0</v>
      </c>
      <c r="J281" s="9" t="str">
        <f aca="false">IF(COUNTA(A281:G281)=0,"",IF(OR(A281="",B281="",NOT(ISNUMBER(C281)),C281&lt;0,AND(D281&lt;&gt;"",NOT(ISNUMBER(D281))),AND(E281&lt;&gt;"",NOT(ISNUMBER(E281))),AND(F281&lt;&gt;"Pendiente",F281&lt;&gt;"Comprado",F281&lt;&gt;"Descartado"),AND(F281="Comprado",NOT(ISNUMBER(D281))),AND(G281&lt;&gt;"",NOT(ISNUMBER(G281)))),"REVISAR datos","Correcto"))</f>
        <v/>
      </c>
      <c r="K281" s="24" t="str">
        <f aca="false">IF(COUNTA(A281:B281)=0,"",IF(COUNTIFS(Resumen!$A$18:$A$25,B281)=1,"Clasificado","REVISAR categoría"))</f>
        <v/>
      </c>
      <c r="L281" s="25" t="n">
        <f aca="false">IF(J281="Correcto",MAX(0,H281-C281),0)</f>
        <v>0</v>
      </c>
      <c r="M281" s="1" t="n">
        <f aca="false">IF(COUNTA(A281:G281)&gt;0,ROW(),0)</f>
        <v>0</v>
      </c>
    </row>
    <row r="282" customFormat="false" ht="30" hidden="false" customHeight="true" outlineLevel="0" collapsed="false">
      <c r="A282" s="33"/>
      <c r="B282" s="33"/>
      <c r="C282" s="34"/>
      <c r="D282" s="34"/>
      <c r="E282" s="34"/>
      <c r="F282" s="33"/>
      <c r="G282" s="35"/>
      <c r="H282" s="23" t="n">
        <f aca="false">IF(J282&lt;&gt;"Correcto",0,IF(F282="Descartado",0,IF(ISNUMBER(D282),D282,C282)))</f>
        <v>0</v>
      </c>
      <c r="I282" s="23" t="n">
        <f aca="false">IF(J282="Correcto",H282-N(E282),0)</f>
        <v>0</v>
      </c>
      <c r="J282" s="9" t="str">
        <f aca="false">IF(COUNTA(A282:G282)=0,"",IF(OR(A282="",B282="",NOT(ISNUMBER(C282)),C282&lt;0,AND(D282&lt;&gt;"",NOT(ISNUMBER(D282))),AND(E282&lt;&gt;"",NOT(ISNUMBER(E282))),AND(F282&lt;&gt;"Pendiente",F282&lt;&gt;"Comprado",F282&lt;&gt;"Descartado"),AND(F282="Comprado",NOT(ISNUMBER(D282))),AND(G282&lt;&gt;"",NOT(ISNUMBER(G282)))),"REVISAR datos","Correcto"))</f>
        <v/>
      </c>
      <c r="K282" s="24" t="str">
        <f aca="false">IF(COUNTA(A282:B282)=0,"",IF(COUNTIFS(Resumen!$A$18:$A$25,B282)=1,"Clasificado","REVISAR categoría"))</f>
        <v/>
      </c>
      <c r="L282" s="25" t="n">
        <f aca="false">IF(J282="Correcto",MAX(0,H282-C282),0)</f>
        <v>0</v>
      </c>
      <c r="M282" s="1" t="n">
        <f aca="false">IF(COUNTA(A282:G282)&gt;0,ROW(),0)</f>
        <v>0</v>
      </c>
    </row>
    <row r="283" customFormat="false" ht="30" hidden="false" customHeight="true" outlineLevel="0" collapsed="false">
      <c r="A283" s="33"/>
      <c r="B283" s="33"/>
      <c r="C283" s="34"/>
      <c r="D283" s="34"/>
      <c r="E283" s="34"/>
      <c r="F283" s="33"/>
      <c r="G283" s="35"/>
      <c r="H283" s="23" t="n">
        <f aca="false">IF(J283&lt;&gt;"Correcto",0,IF(F283="Descartado",0,IF(ISNUMBER(D283),D283,C283)))</f>
        <v>0</v>
      </c>
      <c r="I283" s="23" t="n">
        <f aca="false">IF(J283="Correcto",H283-N(E283),0)</f>
        <v>0</v>
      </c>
      <c r="J283" s="9" t="str">
        <f aca="false">IF(COUNTA(A283:G283)=0,"",IF(OR(A283="",B283="",NOT(ISNUMBER(C283)),C283&lt;0,AND(D283&lt;&gt;"",NOT(ISNUMBER(D283))),AND(E283&lt;&gt;"",NOT(ISNUMBER(E283))),AND(F283&lt;&gt;"Pendiente",F283&lt;&gt;"Comprado",F283&lt;&gt;"Descartado"),AND(F283="Comprado",NOT(ISNUMBER(D283))),AND(G283&lt;&gt;"",NOT(ISNUMBER(G283)))),"REVISAR datos","Correcto"))</f>
        <v/>
      </c>
      <c r="K283" s="24" t="str">
        <f aca="false">IF(COUNTA(A283:B283)=0,"",IF(COUNTIFS(Resumen!$A$18:$A$25,B283)=1,"Clasificado","REVISAR categoría"))</f>
        <v/>
      </c>
      <c r="L283" s="25" t="n">
        <f aca="false">IF(J283="Correcto",MAX(0,H283-C283),0)</f>
        <v>0</v>
      </c>
      <c r="M283" s="1" t="n">
        <f aca="false">IF(COUNTA(A283:G283)&gt;0,ROW(),0)</f>
        <v>0</v>
      </c>
    </row>
    <row r="284" customFormat="false" ht="30" hidden="false" customHeight="true" outlineLevel="0" collapsed="false">
      <c r="A284" s="33"/>
      <c r="B284" s="33"/>
      <c r="C284" s="34"/>
      <c r="D284" s="34"/>
      <c r="E284" s="34"/>
      <c r="F284" s="33"/>
      <c r="G284" s="35"/>
      <c r="H284" s="23" t="n">
        <f aca="false">IF(J284&lt;&gt;"Correcto",0,IF(F284="Descartado",0,IF(ISNUMBER(D284),D284,C284)))</f>
        <v>0</v>
      </c>
      <c r="I284" s="23" t="n">
        <f aca="false">IF(J284="Correcto",H284-N(E284),0)</f>
        <v>0</v>
      </c>
      <c r="J284" s="9" t="str">
        <f aca="false">IF(COUNTA(A284:G284)=0,"",IF(OR(A284="",B284="",NOT(ISNUMBER(C284)),C284&lt;0,AND(D284&lt;&gt;"",NOT(ISNUMBER(D284))),AND(E284&lt;&gt;"",NOT(ISNUMBER(E284))),AND(F284&lt;&gt;"Pendiente",F284&lt;&gt;"Comprado",F284&lt;&gt;"Descartado"),AND(F284="Comprado",NOT(ISNUMBER(D284))),AND(G284&lt;&gt;"",NOT(ISNUMBER(G284)))),"REVISAR datos","Correcto"))</f>
        <v/>
      </c>
      <c r="K284" s="24" t="str">
        <f aca="false">IF(COUNTA(A284:B284)=0,"",IF(COUNTIFS(Resumen!$A$18:$A$25,B284)=1,"Clasificado","REVISAR categoría"))</f>
        <v/>
      </c>
      <c r="L284" s="25" t="n">
        <f aca="false">IF(J284="Correcto",MAX(0,H284-C284),0)</f>
        <v>0</v>
      </c>
      <c r="M284" s="1" t="n">
        <f aca="false">IF(COUNTA(A284:G284)&gt;0,ROW(),0)</f>
        <v>0</v>
      </c>
    </row>
    <row r="285" customFormat="false" ht="30" hidden="false" customHeight="true" outlineLevel="0" collapsed="false">
      <c r="A285" s="33"/>
      <c r="B285" s="33"/>
      <c r="C285" s="34"/>
      <c r="D285" s="34"/>
      <c r="E285" s="34"/>
      <c r="F285" s="33"/>
      <c r="G285" s="35"/>
      <c r="H285" s="23" t="n">
        <f aca="false">IF(J285&lt;&gt;"Correcto",0,IF(F285="Descartado",0,IF(ISNUMBER(D285),D285,C285)))</f>
        <v>0</v>
      </c>
      <c r="I285" s="23" t="n">
        <f aca="false">IF(J285="Correcto",H285-N(E285),0)</f>
        <v>0</v>
      </c>
      <c r="J285" s="9" t="str">
        <f aca="false">IF(COUNTA(A285:G285)=0,"",IF(OR(A285="",B285="",NOT(ISNUMBER(C285)),C285&lt;0,AND(D285&lt;&gt;"",NOT(ISNUMBER(D285))),AND(E285&lt;&gt;"",NOT(ISNUMBER(E285))),AND(F285&lt;&gt;"Pendiente",F285&lt;&gt;"Comprado",F285&lt;&gt;"Descartado"),AND(F285="Comprado",NOT(ISNUMBER(D285))),AND(G285&lt;&gt;"",NOT(ISNUMBER(G285)))),"REVISAR datos","Correcto"))</f>
        <v/>
      </c>
      <c r="K285" s="24" t="str">
        <f aca="false">IF(COUNTA(A285:B285)=0,"",IF(COUNTIFS(Resumen!$A$18:$A$25,B285)=1,"Clasificado","REVISAR categoría"))</f>
        <v/>
      </c>
      <c r="L285" s="25" t="n">
        <f aca="false">IF(J285="Correcto",MAX(0,H285-C285),0)</f>
        <v>0</v>
      </c>
      <c r="M285" s="1" t="n">
        <f aca="false">IF(COUNTA(A285:G285)&gt;0,ROW(),0)</f>
        <v>0</v>
      </c>
    </row>
    <row r="286" customFormat="false" ht="30" hidden="false" customHeight="true" outlineLevel="0" collapsed="false">
      <c r="A286" s="33"/>
      <c r="B286" s="33"/>
      <c r="C286" s="34"/>
      <c r="D286" s="34"/>
      <c r="E286" s="34"/>
      <c r="F286" s="33"/>
      <c r="G286" s="35"/>
      <c r="H286" s="23" t="n">
        <f aca="false">IF(J286&lt;&gt;"Correcto",0,IF(F286="Descartado",0,IF(ISNUMBER(D286),D286,C286)))</f>
        <v>0</v>
      </c>
      <c r="I286" s="23" t="n">
        <f aca="false">IF(J286="Correcto",H286-N(E286),0)</f>
        <v>0</v>
      </c>
      <c r="J286" s="9" t="str">
        <f aca="false">IF(COUNTA(A286:G286)=0,"",IF(OR(A286="",B286="",NOT(ISNUMBER(C286)),C286&lt;0,AND(D286&lt;&gt;"",NOT(ISNUMBER(D286))),AND(E286&lt;&gt;"",NOT(ISNUMBER(E286))),AND(F286&lt;&gt;"Pendiente",F286&lt;&gt;"Comprado",F286&lt;&gt;"Descartado"),AND(F286="Comprado",NOT(ISNUMBER(D286))),AND(G286&lt;&gt;"",NOT(ISNUMBER(G286)))),"REVISAR datos","Correcto"))</f>
        <v/>
      </c>
      <c r="K286" s="24" t="str">
        <f aca="false">IF(COUNTA(A286:B286)=0,"",IF(COUNTIFS(Resumen!$A$18:$A$25,B286)=1,"Clasificado","REVISAR categoría"))</f>
        <v/>
      </c>
      <c r="L286" s="25" t="n">
        <f aca="false">IF(J286="Correcto",MAX(0,H286-C286),0)</f>
        <v>0</v>
      </c>
      <c r="M286" s="1" t="n">
        <f aca="false">IF(COUNTA(A286:G286)&gt;0,ROW(),0)</f>
        <v>0</v>
      </c>
    </row>
    <row r="287" customFormat="false" ht="30" hidden="false" customHeight="true" outlineLevel="0" collapsed="false">
      <c r="A287" s="33"/>
      <c r="B287" s="33"/>
      <c r="C287" s="34"/>
      <c r="D287" s="34"/>
      <c r="E287" s="34"/>
      <c r="F287" s="33"/>
      <c r="G287" s="35"/>
      <c r="H287" s="23" t="n">
        <f aca="false">IF(J287&lt;&gt;"Correcto",0,IF(F287="Descartado",0,IF(ISNUMBER(D287),D287,C287)))</f>
        <v>0</v>
      </c>
      <c r="I287" s="23" t="n">
        <f aca="false">IF(J287="Correcto",H287-N(E287),0)</f>
        <v>0</v>
      </c>
      <c r="J287" s="9" t="str">
        <f aca="false">IF(COUNTA(A287:G287)=0,"",IF(OR(A287="",B287="",NOT(ISNUMBER(C287)),C287&lt;0,AND(D287&lt;&gt;"",NOT(ISNUMBER(D287))),AND(E287&lt;&gt;"",NOT(ISNUMBER(E287))),AND(F287&lt;&gt;"Pendiente",F287&lt;&gt;"Comprado",F287&lt;&gt;"Descartado"),AND(F287="Comprado",NOT(ISNUMBER(D287))),AND(G287&lt;&gt;"",NOT(ISNUMBER(G287)))),"REVISAR datos","Correcto"))</f>
        <v/>
      </c>
      <c r="K287" s="24" t="str">
        <f aca="false">IF(COUNTA(A287:B287)=0,"",IF(COUNTIFS(Resumen!$A$18:$A$25,B287)=1,"Clasificado","REVISAR categoría"))</f>
        <v/>
      </c>
      <c r="L287" s="25" t="n">
        <f aca="false">IF(J287="Correcto",MAX(0,H287-C287),0)</f>
        <v>0</v>
      </c>
      <c r="M287" s="1" t="n">
        <f aca="false">IF(COUNTA(A287:G287)&gt;0,ROW(),0)</f>
        <v>0</v>
      </c>
    </row>
    <row r="288" customFormat="false" ht="30" hidden="false" customHeight="true" outlineLevel="0" collapsed="false">
      <c r="A288" s="33"/>
      <c r="B288" s="33"/>
      <c r="C288" s="34"/>
      <c r="D288" s="34"/>
      <c r="E288" s="34"/>
      <c r="F288" s="33"/>
      <c r="G288" s="35"/>
      <c r="H288" s="23" t="n">
        <f aca="false">IF(J288&lt;&gt;"Correcto",0,IF(F288="Descartado",0,IF(ISNUMBER(D288),D288,C288)))</f>
        <v>0</v>
      </c>
      <c r="I288" s="23" t="n">
        <f aca="false">IF(J288="Correcto",H288-N(E288),0)</f>
        <v>0</v>
      </c>
      <c r="J288" s="9" t="str">
        <f aca="false">IF(COUNTA(A288:G288)=0,"",IF(OR(A288="",B288="",NOT(ISNUMBER(C288)),C288&lt;0,AND(D288&lt;&gt;"",NOT(ISNUMBER(D288))),AND(E288&lt;&gt;"",NOT(ISNUMBER(E288))),AND(F288&lt;&gt;"Pendiente",F288&lt;&gt;"Comprado",F288&lt;&gt;"Descartado"),AND(F288="Comprado",NOT(ISNUMBER(D288))),AND(G288&lt;&gt;"",NOT(ISNUMBER(G288)))),"REVISAR datos","Correcto"))</f>
        <v/>
      </c>
      <c r="K288" s="24" t="str">
        <f aca="false">IF(COUNTA(A288:B288)=0,"",IF(COUNTIFS(Resumen!$A$18:$A$25,B288)=1,"Clasificado","REVISAR categoría"))</f>
        <v/>
      </c>
      <c r="L288" s="25" t="n">
        <f aca="false">IF(J288="Correcto",MAX(0,H288-C288),0)</f>
        <v>0</v>
      </c>
      <c r="M288" s="1" t="n">
        <f aca="false">IF(COUNTA(A288:G288)&gt;0,ROW(),0)</f>
        <v>0</v>
      </c>
    </row>
    <row r="289" customFormat="false" ht="30" hidden="false" customHeight="true" outlineLevel="0" collapsed="false">
      <c r="A289" s="33"/>
      <c r="B289" s="33"/>
      <c r="C289" s="34"/>
      <c r="D289" s="34"/>
      <c r="E289" s="34"/>
      <c r="F289" s="33"/>
      <c r="G289" s="35"/>
      <c r="H289" s="23" t="n">
        <f aca="false">IF(J289&lt;&gt;"Correcto",0,IF(F289="Descartado",0,IF(ISNUMBER(D289),D289,C289)))</f>
        <v>0</v>
      </c>
      <c r="I289" s="23" t="n">
        <f aca="false">IF(J289="Correcto",H289-N(E289),0)</f>
        <v>0</v>
      </c>
      <c r="J289" s="9" t="str">
        <f aca="false">IF(COUNTA(A289:G289)=0,"",IF(OR(A289="",B289="",NOT(ISNUMBER(C289)),C289&lt;0,AND(D289&lt;&gt;"",NOT(ISNUMBER(D289))),AND(E289&lt;&gt;"",NOT(ISNUMBER(E289))),AND(F289&lt;&gt;"Pendiente",F289&lt;&gt;"Comprado",F289&lt;&gt;"Descartado"),AND(F289="Comprado",NOT(ISNUMBER(D289))),AND(G289&lt;&gt;"",NOT(ISNUMBER(G289)))),"REVISAR datos","Correcto"))</f>
        <v/>
      </c>
      <c r="K289" s="24" t="str">
        <f aca="false">IF(COUNTA(A289:B289)=0,"",IF(COUNTIFS(Resumen!$A$18:$A$25,B289)=1,"Clasificado","REVISAR categoría"))</f>
        <v/>
      </c>
      <c r="L289" s="25" t="n">
        <f aca="false">IF(J289="Correcto",MAX(0,H289-C289),0)</f>
        <v>0</v>
      </c>
      <c r="M289" s="1" t="n">
        <f aca="false">IF(COUNTA(A289:G289)&gt;0,ROW(),0)</f>
        <v>0</v>
      </c>
    </row>
    <row r="290" customFormat="false" ht="30" hidden="false" customHeight="true" outlineLevel="0" collapsed="false">
      <c r="A290" s="33"/>
      <c r="B290" s="33"/>
      <c r="C290" s="34"/>
      <c r="D290" s="34"/>
      <c r="E290" s="34"/>
      <c r="F290" s="33"/>
      <c r="G290" s="35"/>
      <c r="H290" s="23" t="n">
        <f aca="false">IF(J290&lt;&gt;"Correcto",0,IF(F290="Descartado",0,IF(ISNUMBER(D290),D290,C290)))</f>
        <v>0</v>
      </c>
      <c r="I290" s="23" t="n">
        <f aca="false">IF(J290="Correcto",H290-N(E290),0)</f>
        <v>0</v>
      </c>
      <c r="J290" s="9" t="str">
        <f aca="false">IF(COUNTA(A290:G290)=0,"",IF(OR(A290="",B290="",NOT(ISNUMBER(C290)),C290&lt;0,AND(D290&lt;&gt;"",NOT(ISNUMBER(D290))),AND(E290&lt;&gt;"",NOT(ISNUMBER(E290))),AND(F290&lt;&gt;"Pendiente",F290&lt;&gt;"Comprado",F290&lt;&gt;"Descartado"),AND(F290="Comprado",NOT(ISNUMBER(D290))),AND(G290&lt;&gt;"",NOT(ISNUMBER(G290)))),"REVISAR datos","Correcto"))</f>
        <v/>
      </c>
      <c r="K290" s="24" t="str">
        <f aca="false">IF(COUNTA(A290:B290)=0,"",IF(COUNTIFS(Resumen!$A$18:$A$25,B290)=1,"Clasificado","REVISAR categoría"))</f>
        <v/>
      </c>
      <c r="L290" s="25" t="n">
        <f aca="false">IF(J290="Correcto",MAX(0,H290-C290),0)</f>
        <v>0</v>
      </c>
      <c r="M290" s="1" t="n">
        <f aca="false">IF(COUNTA(A290:G290)&gt;0,ROW(),0)</f>
        <v>0</v>
      </c>
    </row>
    <row r="291" customFormat="false" ht="30" hidden="false" customHeight="true" outlineLevel="0" collapsed="false">
      <c r="A291" s="33"/>
      <c r="B291" s="33"/>
      <c r="C291" s="34"/>
      <c r="D291" s="34"/>
      <c r="E291" s="34"/>
      <c r="F291" s="33"/>
      <c r="G291" s="35"/>
      <c r="H291" s="23" t="n">
        <f aca="false">IF(J291&lt;&gt;"Correcto",0,IF(F291="Descartado",0,IF(ISNUMBER(D291),D291,C291)))</f>
        <v>0</v>
      </c>
      <c r="I291" s="23" t="n">
        <f aca="false">IF(J291="Correcto",H291-N(E291),0)</f>
        <v>0</v>
      </c>
      <c r="J291" s="9" t="str">
        <f aca="false">IF(COUNTA(A291:G291)=0,"",IF(OR(A291="",B291="",NOT(ISNUMBER(C291)),C291&lt;0,AND(D291&lt;&gt;"",NOT(ISNUMBER(D291))),AND(E291&lt;&gt;"",NOT(ISNUMBER(E291))),AND(F291&lt;&gt;"Pendiente",F291&lt;&gt;"Comprado",F291&lt;&gt;"Descartado"),AND(F291="Comprado",NOT(ISNUMBER(D291))),AND(G291&lt;&gt;"",NOT(ISNUMBER(G291)))),"REVISAR datos","Correcto"))</f>
        <v/>
      </c>
      <c r="K291" s="24" t="str">
        <f aca="false">IF(COUNTA(A291:B291)=0,"",IF(COUNTIFS(Resumen!$A$18:$A$25,B291)=1,"Clasificado","REVISAR categoría"))</f>
        <v/>
      </c>
      <c r="L291" s="25" t="n">
        <f aca="false">IF(J291="Correcto",MAX(0,H291-C291),0)</f>
        <v>0</v>
      </c>
      <c r="M291" s="1" t="n">
        <f aca="false">IF(COUNTA(A291:G291)&gt;0,ROW(),0)</f>
        <v>0</v>
      </c>
    </row>
    <row r="292" customFormat="false" ht="30" hidden="false" customHeight="true" outlineLevel="0" collapsed="false">
      <c r="A292" s="33"/>
      <c r="B292" s="33"/>
      <c r="C292" s="34"/>
      <c r="D292" s="34"/>
      <c r="E292" s="34"/>
      <c r="F292" s="33"/>
      <c r="G292" s="35"/>
      <c r="H292" s="23" t="n">
        <f aca="false">IF(J292&lt;&gt;"Correcto",0,IF(F292="Descartado",0,IF(ISNUMBER(D292),D292,C292)))</f>
        <v>0</v>
      </c>
      <c r="I292" s="23" t="n">
        <f aca="false">IF(J292="Correcto",H292-N(E292),0)</f>
        <v>0</v>
      </c>
      <c r="J292" s="9" t="str">
        <f aca="false">IF(COUNTA(A292:G292)=0,"",IF(OR(A292="",B292="",NOT(ISNUMBER(C292)),C292&lt;0,AND(D292&lt;&gt;"",NOT(ISNUMBER(D292))),AND(E292&lt;&gt;"",NOT(ISNUMBER(E292))),AND(F292&lt;&gt;"Pendiente",F292&lt;&gt;"Comprado",F292&lt;&gt;"Descartado"),AND(F292="Comprado",NOT(ISNUMBER(D292))),AND(G292&lt;&gt;"",NOT(ISNUMBER(G292)))),"REVISAR datos","Correcto"))</f>
        <v/>
      </c>
      <c r="K292" s="24" t="str">
        <f aca="false">IF(COUNTA(A292:B292)=0,"",IF(COUNTIFS(Resumen!$A$18:$A$25,B292)=1,"Clasificado","REVISAR categoría"))</f>
        <v/>
      </c>
      <c r="L292" s="25" t="n">
        <f aca="false">IF(J292="Correcto",MAX(0,H292-C292),0)</f>
        <v>0</v>
      </c>
      <c r="M292" s="1" t="n">
        <f aca="false">IF(COUNTA(A292:G292)&gt;0,ROW(),0)</f>
        <v>0</v>
      </c>
    </row>
    <row r="293" customFormat="false" ht="30" hidden="false" customHeight="true" outlineLevel="0" collapsed="false">
      <c r="A293" s="33"/>
      <c r="B293" s="33"/>
      <c r="C293" s="34"/>
      <c r="D293" s="34"/>
      <c r="E293" s="34"/>
      <c r="F293" s="33"/>
      <c r="G293" s="35"/>
      <c r="H293" s="23" t="n">
        <f aca="false">IF(J293&lt;&gt;"Correcto",0,IF(F293="Descartado",0,IF(ISNUMBER(D293),D293,C293)))</f>
        <v>0</v>
      </c>
      <c r="I293" s="23" t="n">
        <f aca="false">IF(J293="Correcto",H293-N(E293),0)</f>
        <v>0</v>
      </c>
      <c r="J293" s="9" t="str">
        <f aca="false">IF(COUNTA(A293:G293)=0,"",IF(OR(A293="",B293="",NOT(ISNUMBER(C293)),C293&lt;0,AND(D293&lt;&gt;"",NOT(ISNUMBER(D293))),AND(E293&lt;&gt;"",NOT(ISNUMBER(E293))),AND(F293&lt;&gt;"Pendiente",F293&lt;&gt;"Comprado",F293&lt;&gt;"Descartado"),AND(F293="Comprado",NOT(ISNUMBER(D293))),AND(G293&lt;&gt;"",NOT(ISNUMBER(G293)))),"REVISAR datos","Correcto"))</f>
        <v/>
      </c>
      <c r="K293" s="24" t="str">
        <f aca="false">IF(COUNTA(A293:B293)=0,"",IF(COUNTIFS(Resumen!$A$18:$A$25,B293)=1,"Clasificado","REVISAR categoría"))</f>
        <v/>
      </c>
      <c r="L293" s="25" t="n">
        <f aca="false">IF(J293="Correcto",MAX(0,H293-C293),0)</f>
        <v>0</v>
      </c>
      <c r="M293" s="1" t="n">
        <f aca="false">IF(COUNTA(A293:G293)&gt;0,ROW(),0)</f>
        <v>0</v>
      </c>
    </row>
    <row r="294" customFormat="false" ht="30" hidden="false" customHeight="true" outlineLevel="0" collapsed="false">
      <c r="A294" s="33"/>
      <c r="B294" s="33"/>
      <c r="C294" s="34"/>
      <c r="D294" s="34"/>
      <c r="E294" s="34"/>
      <c r="F294" s="33"/>
      <c r="G294" s="35"/>
      <c r="H294" s="23" t="n">
        <f aca="false">IF(J294&lt;&gt;"Correcto",0,IF(F294="Descartado",0,IF(ISNUMBER(D294),D294,C294)))</f>
        <v>0</v>
      </c>
      <c r="I294" s="23" t="n">
        <f aca="false">IF(J294="Correcto",H294-N(E294),0)</f>
        <v>0</v>
      </c>
      <c r="J294" s="9" t="str">
        <f aca="false">IF(COUNTA(A294:G294)=0,"",IF(OR(A294="",B294="",NOT(ISNUMBER(C294)),C294&lt;0,AND(D294&lt;&gt;"",NOT(ISNUMBER(D294))),AND(E294&lt;&gt;"",NOT(ISNUMBER(E294))),AND(F294&lt;&gt;"Pendiente",F294&lt;&gt;"Comprado",F294&lt;&gt;"Descartado"),AND(F294="Comprado",NOT(ISNUMBER(D294))),AND(G294&lt;&gt;"",NOT(ISNUMBER(G294)))),"REVISAR datos","Correcto"))</f>
        <v/>
      </c>
      <c r="K294" s="24" t="str">
        <f aca="false">IF(COUNTA(A294:B294)=0,"",IF(COUNTIFS(Resumen!$A$18:$A$25,B294)=1,"Clasificado","REVISAR categoría"))</f>
        <v/>
      </c>
      <c r="L294" s="25" t="n">
        <f aca="false">IF(J294="Correcto",MAX(0,H294-C294),0)</f>
        <v>0</v>
      </c>
      <c r="M294" s="1" t="n">
        <f aca="false">IF(COUNTA(A294:G294)&gt;0,ROW(),0)</f>
        <v>0</v>
      </c>
    </row>
    <row r="295" customFormat="false" ht="30" hidden="false" customHeight="true" outlineLevel="0" collapsed="false">
      <c r="A295" s="33"/>
      <c r="B295" s="33"/>
      <c r="C295" s="34"/>
      <c r="D295" s="34"/>
      <c r="E295" s="34"/>
      <c r="F295" s="33"/>
      <c r="G295" s="35"/>
      <c r="H295" s="23" t="n">
        <f aca="false">IF(J295&lt;&gt;"Correcto",0,IF(F295="Descartado",0,IF(ISNUMBER(D295),D295,C295)))</f>
        <v>0</v>
      </c>
      <c r="I295" s="23" t="n">
        <f aca="false">IF(J295="Correcto",H295-N(E295),0)</f>
        <v>0</v>
      </c>
      <c r="J295" s="9" t="str">
        <f aca="false">IF(COUNTA(A295:G295)=0,"",IF(OR(A295="",B295="",NOT(ISNUMBER(C295)),C295&lt;0,AND(D295&lt;&gt;"",NOT(ISNUMBER(D295))),AND(E295&lt;&gt;"",NOT(ISNUMBER(E295))),AND(F295&lt;&gt;"Pendiente",F295&lt;&gt;"Comprado",F295&lt;&gt;"Descartado"),AND(F295="Comprado",NOT(ISNUMBER(D295))),AND(G295&lt;&gt;"",NOT(ISNUMBER(G295)))),"REVISAR datos","Correcto"))</f>
        <v/>
      </c>
      <c r="K295" s="24" t="str">
        <f aca="false">IF(COUNTA(A295:B295)=0,"",IF(COUNTIFS(Resumen!$A$18:$A$25,B295)=1,"Clasificado","REVISAR categoría"))</f>
        <v/>
      </c>
      <c r="L295" s="25" t="n">
        <f aca="false">IF(J295="Correcto",MAX(0,H295-C295),0)</f>
        <v>0</v>
      </c>
      <c r="M295" s="1" t="n">
        <f aca="false">IF(COUNTA(A295:G295)&gt;0,ROW(),0)</f>
        <v>0</v>
      </c>
    </row>
    <row r="296" customFormat="false" ht="30" hidden="false" customHeight="true" outlineLevel="0" collapsed="false">
      <c r="A296" s="33"/>
      <c r="B296" s="33"/>
      <c r="C296" s="34"/>
      <c r="D296" s="34"/>
      <c r="E296" s="34"/>
      <c r="F296" s="33"/>
      <c r="G296" s="35"/>
      <c r="H296" s="23" t="n">
        <f aca="false">IF(J296&lt;&gt;"Correcto",0,IF(F296="Descartado",0,IF(ISNUMBER(D296),D296,C296)))</f>
        <v>0</v>
      </c>
      <c r="I296" s="23" t="n">
        <f aca="false">IF(J296="Correcto",H296-N(E296),0)</f>
        <v>0</v>
      </c>
      <c r="J296" s="9" t="str">
        <f aca="false">IF(COUNTA(A296:G296)=0,"",IF(OR(A296="",B296="",NOT(ISNUMBER(C296)),C296&lt;0,AND(D296&lt;&gt;"",NOT(ISNUMBER(D296))),AND(E296&lt;&gt;"",NOT(ISNUMBER(E296))),AND(F296&lt;&gt;"Pendiente",F296&lt;&gt;"Comprado",F296&lt;&gt;"Descartado"),AND(F296="Comprado",NOT(ISNUMBER(D296))),AND(G296&lt;&gt;"",NOT(ISNUMBER(G296)))),"REVISAR datos","Correcto"))</f>
        <v/>
      </c>
      <c r="K296" s="24" t="str">
        <f aca="false">IF(COUNTA(A296:B296)=0,"",IF(COUNTIFS(Resumen!$A$18:$A$25,B296)=1,"Clasificado","REVISAR categoría"))</f>
        <v/>
      </c>
      <c r="L296" s="25" t="n">
        <f aca="false">IF(J296="Correcto",MAX(0,H296-C296),0)</f>
        <v>0</v>
      </c>
      <c r="M296" s="1" t="n">
        <f aca="false">IF(COUNTA(A296:G296)&gt;0,ROW(),0)</f>
        <v>0</v>
      </c>
    </row>
    <row r="297" customFormat="false" ht="30" hidden="false" customHeight="true" outlineLevel="0" collapsed="false">
      <c r="A297" s="33"/>
      <c r="B297" s="33"/>
      <c r="C297" s="34"/>
      <c r="D297" s="34"/>
      <c r="E297" s="34"/>
      <c r="F297" s="33"/>
      <c r="G297" s="35"/>
      <c r="H297" s="23" t="n">
        <f aca="false">IF(J297&lt;&gt;"Correcto",0,IF(F297="Descartado",0,IF(ISNUMBER(D297),D297,C297)))</f>
        <v>0</v>
      </c>
      <c r="I297" s="23" t="n">
        <f aca="false">IF(J297="Correcto",H297-N(E297),0)</f>
        <v>0</v>
      </c>
      <c r="J297" s="9" t="str">
        <f aca="false">IF(COUNTA(A297:G297)=0,"",IF(OR(A297="",B297="",NOT(ISNUMBER(C297)),C297&lt;0,AND(D297&lt;&gt;"",NOT(ISNUMBER(D297))),AND(E297&lt;&gt;"",NOT(ISNUMBER(E297))),AND(F297&lt;&gt;"Pendiente",F297&lt;&gt;"Comprado",F297&lt;&gt;"Descartado"),AND(F297="Comprado",NOT(ISNUMBER(D297))),AND(G297&lt;&gt;"",NOT(ISNUMBER(G297)))),"REVISAR datos","Correcto"))</f>
        <v/>
      </c>
      <c r="K297" s="24" t="str">
        <f aca="false">IF(COUNTA(A297:B297)=0,"",IF(COUNTIFS(Resumen!$A$18:$A$25,B297)=1,"Clasificado","REVISAR categoría"))</f>
        <v/>
      </c>
      <c r="L297" s="25" t="n">
        <f aca="false">IF(J297="Correcto",MAX(0,H297-C297),0)</f>
        <v>0</v>
      </c>
      <c r="M297" s="1" t="n">
        <f aca="false">IF(COUNTA(A297:G297)&gt;0,ROW(),0)</f>
        <v>0</v>
      </c>
    </row>
    <row r="298" customFormat="false" ht="30" hidden="false" customHeight="true" outlineLevel="0" collapsed="false">
      <c r="A298" s="33"/>
      <c r="B298" s="33"/>
      <c r="C298" s="34"/>
      <c r="D298" s="34"/>
      <c r="E298" s="34"/>
      <c r="F298" s="33"/>
      <c r="G298" s="35"/>
      <c r="H298" s="23" t="n">
        <f aca="false">IF(J298&lt;&gt;"Correcto",0,IF(F298="Descartado",0,IF(ISNUMBER(D298),D298,C298)))</f>
        <v>0</v>
      </c>
      <c r="I298" s="23" t="n">
        <f aca="false">IF(J298="Correcto",H298-N(E298),0)</f>
        <v>0</v>
      </c>
      <c r="J298" s="9" t="str">
        <f aca="false">IF(COUNTA(A298:G298)=0,"",IF(OR(A298="",B298="",NOT(ISNUMBER(C298)),C298&lt;0,AND(D298&lt;&gt;"",NOT(ISNUMBER(D298))),AND(E298&lt;&gt;"",NOT(ISNUMBER(E298))),AND(F298&lt;&gt;"Pendiente",F298&lt;&gt;"Comprado",F298&lt;&gt;"Descartado"),AND(F298="Comprado",NOT(ISNUMBER(D298))),AND(G298&lt;&gt;"",NOT(ISNUMBER(G298)))),"REVISAR datos","Correcto"))</f>
        <v/>
      </c>
      <c r="K298" s="24" t="str">
        <f aca="false">IF(COUNTA(A298:B298)=0,"",IF(COUNTIFS(Resumen!$A$18:$A$25,B298)=1,"Clasificado","REVISAR categoría"))</f>
        <v/>
      </c>
      <c r="L298" s="25" t="n">
        <f aca="false">IF(J298="Correcto",MAX(0,H298-C298),0)</f>
        <v>0</v>
      </c>
      <c r="M298" s="1" t="n">
        <f aca="false">IF(COUNTA(A298:G298)&gt;0,ROW(),0)</f>
        <v>0</v>
      </c>
    </row>
    <row r="299" customFormat="false" ht="30" hidden="false" customHeight="true" outlineLevel="0" collapsed="false">
      <c r="A299" s="33"/>
      <c r="B299" s="33"/>
      <c r="C299" s="34"/>
      <c r="D299" s="34"/>
      <c r="E299" s="34"/>
      <c r="F299" s="33"/>
      <c r="G299" s="35"/>
      <c r="H299" s="23" t="n">
        <f aca="false">IF(J299&lt;&gt;"Correcto",0,IF(F299="Descartado",0,IF(ISNUMBER(D299),D299,C299)))</f>
        <v>0</v>
      </c>
      <c r="I299" s="23" t="n">
        <f aca="false">IF(J299="Correcto",H299-N(E299),0)</f>
        <v>0</v>
      </c>
      <c r="J299" s="9" t="str">
        <f aca="false">IF(COUNTA(A299:G299)=0,"",IF(OR(A299="",B299="",NOT(ISNUMBER(C299)),C299&lt;0,AND(D299&lt;&gt;"",NOT(ISNUMBER(D299))),AND(E299&lt;&gt;"",NOT(ISNUMBER(E299))),AND(F299&lt;&gt;"Pendiente",F299&lt;&gt;"Comprado",F299&lt;&gt;"Descartado"),AND(F299="Comprado",NOT(ISNUMBER(D299))),AND(G299&lt;&gt;"",NOT(ISNUMBER(G299)))),"REVISAR datos","Correcto"))</f>
        <v/>
      </c>
      <c r="K299" s="24" t="str">
        <f aca="false">IF(COUNTA(A299:B299)=0,"",IF(COUNTIFS(Resumen!$A$18:$A$25,B299)=1,"Clasificado","REVISAR categoría"))</f>
        <v/>
      </c>
      <c r="L299" s="25" t="n">
        <f aca="false">IF(J299="Correcto",MAX(0,H299-C299),0)</f>
        <v>0</v>
      </c>
      <c r="M299" s="1" t="n">
        <f aca="false">IF(COUNTA(A299:G299)&gt;0,ROW(),0)</f>
        <v>0</v>
      </c>
    </row>
    <row r="300" customFormat="false" ht="30" hidden="false" customHeight="true" outlineLevel="0" collapsed="false">
      <c r="A300" s="33"/>
      <c r="B300" s="33"/>
      <c r="C300" s="34"/>
      <c r="D300" s="34"/>
      <c r="E300" s="34"/>
      <c r="F300" s="33"/>
      <c r="G300" s="35"/>
      <c r="H300" s="23" t="n">
        <f aca="false">IF(J300&lt;&gt;"Correcto",0,IF(F300="Descartado",0,IF(ISNUMBER(D300),D300,C300)))</f>
        <v>0</v>
      </c>
      <c r="I300" s="23" t="n">
        <f aca="false">IF(J300="Correcto",H300-N(E300),0)</f>
        <v>0</v>
      </c>
      <c r="J300" s="9" t="str">
        <f aca="false">IF(COUNTA(A300:G300)=0,"",IF(OR(A300="",B300="",NOT(ISNUMBER(C300)),C300&lt;0,AND(D300&lt;&gt;"",NOT(ISNUMBER(D300))),AND(E300&lt;&gt;"",NOT(ISNUMBER(E300))),AND(F300&lt;&gt;"Pendiente",F300&lt;&gt;"Comprado",F300&lt;&gt;"Descartado"),AND(F300="Comprado",NOT(ISNUMBER(D300))),AND(G300&lt;&gt;"",NOT(ISNUMBER(G300)))),"REVISAR datos","Correcto"))</f>
        <v/>
      </c>
      <c r="K300" s="24" t="str">
        <f aca="false">IF(COUNTA(A300:B300)=0,"",IF(COUNTIFS(Resumen!$A$18:$A$25,B300)=1,"Clasificado","REVISAR categoría"))</f>
        <v/>
      </c>
      <c r="L300" s="25" t="n">
        <f aca="false">IF(J300="Correcto",MAX(0,H300-C300),0)</f>
        <v>0</v>
      </c>
      <c r="M300" s="1" t="n">
        <f aca="false">IF(COUNTA(A300:G300)&gt;0,ROW(),0)</f>
        <v>0</v>
      </c>
    </row>
    <row r="301" customFormat="false" ht="30" hidden="false" customHeight="true" outlineLevel="0" collapsed="false">
      <c r="A301" s="33"/>
      <c r="B301" s="33"/>
      <c r="C301" s="34"/>
      <c r="D301" s="34"/>
      <c r="E301" s="34"/>
      <c r="F301" s="33"/>
      <c r="G301" s="35"/>
      <c r="H301" s="23" t="n">
        <f aca="false">IF(J301&lt;&gt;"Correcto",0,IF(F301="Descartado",0,IF(ISNUMBER(D301),D301,C301)))</f>
        <v>0</v>
      </c>
      <c r="I301" s="23" t="n">
        <f aca="false">IF(J301="Correcto",H301-N(E301),0)</f>
        <v>0</v>
      </c>
      <c r="J301" s="9" t="str">
        <f aca="false">IF(COUNTA(A301:G301)=0,"",IF(OR(A301="",B301="",NOT(ISNUMBER(C301)),C301&lt;0,AND(D301&lt;&gt;"",NOT(ISNUMBER(D301))),AND(E301&lt;&gt;"",NOT(ISNUMBER(E301))),AND(F301&lt;&gt;"Pendiente",F301&lt;&gt;"Comprado",F301&lt;&gt;"Descartado"),AND(F301="Comprado",NOT(ISNUMBER(D301))),AND(G301&lt;&gt;"",NOT(ISNUMBER(G301)))),"REVISAR datos","Correcto"))</f>
        <v/>
      </c>
      <c r="K301" s="24" t="str">
        <f aca="false">IF(COUNTA(A301:B301)=0,"",IF(COUNTIFS(Resumen!$A$18:$A$25,B301)=1,"Clasificado","REVISAR categoría"))</f>
        <v/>
      </c>
      <c r="L301" s="25" t="n">
        <f aca="false">IF(J301="Correcto",MAX(0,H301-C301),0)</f>
        <v>0</v>
      </c>
      <c r="M301" s="1" t="n">
        <f aca="false">IF(COUNTA(A301:G301)&gt;0,ROW(),0)</f>
        <v>0</v>
      </c>
    </row>
    <row r="302" customFormat="false" ht="30" hidden="false" customHeight="true" outlineLevel="0" collapsed="false">
      <c r="A302" s="33"/>
      <c r="B302" s="33"/>
      <c r="C302" s="34"/>
      <c r="D302" s="34"/>
      <c r="E302" s="34"/>
      <c r="F302" s="33"/>
      <c r="G302" s="35"/>
      <c r="H302" s="23" t="n">
        <f aca="false">IF(J302&lt;&gt;"Correcto",0,IF(F302="Descartado",0,IF(ISNUMBER(D302),D302,C302)))</f>
        <v>0</v>
      </c>
      <c r="I302" s="23" t="n">
        <f aca="false">IF(J302="Correcto",H302-N(E302),0)</f>
        <v>0</v>
      </c>
      <c r="J302" s="9" t="str">
        <f aca="false">IF(COUNTA(A302:G302)=0,"",IF(OR(A302="",B302="",NOT(ISNUMBER(C302)),C302&lt;0,AND(D302&lt;&gt;"",NOT(ISNUMBER(D302))),AND(E302&lt;&gt;"",NOT(ISNUMBER(E302))),AND(F302&lt;&gt;"Pendiente",F302&lt;&gt;"Comprado",F302&lt;&gt;"Descartado"),AND(F302="Comprado",NOT(ISNUMBER(D302))),AND(G302&lt;&gt;"",NOT(ISNUMBER(G302)))),"REVISAR datos","Correcto"))</f>
        <v/>
      </c>
      <c r="K302" s="24" t="str">
        <f aca="false">IF(COUNTA(A302:B302)=0,"",IF(COUNTIFS(Resumen!$A$18:$A$25,B302)=1,"Clasificado","REVISAR categoría"))</f>
        <v/>
      </c>
      <c r="L302" s="25" t="n">
        <f aca="false">IF(J302="Correcto",MAX(0,H302-C302),0)</f>
        <v>0</v>
      </c>
      <c r="M302" s="1" t="n">
        <f aca="false">IF(COUNTA(A302:G302)&gt;0,ROW(),0)</f>
        <v>0</v>
      </c>
    </row>
    <row r="303" customFormat="false" ht="30" hidden="false" customHeight="true" outlineLevel="0" collapsed="false">
      <c r="A303" s="33"/>
      <c r="B303" s="33"/>
      <c r="C303" s="34"/>
      <c r="D303" s="34"/>
      <c r="E303" s="34"/>
      <c r="F303" s="33"/>
      <c r="G303" s="35"/>
      <c r="H303" s="23" t="n">
        <f aca="false">IF(J303&lt;&gt;"Correcto",0,IF(F303="Descartado",0,IF(ISNUMBER(D303),D303,C303)))</f>
        <v>0</v>
      </c>
      <c r="I303" s="23" t="n">
        <f aca="false">IF(J303="Correcto",H303-N(E303),0)</f>
        <v>0</v>
      </c>
      <c r="J303" s="9" t="str">
        <f aca="false">IF(COUNTA(A303:G303)=0,"",IF(OR(A303="",B303="",NOT(ISNUMBER(C303)),C303&lt;0,AND(D303&lt;&gt;"",NOT(ISNUMBER(D303))),AND(E303&lt;&gt;"",NOT(ISNUMBER(E303))),AND(F303&lt;&gt;"Pendiente",F303&lt;&gt;"Comprado",F303&lt;&gt;"Descartado"),AND(F303="Comprado",NOT(ISNUMBER(D303))),AND(G303&lt;&gt;"",NOT(ISNUMBER(G303)))),"REVISAR datos","Correcto"))</f>
        <v/>
      </c>
      <c r="K303" s="24" t="str">
        <f aca="false">IF(COUNTA(A303:B303)=0,"",IF(COUNTIFS(Resumen!$A$18:$A$25,B303)=1,"Clasificado","REVISAR categoría"))</f>
        <v/>
      </c>
      <c r="L303" s="25" t="n">
        <f aca="false">IF(J303="Correcto",MAX(0,H303-C303),0)</f>
        <v>0</v>
      </c>
      <c r="M303" s="1" t="n">
        <f aca="false">IF(COUNTA(A303:G303)&gt;0,ROW(),0)</f>
        <v>0</v>
      </c>
    </row>
    <row r="304" customFormat="false" ht="30" hidden="false" customHeight="true" outlineLevel="0" collapsed="false">
      <c r="A304" s="33"/>
      <c r="B304" s="33"/>
      <c r="C304" s="34"/>
      <c r="D304" s="34"/>
      <c r="E304" s="34"/>
      <c r="F304" s="33"/>
      <c r="G304" s="35"/>
      <c r="H304" s="23" t="n">
        <f aca="false">IF(J304&lt;&gt;"Correcto",0,IF(F304="Descartado",0,IF(ISNUMBER(D304),D304,C304)))</f>
        <v>0</v>
      </c>
      <c r="I304" s="23" t="n">
        <f aca="false">IF(J304="Correcto",H304-N(E304),0)</f>
        <v>0</v>
      </c>
      <c r="J304" s="9" t="str">
        <f aca="false">IF(COUNTA(A304:G304)=0,"",IF(OR(A304="",B304="",NOT(ISNUMBER(C304)),C304&lt;0,AND(D304&lt;&gt;"",NOT(ISNUMBER(D304))),AND(E304&lt;&gt;"",NOT(ISNUMBER(E304))),AND(F304&lt;&gt;"Pendiente",F304&lt;&gt;"Comprado",F304&lt;&gt;"Descartado"),AND(F304="Comprado",NOT(ISNUMBER(D304))),AND(G304&lt;&gt;"",NOT(ISNUMBER(G304)))),"REVISAR datos","Correcto"))</f>
        <v/>
      </c>
      <c r="K304" s="24" t="str">
        <f aca="false">IF(COUNTA(A304:B304)=0,"",IF(COUNTIFS(Resumen!$A$18:$A$25,B304)=1,"Clasificado","REVISAR categoría"))</f>
        <v/>
      </c>
      <c r="L304" s="25" t="n">
        <f aca="false">IF(J304="Correcto",MAX(0,H304-C304),0)</f>
        <v>0</v>
      </c>
      <c r="M304" s="1" t="n">
        <f aca="false">IF(COUNTA(A304:G304)&gt;0,ROW(),0)</f>
        <v>0</v>
      </c>
    </row>
    <row r="305" customFormat="false" ht="30" hidden="false" customHeight="true" outlineLevel="0" collapsed="false">
      <c r="A305" s="33"/>
      <c r="B305" s="33"/>
      <c r="C305" s="34"/>
      <c r="D305" s="34"/>
      <c r="E305" s="34"/>
      <c r="F305" s="33"/>
      <c r="G305" s="35"/>
      <c r="H305" s="23" t="n">
        <f aca="false">IF(J305&lt;&gt;"Correcto",0,IF(F305="Descartado",0,IF(ISNUMBER(D305),D305,C305)))</f>
        <v>0</v>
      </c>
      <c r="I305" s="23" t="n">
        <f aca="false">IF(J305="Correcto",H305-N(E305),0)</f>
        <v>0</v>
      </c>
      <c r="J305" s="9" t="str">
        <f aca="false">IF(COUNTA(A305:G305)=0,"",IF(OR(A305="",B305="",NOT(ISNUMBER(C305)),C305&lt;0,AND(D305&lt;&gt;"",NOT(ISNUMBER(D305))),AND(E305&lt;&gt;"",NOT(ISNUMBER(E305))),AND(F305&lt;&gt;"Pendiente",F305&lt;&gt;"Comprado",F305&lt;&gt;"Descartado"),AND(F305="Comprado",NOT(ISNUMBER(D305))),AND(G305&lt;&gt;"",NOT(ISNUMBER(G305)))),"REVISAR datos","Correcto"))</f>
        <v/>
      </c>
      <c r="K305" s="24" t="str">
        <f aca="false">IF(COUNTA(A305:B305)=0,"",IF(COUNTIFS(Resumen!$A$18:$A$25,B305)=1,"Clasificado","REVISAR categoría"))</f>
        <v/>
      </c>
      <c r="L305" s="25" t="n">
        <f aca="false">IF(J305="Correcto",MAX(0,H305-C305),0)</f>
        <v>0</v>
      </c>
      <c r="M305" s="1" t="n">
        <f aca="false">IF(COUNTA(A305:G305)&gt;0,ROW(),0)</f>
        <v>0</v>
      </c>
    </row>
    <row r="306" customFormat="false" ht="30" hidden="false" customHeight="true" outlineLevel="0" collapsed="false">
      <c r="A306" s="33"/>
      <c r="B306" s="33"/>
      <c r="C306" s="34"/>
      <c r="D306" s="34"/>
      <c r="E306" s="34"/>
      <c r="F306" s="33"/>
      <c r="G306" s="35"/>
      <c r="H306" s="23" t="n">
        <f aca="false">IF(J306&lt;&gt;"Correcto",0,IF(F306="Descartado",0,IF(ISNUMBER(D306),D306,C306)))</f>
        <v>0</v>
      </c>
      <c r="I306" s="23" t="n">
        <f aca="false">IF(J306="Correcto",H306-N(E306),0)</f>
        <v>0</v>
      </c>
      <c r="J306" s="9" t="str">
        <f aca="false">IF(COUNTA(A306:G306)=0,"",IF(OR(A306="",B306="",NOT(ISNUMBER(C306)),C306&lt;0,AND(D306&lt;&gt;"",NOT(ISNUMBER(D306))),AND(E306&lt;&gt;"",NOT(ISNUMBER(E306))),AND(F306&lt;&gt;"Pendiente",F306&lt;&gt;"Comprado",F306&lt;&gt;"Descartado"),AND(F306="Comprado",NOT(ISNUMBER(D306))),AND(G306&lt;&gt;"",NOT(ISNUMBER(G306)))),"REVISAR datos","Correcto"))</f>
        <v/>
      </c>
      <c r="K306" s="24" t="str">
        <f aca="false">IF(COUNTA(A306:B306)=0,"",IF(COUNTIFS(Resumen!$A$18:$A$25,B306)=1,"Clasificado","REVISAR categoría"))</f>
        <v/>
      </c>
      <c r="L306" s="25" t="n">
        <f aca="false">IF(J306="Correcto",MAX(0,H306-C306),0)</f>
        <v>0</v>
      </c>
      <c r="M306" s="1" t="n">
        <f aca="false">IF(COUNTA(A306:G306)&gt;0,ROW(),0)</f>
        <v>0</v>
      </c>
    </row>
    <row r="307" customFormat="false" ht="30" hidden="false" customHeight="true" outlineLevel="0" collapsed="false">
      <c r="A307" s="33"/>
      <c r="B307" s="33"/>
      <c r="C307" s="34"/>
      <c r="D307" s="34"/>
      <c r="E307" s="34"/>
      <c r="F307" s="33"/>
      <c r="G307" s="35"/>
      <c r="H307" s="23" t="n">
        <f aca="false">IF(J307&lt;&gt;"Correcto",0,IF(F307="Descartado",0,IF(ISNUMBER(D307),D307,C307)))</f>
        <v>0</v>
      </c>
      <c r="I307" s="23" t="n">
        <f aca="false">IF(J307="Correcto",H307-N(E307),0)</f>
        <v>0</v>
      </c>
      <c r="J307" s="9" t="str">
        <f aca="false">IF(COUNTA(A307:G307)=0,"",IF(OR(A307="",B307="",NOT(ISNUMBER(C307)),C307&lt;0,AND(D307&lt;&gt;"",NOT(ISNUMBER(D307))),AND(E307&lt;&gt;"",NOT(ISNUMBER(E307))),AND(F307&lt;&gt;"Pendiente",F307&lt;&gt;"Comprado",F307&lt;&gt;"Descartado"),AND(F307="Comprado",NOT(ISNUMBER(D307))),AND(G307&lt;&gt;"",NOT(ISNUMBER(G307)))),"REVISAR datos","Correcto"))</f>
        <v/>
      </c>
      <c r="K307" s="24" t="str">
        <f aca="false">IF(COUNTA(A307:B307)=0,"",IF(COUNTIFS(Resumen!$A$18:$A$25,B307)=1,"Clasificado","REVISAR categoría"))</f>
        <v/>
      </c>
      <c r="L307" s="25" t="n">
        <f aca="false">IF(J307="Correcto",MAX(0,H307-C307),0)</f>
        <v>0</v>
      </c>
      <c r="M307" s="1" t="n">
        <f aca="false">IF(COUNTA(A307:G307)&gt;0,ROW(),0)</f>
        <v>0</v>
      </c>
    </row>
    <row r="308" customFormat="false" ht="30" hidden="false" customHeight="true" outlineLevel="0" collapsed="false">
      <c r="A308" s="33"/>
      <c r="B308" s="33"/>
      <c r="C308" s="34"/>
      <c r="D308" s="34"/>
      <c r="E308" s="34"/>
      <c r="F308" s="33"/>
      <c r="G308" s="35"/>
      <c r="H308" s="23" t="n">
        <f aca="false">IF(J308&lt;&gt;"Correcto",0,IF(F308="Descartado",0,IF(ISNUMBER(D308),D308,C308)))</f>
        <v>0</v>
      </c>
      <c r="I308" s="23" t="n">
        <f aca="false">IF(J308="Correcto",H308-N(E308),0)</f>
        <v>0</v>
      </c>
      <c r="J308" s="9" t="str">
        <f aca="false">IF(COUNTA(A308:G308)=0,"",IF(OR(A308="",B308="",NOT(ISNUMBER(C308)),C308&lt;0,AND(D308&lt;&gt;"",NOT(ISNUMBER(D308))),AND(E308&lt;&gt;"",NOT(ISNUMBER(E308))),AND(F308&lt;&gt;"Pendiente",F308&lt;&gt;"Comprado",F308&lt;&gt;"Descartado"),AND(F308="Comprado",NOT(ISNUMBER(D308))),AND(G308&lt;&gt;"",NOT(ISNUMBER(G308)))),"REVISAR datos","Correcto"))</f>
        <v/>
      </c>
      <c r="K308" s="24" t="str">
        <f aca="false">IF(COUNTA(A308:B308)=0,"",IF(COUNTIFS(Resumen!$A$18:$A$25,B308)=1,"Clasificado","REVISAR categoría"))</f>
        <v/>
      </c>
      <c r="L308" s="25" t="n">
        <f aca="false">IF(J308="Correcto",MAX(0,H308-C308),0)</f>
        <v>0</v>
      </c>
      <c r="M308" s="1" t="n">
        <f aca="false">IF(COUNTA(A308:G308)&gt;0,ROW(),0)</f>
        <v>0</v>
      </c>
    </row>
    <row r="309" customFormat="false" ht="30" hidden="false" customHeight="true" outlineLevel="0" collapsed="false">
      <c r="A309" s="33"/>
      <c r="B309" s="33"/>
      <c r="C309" s="34"/>
      <c r="D309" s="34"/>
      <c r="E309" s="34"/>
      <c r="F309" s="33"/>
      <c r="G309" s="35"/>
      <c r="H309" s="23" t="n">
        <f aca="false">IF(J309&lt;&gt;"Correcto",0,IF(F309="Descartado",0,IF(ISNUMBER(D309),D309,C309)))</f>
        <v>0</v>
      </c>
      <c r="I309" s="23" t="n">
        <f aca="false">IF(J309="Correcto",H309-N(E309),0)</f>
        <v>0</v>
      </c>
      <c r="J309" s="9" t="str">
        <f aca="false">IF(COUNTA(A309:G309)=0,"",IF(OR(A309="",B309="",NOT(ISNUMBER(C309)),C309&lt;0,AND(D309&lt;&gt;"",NOT(ISNUMBER(D309))),AND(E309&lt;&gt;"",NOT(ISNUMBER(E309))),AND(F309&lt;&gt;"Pendiente",F309&lt;&gt;"Comprado",F309&lt;&gt;"Descartado"),AND(F309="Comprado",NOT(ISNUMBER(D309))),AND(G309&lt;&gt;"",NOT(ISNUMBER(G309)))),"REVISAR datos","Correcto"))</f>
        <v/>
      </c>
      <c r="K309" s="24" t="str">
        <f aca="false">IF(COUNTA(A309:B309)=0,"",IF(COUNTIFS(Resumen!$A$18:$A$25,B309)=1,"Clasificado","REVISAR categoría"))</f>
        <v/>
      </c>
      <c r="L309" s="25" t="n">
        <f aca="false">IF(J309="Correcto",MAX(0,H309-C309),0)</f>
        <v>0</v>
      </c>
      <c r="M309" s="1" t="n">
        <f aca="false">IF(COUNTA(A309:G309)&gt;0,ROW(),0)</f>
        <v>0</v>
      </c>
    </row>
    <row r="310" customFormat="false" ht="30" hidden="false" customHeight="true" outlineLevel="0" collapsed="false">
      <c r="A310" s="33"/>
      <c r="B310" s="33"/>
      <c r="C310" s="34"/>
      <c r="D310" s="34"/>
      <c r="E310" s="34"/>
      <c r="F310" s="33"/>
      <c r="G310" s="35"/>
      <c r="H310" s="23" t="n">
        <f aca="false">IF(J310&lt;&gt;"Correcto",0,IF(F310="Descartado",0,IF(ISNUMBER(D310),D310,C310)))</f>
        <v>0</v>
      </c>
      <c r="I310" s="23" t="n">
        <f aca="false">IF(J310="Correcto",H310-N(E310),0)</f>
        <v>0</v>
      </c>
      <c r="J310" s="9" t="str">
        <f aca="false">IF(COUNTA(A310:G310)=0,"",IF(OR(A310="",B310="",NOT(ISNUMBER(C310)),C310&lt;0,AND(D310&lt;&gt;"",NOT(ISNUMBER(D310))),AND(E310&lt;&gt;"",NOT(ISNUMBER(E310))),AND(F310&lt;&gt;"Pendiente",F310&lt;&gt;"Comprado",F310&lt;&gt;"Descartado"),AND(F310="Comprado",NOT(ISNUMBER(D310))),AND(G310&lt;&gt;"",NOT(ISNUMBER(G310)))),"REVISAR datos","Correcto"))</f>
        <v/>
      </c>
      <c r="K310" s="24" t="str">
        <f aca="false">IF(COUNTA(A310:B310)=0,"",IF(COUNTIFS(Resumen!$A$18:$A$25,B310)=1,"Clasificado","REVISAR categoría"))</f>
        <v/>
      </c>
      <c r="L310" s="25" t="n">
        <f aca="false">IF(J310="Correcto",MAX(0,H310-C310),0)</f>
        <v>0</v>
      </c>
      <c r="M310" s="1" t="n">
        <f aca="false">IF(COUNTA(A310:G310)&gt;0,ROW(),0)</f>
        <v>0</v>
      </c>
    </row>
    <row r="311" customFormat="false" ht="30" hidden="false" customHeight="true" outlineLevel="0" collapsed="false">
      <c r="A311" s="33"/>
      <c r="B311" s="33"/>
      <c r="C311" s="34"/>
      <c r="D311" s="34"/>
      <c r="E311" s="34"/>
      <c r="F311" s="33"/>
      <c r="G311" s="35"/>
      <c r="H311" s="23" t="n">
        <f aca="false">IF(J311&lt;&gt;"Correcto",0,IF(F311="Descartado",0,IF(ISNUMBER(D311),D311,C311)))</f>
        <v>0</v>
      </c>
      <c r="I311" s="23" t="n">
        <f aca="false">IF(J311="Correcto",H311-N(E311),0)</f>
        <v>0</v>
      </c>
      <c r="J311" s="9" t="str">
        <f aca="false">IF(COUNTA(A311:G311)=0,"",IF(OR(A311="",B311="",NOT(ISNUMBER(C311)),C311&lt;0,AND(D311&lt;&gt;"",NOT(ISNUMBER(D311))),AND(E311&lt;&gt;"",NOT(ISNUMBER(E311))),AND(F311&lt;&gt;"Pendiente",F311&lt;&gt;"Comprado",F311&lt;&gt;"Descartado"),AND(F311="Comprado",NOT(ISNUMBER(D311))),AND(G311&lt;&gt;"",NOT(ISNUMBER(G311)))),"REVISAR datos","Correcto"))</f>
        <v/>
      </c>
      <c r="K311" s="24" t="str">
        <f aca="false">IF(COUNTA(A311:B311)=0,"",IF(COUNTIFS(Resumen!$A$18:$A$25,B311)=1,"Clasificado","REVISAR categoría"))</f>
        <v/>
      </c>
      <c r="L311" s="25" t="n">
        <f aca="false">IF(J311="Correcto",MAX(0,H311-C311),0)</f>
        <v>0</v>
      </c>
      <c r="M311" s="1" t="n">
        <f aca="false">IF(COUNTA(A311:G311)&gt;0,ROW(),0)</f>
        <v>0</v>
      </c>
    </row>
    <row r="312" customFormat="false" ht="30" hidden="false" customHeight="true" outlineLevel="0" collapsed="false">
      <c r="A312" s="33"/>
      <c r="B312" s="33"/>
      <c r="C312" s="34"/>
      <c r="D312" s="34"/>
      <c r="E312" s="34"/>
      <c r="F312" s="33"/>
      <c r="G312" s="35"/>
      <c r="H312" s="23" t="n">
        <f aca="false">IF(J312&lt;&gt;"Correcto",0,IF(F312="Descartado",0,IF(ISNUMBER(D312),D312,C312)))</f>
        <v>0</v>
      </c>
      <c r="I312" s="23" t="n">
        <f aca="false">IF(J312="Correcto",H312-N(E312),0)</f>
        <v>0</v>
      </c>
      <c r="J312" s="9" t="str">
        <f aca="false">IF(COUNTA(A312:G312)=0,"",IF(OR(A312="",B312="",NOT(ISNUMBER(C312)),C312&lt;0,AND(D312&lt;&gt;"",NOT(ISNUMBER(D312))),AND(E312&lt;&gt;"",NOT(ISNUMBER(E312))),AND(F312&lt;&gt;"Pendiente",F312&lt;&gt;"Comprado",F312&lt;&gt;"Descartado"),AND(F312="Comprado",NOT(ISNUMBER(D312))),AND(G312&lt;&gt;"",NOT(ISNUMBER(G312)))),"REVISAR datos","Correcto"))</f>
        <v/>
      </c>
      <c r="K312" s="24" t="str">
        <f aca="false">IF(COUNTA(A312:B312)=0,"",IF(COUNTIFS(Resumen!$A$18:$A$25,B312)=1,"Clasificado","REVISAR categoría"))</f>
        <v/>
      </c>
      <c r="L312" s="25" t="n">
        <f aca="false">IF(J312="Correcto",MAX(0,H312-C312),0)</f>
        <v>0</v>
      </c>
      <c r="M312" s="1" t="n">
        <f aca="false">IF(COUNTA(A312:G312)&gt;0,ROW(),0)</f>
        <v>0</v>
      </c>
    </row>
    <row r="313" customFormat="false" ht="30" hidden="false" customHeight="true" outlineLevel="0" collapsed="false">
      <c r="A313" s="33"/>
      <c r="B313" s="33"/>
      <c r="C313" s="34"/>
      <c r="D313" s="34"/>
      <c r="E313" s="34"/>
      <c r="F313" s="33"/>
      <c r="G313" s="35"/>
      <c r="H313" s="23" t="n">
        <f aca="false">IF(J313&lt;&gt;"Correcto",0,IF(F313="Descartado",0,IF(ISNUMBER(D313),D313,C313)))</f>
        <v>0</v>
      </c>
      <c r="I313" s="23" t="n">
        <f aca="false">IF(J313="Correcto",H313-N(E313),0)</f>
        <v>0</v>
      </c>
      <c r="J313" s="9" t="str">
        <f aca="false">IF(COUNTA(A313:G313)=0,"",IF(OR(A313="",B313="",NOT(ISNUMBER(C313)),C313&lt;0,AND(D313&lt;&gt;"",NOT(ISNUMBER(D313))),AND(E313&lt;&gt;"",NOT(ISNUMBER(E313))),AND(F313&lt;&gt;"Pendiente",F313&lt;&gt;"Comprado",F313&lt;&gt;"Descartado"),AND(F313="Comprado",NOT(ISNUMBER(D313))),AND(G313&lt;&gt;"",NOT(ISNUMBER(G313)))),"REVISAR datos","Correcto"))</f>
        <v/>
      </c>
      <c r="K313" s="24" t="str">
        <f aca="false">IF(COUNTA(A313:B313)=0,"",IF(COUNTIFS(Resumen!$A$18:$A$25,B313)=1,"Clasificado","REVISAR categoría"))</f>
        <v/>
      </c>
      <c r="L313" s="25" t="n">
        <f aca="false">IF(J313="Correcto",MAX(0,H313-C313),0)</f>
        <v>0</v>
      </c>
      <c r="M313" s="1" t="n">
        <f aca="false">IF(COUNTA(A313:G313)&gt;0,ROW(),0)</f>
        <v>0</v>
      </c>
    </row>
    <row r="314" customFormat="false" ht="30" hidden="false" customHeight="true" outlineLevel="0" collapsed="false">
      <c r="A314" s="33"/>
      <c r="B314" s="33"/>
      <c r="C314" s="34"/>
      <c r="D314" s="34"/>
      <c r="E314" s="34"/>
      <c r="F314" s="33"/>
      <c r="G314" s="35"/>
      <c r="H314" s="23" t="n">
        <f aca="false">IF(J314&lt;&gt;"Correcto",0,IF(F314="Descartado",0,IF(ISNUMBER(D314),D314,C314)))</f>
        <v>0</v>
      </c>
      <c r="I314" s="23" t="n">
        <f aca="false">IF(J314="Correcto",H314-N(E314),0)</f>
        <v>0</v>
      </c>
      <c r="J314" s="9" t="str">
        <f aca="false">IF(COUNTA(A314:G314)=0,"",IF(OR(A314="",B314="",NOT(ISNUMBER(C314)),C314&lt;0,AND(D314&lt;&gt;"",NOT(ISNUMBER(D314))),AND(E314&lt;&gt;"",NOT(ISNUMBER(E314))),AND(F314&lt;&gt;"Pendiente",F314&lt;&gt;"Comprado",F314&lt;&gt;"Descartado"),AND(F314="Comprado",NOT(ISNUMBER(D314))),AND(G314&lt;&gt;"",NOT(ISNUMBER(G314)))),"REVISAR datos","Correcto"))</f>
        <v/>
      </c>
      <c r="K314" s="24" t="str">
        <f aca="false">IF(COUNTA(A314:B314)=0,"",IF(COUNTIFS(Resumen!$A$18:$A$25,B314)=1,"Clasificado","REVISAR categoría"))</f>
        <v/>
      </c>
      <c r="L314" s="25" t="n">
        <f aca="false">IF(J314="Correcto",MAX(0,H314-C314),0)</f>
        <v>0</v>
      </c>
      <c r="M314" s="1" t="n">
        <f aca="false">IF(COUNTA(A314:G314)&gt;0,ROW(),0)</f>
        <v>0</v>
      </c>
    </row>
    <row r="315" customFormat="false" ht="30" hidden="false" customHeight="true" outlineLevel="0" collapsed="false">
      <c r="A315" s="33"/>
      <c r="B315" s="33"/>
      <c r="C315" s="34"/>
      <c r="D315" s="34"/>
      <c r="E315" s="34"/>
      <c r="F315" s="33"/>
      <c r="G315" s="35"/>
      <c r="H315" s="23" t="n">
        <f aca="false">IF(J315&lt;&gt;"Correcto",0,IF(F315="Descartado",0,IF(ISNUMBER(D315),D315,C315)))</f>
        <v>0</v>
      </c>
      <c r="I315" s="23" t="n">
        <f aca="false">IF(J315="Correcto",H315-N(E315),0)</f>
        <v>0</v>
      </c>
      <c r="J315" s="9" t="str">
        <f aca="false">IF(COUNTA(A315:G315)=0,"",IF(OR(A315="",B315="",NOT(ISNUMBER(C315)),C315&lt;0,AND(D315&lt;&gt;"",NOT(ISNUMBER(D315))),AND(E315&lt;&gt;"",NOT(ISNUMBER(E315))),AND(F315&lt;&gt;"Pendiente",F315&lt;&gt;"Comprado",F315&lt;&gt;"Descartado"),AND(F315="Comprado",NOT(ISNUMBER(D315))),AND(G315&lt;&gt;"",NOT(ISNUMBER(G315)))),"REVISAR datos","Correcto"))</f>
        <v/>
      </c>
      <c r="K315" s="24" t="str">
        <f aca="false">IF(COUNTA(A315:B315)=0,"",IF(COUNTIFS(Resumen!$A$18:$A$25,B315)=1,"Clasificado","REVISAR categoría"))</f>
        <v/>
      </c>
      <c r="L315" s="25" t="n">
        <f aca="false">IF(J315="Correcto",MAX(0,H315-C315),0)</f>
        <v>0</v>
      </c>
      <c r="M315" s="1" t="n">
        <f aca="false">IF(COUNTA(A315:G315)&gt;0,ROW(),0)</f>
        <v>0</v>
      </c>
    </row>
    <row r="316" customFormat="false" ht="30" hidden="false" customHeight="true" outlineLevel="0" collapsed="false">
      <c r="A316" s="33"/>
      <c r="B316" s="33"/>
      <c r="C316" s="34"/>
      <c r="D316" s="34"/>
      <c r="E316" s="34"/>
      <c r="F316" s="33"/>
      <c r="G316" s="35"/>
      <c r="H316" s="23" t="n">
        <f aca="false">IF(J316&lt;&gt;"Correcto",0,IF(F316="Descartado",0,IF(ISNUMBER(D316),D316,C316)))</f>
        <v>0</v>
      </c>
      <c r="I316" s="23" t="n">
        <f aca="false">IF(J316="Correcto",H316-N(E316),0)</f>
        <v>0</v>
      </c>
      <c r="J316" s="9" t="str">
        <f aca="false">IF(COUNTA(A316:G316)=0,"",IF(OR(A316="",B316="",NOT(ISNUMBER(C316)),C316&lt;0,AND(D316&lt;&gt;"",NOT(ISNUMBER(D316))),AND(E316&lt;&gt;"",NOT(ISNUMBER(E316))),AND(F316&lt;&gt;"Pendiente",F316&lt;&gt;"Comprado",F316&lt;&gt;"Descartado"),AND(F316="Comprado",NOT(ISNUMBER(D316))),AND(G316&lt;&gt;"",NOT(ISNUMBER(G316)))),"REVISAR datos","Correcto"))</f>
        <v/>
      </c>
      <c r="K316" s="24" t="str">
        <f aca="false">IF(COUNTA(A316:B316)=0,"",IF(COUNTIFS(Resumen!$A$18:$A$25,B316)=1,"Clasificado","REVISAR categoría"))</f>
        <v/>
      </c>
      <c r="L316" s="25" t="n">
        <f aca="false">IF(J316="Correcto",MAX(0,H316-C316),0)</f>
        <v>0</v>
      </c>
      <c r="M316" s="1" t="n">
        <f aca="false">IF(COUNTA(A316:G316)&gt;0,ROW(),0)</f>
        <v>0</v>
      </c>
    </row>
    <row r="317" customFormat="false" ht="30" hidden="false" customHeight="true" outlineLevel="0" collapsed="false">
      <c r="A317" s="33"/>
      <c r="B317" s="33"/>
      <c r="C317" s="34"/>
      <c r="D317" s="34"/>
      <c r="E317" s="34"/>
      <c r="F317" s="33"/>
      <c r="G317" s="35"/>
      <c r="H317" s="23" t="n">
        <f aca="false">IF(J317&lt;&gt;"Correcto",0,IF(F317="Descartado",0,IF(ISNUMBER(D317),D317,C317)))</f>
        <v>0</v>
      </c>
      <c r="I317" s="23" t="n">
        <f aca="false">IF(J317="Correcto",H317-N(E317),0)</f>
        <v>0</v>
      </c>
      <c r="J317" s="9" t="str">
        <f aca="false">IF(COUNTA(A317:G317)=0,"",IF(OR(A317="",B317="",NOT(ISNUMBER(C317)),C317&lt;0,AND(D317&lt;&gt;"",NOT(ISNUMBER(D317))),AND(E317&lt;&gt;"",NOT(ISNUMBER(E317))),AND(F317&lt;&gt;"Pendiente",F317&lt;&gt;"Comprado",F317&lt;&gt;"Descartado"),AND(F317="Comprado",NOT(ISNUMBER(D317))),AND(G317&lt;&gt;"",NOT(ISNUMBER(G317)))),"REVISAR datos","Correcto"))</f>
        <v/>
      </c>
      <c r="K317" s="24" t="str">
        <f aca="false">IF(COUNTA(A317:B317)=0,"",IF(COUNTIFS(Resumen!$A$18:$A$25,B317)=1,"Clasificado","REVISAR categoría"))</f>
        <v/>
      </c>
      <c r="L317" s="25" t="n">
        <f aca="false">IF(J317="Correcto",MAX(0,H317-C317),0)</f>
        <v>0</v>
      </c>
      <c r="M317" s="1" t="n">
        <f aca="false">IF(COUNTA(A317:G317)&gt;0,ROW(),0)</f>
        <v>0</v>
      </c>
    </row>
    <row r="318" customFormat="false" ht="30" hidden="false" customHeight="true" outlineLevel="0" collapsed="false">
      <c r="A318" s="33"/>
      <c r="B318" s="33"/>
      <c r="C318" s="34"/>
      <c r="D318" s="34"/>
      <c r="E318" s="34"/>
      <c r="F318" s="33"/>
      <c r="G318" s="35"/>
      <c r="H318" s="23" t="n">
        <f aca="false">IF(J318&lt;&gt;"Correcto",0,IF(F318="Descartado",0,IF(ISNUMBER(D318),D318,C318)))</f>
        <v>0</v>
      </c>
      <c r="I318" s="23" t="n">
        <f aca="false">IF(J318="Correcto",H318-N(E318),0)</f>
        <v>0</v>
      </c>
      <c r="J318" s="9" t="str">
        <f aca="false">IF(COUNTA(A318:G318)=0,"",IF(OR(A318="",B318="",NOT(ISNUMBER(C318)),C318&lt;0,AND(D318&lt;&gt;"",NOT(ISNUMBER(D318))),AND(E318&lt;&gt;"",NOT(ISNUMBER(E318))),AND(F318&lt;&gt;"Pendiente",F318&lt;&gt;"Comprado",F318&lt;&gt;"Descartado"),AND(F318="Comprado",NOT(ISNUMBER(D318))),AND(G318&lt;&gt;"",NOT(ISNUMBER(G318)))),"REVISAR datos","Correcto"))</f>
        <v/>
      </c>
      <c r="K318" s="24" t="str">
        <f aca="false">IF(COUNTA(A318:B318)=0,"",IF(COUNTIFS(Resumen!$A$18:$A$25,B318)=1,"Clasificado","REVISAR categoría"))</f>
        <v/>
      </c>
      <c r="L318" s="25" t="n">
        <f aca="false">IF(J318="Correcto",MAX(0,H318-C318),0)</f>
        <v>0</v>
      </c>
      <c r="M318" s="1" t="n">
        <f aca="false">IF(COUNTA(A318:G318)&gt;0,ROW(),0)</f>
        <v>0</v>
      </c>
    </row>
    <row r="319" customFormat="false" ht="30" hidden="false" customHeight="true" outlineLevel="0" collapsed="false">
      <c r="A319" s="33"/>
      <c r="B319" s="33"/>
      <c r="C319" s="34"/>
      <c r="D319" s="34"/>
      <c r="E319" s="34"/>
      <c r="F319" s="33"/>
      <c r="G319" s="35"/>
      <c r="H319" s="23" t="n">
        <f aca="false">IF(J319&lt;&gt;"Correcto",0,IF(F319="Descartado",0,IF(ISNUMBER(D319),D319,C319)))</f>
        <v>0</v>
      </c>
      <c r="I319" s="23" t="n">
        <f aca="false">IF(J319="Correcto",H319-N(E319),0)</f>
        <v>0</v>
      </c>
      <c r="J319" s="9" t="str">
        <f aca="false">IF(COUNTA(A319:G319)=0,"",IF(OR(A319="",B319="",NOT(ISNUMBER(C319)),C319&lt;0,AND(D319&lt;&gt;"",NOT(ISNUMBER(D319))),AND(E319&lt;&gt;"",NOT(ISNUMBER(E319))),AND(F319&lt;&gt;"Pendiente",F319&lt;&gt;"Comprado",F319&lt;&gt;"Descartado"),AND(F319="Comprado",NOT(ISNUMBER(D319))),AND(G319&lt;&gt;"",NOT(ISNUMBER(G319)))),"REVISAR datos","Correcto"))</f>
        <v/>
      </c>
      <c r="K319" s="24" t="str">
        <f aca="false">IF(COUNTA(A319:B319)=0,"",IF(COUNTIFS(Resumen!$A$18:$A$25,B319)=1,"Clasificado","REVISAR categoría"))</f>
        <v/>
      </c>
      <c r="L319" s="25" t="n">
        <f aca="false">IF(J319="Correcto",MAX(0,H319-C319),0)</f>
        <v>0</v>
      </c>
      <c r="M319" s="1" t="n">
        <f aca="false">IF(COUNTA(A319:G319)&gt;0,ROW(),0)</f>
        <v>0</v>
      </c>
    </row>
    <row r="320" customFormat="false" ht="30" hidden="false" customHeight="true" outlineLevel="0" collapsed="false">
      <c r="A320" s="33"/>
      <c r="B320" s="33"/>
      <c r="C320" s="34"/>
      <c r="D320" s="34"/>
      <c r="E320" s="34"/>
      <c r="F320" s="33"/>
      <c r="G320" s="35"/>
      <c r="H320" s="23" t="n">
        <f aca="false">IF(J320&lt;&gt;"Correcto",0,IF(F320="Descartado",0,IF(ISNUMBER(D320),D320,C320)))</f>
        <v>0</v>
      </c>
      <c r="I320" s="23" t="n">
        <f aca="false">IF(J320="Correcto",H320-N(E320),0)</f>
        <v>0</v>
      </c>
      <c r="J320" s="9" t="str">
        <f aca="false">IF(COUNTA(A320:G320)=0,"",IF(OR(A320="",B320="",NOT(ISNUMBER(C320)),C320&lt;0,AND(D320&lt;&gt;"",NOT(ISNUMBER(D320))),AND(E320&lt;&gt;"",NOT(ISNUMBER(E320))),AND(F320&lt;&gt;"Pendiente",F320&lt;&gt;"Comprado",F320&lt;&gt;"Descartado"),AND(F320="Comprado",NOT(ISNUMBER(D320))),AND(G320&lt;&gt;"",NOT(ISNUMBER(G320)))),"REVISAR datos","Correcto"))</f>
        <v/>
      </c>
      <c r="K320" s="24" t="str">
        <f aca="false">IF(COUNTA(A320:B320)=0,"",IF(COUNTIFS(Resumen!$A$18:$A$25,B320)=1,"Clasificado","REVISAR categoría"))</f>
        <v/>
      </c>
      <c r="L320" s="25" t="n">
        <f aca="false">IF(J320="Correcto",MAX(0,H320-C320),0)</f>
        <v>0</v>
      </c>
      <c r="M320" s="1" t="n">
        <f aca="false">IF(COUNTA(A320:G320)&gt;0,ROW(),0)</f>
        <v>0</v>
      </c>
    </row>
    <row r="321" customFormat="false" ht="30" hidden="false" customHeight="true" outlineLevel="0" collapsed="false">
      <c r="A321" s="33"/>
      <c r="B321" s="33"/>
      <c r="C321" s="34"/>
      <c r="D321" s="34"/>
      <c r="E321" s="34"/>
      <c r="F321" s="33"/>
      <c r="G321" s="35"/>
      <c r="H321" s="23" t="n">
        <f aca="false">IF(J321&lt;&gt;"Correcto",0,IF(F321="Descartado",0,IF(ISNUMBER(D321),D321,C321)))</f>
        <v>0</v>
      </c>
      <c r="I321" s="23" t="n">
        <f aca="false">IF(J321="Correcto",H321-N(E321),0)</f>
        <v>0</v>
      </c>
      <c r="J321" s="9" t="str">
        <f aca="false">IF(COUNTA(A321:G321)=0,"",IF(OR(A321="",B321="",NOT(ISNUMBER(C321)),C321&lt;0,AND(D321&lt;&gt;"",NOT(ISNUMBER(D321))),AND(E321&lt;&gt;"",NOT(ISNUMBER(E321))),AND(F321&lt;&gt;"Pendiente",F321&lt;&gt;"Comprado",F321&lt;&gt;"Descartado"),AND(F321="Comprado",NOT(ISNUMBER(D321))),AND(G321&lt;&gt;"",NOT(ISNUMBER(G321)))),"REVISAR datos","Correcto"))</f>
        <v/>
      </c>
      <c r="K321" s="24" t="str">
        <f aca="false">IF(COUNTA(A321:B321)=0,"",IF(COUNTIFS(Resumen!$A$18:$A$25,B321)=1,"Clasificado","REVISAR categoría"))</f>
        <v/>
      </c>
      <c r="L321" s="25" t="n">
        <f aca="false">IF(J321="Correcto",MAX(0,H321-C321),0)</f>
        <v>0</v>
      </c>
      <c r="M321" s="1" t="n">
        <f aca="false">IF(COUNTA(A321:G321)&gt;0,ROW(),0)</f>
        <v>0</v>
      </c>
    </row>
    <row r="322" customFormat="false" ht="30" hidden="false" customHeight="true" outlineLevel="0" collapsed="false">
      <c r="A322" s="33"/>
      <c r="B322" s="33"/>
      <c r="C322" s="34"/>
      <c r="D322" s="34"/>
      <c r="E322" s="34"/>
      <c r="F322" s="33"/>
      <c r="G322" s="35"/>
      <c r="H322" s="23" t="n">
        <f aca="false">IF(J322&lt;&gt;"Correcto",0,IF(F322="Descartado",0,IF(ISNUMBER(D322),D322,C322)))</f>
        <v>0</v>
      </c>
      <c r="I322" s="23" t="n">
        <f aca="false">IF(J322="Correcto",H322-N(E322),0)</f>
        <v>0</v>
      </c>
      <c r="J322" s="9" t="str">
        <f aca="false">IF(COUNTA(A322:G322)=0,"",IF(OR(A322="",B322="",NOT(ISNUMBER(C322)),C322&lt;0,AND(D322&lt;&gt;"",NOT(ISNUMBER(D322))),AND(E322&lt;&gt;"",NOT(ISNUMBER(E322))),AND(F322&lt;&gt;"Pendiente",F322&lt;&gt;"Comprado",F322&lt;&gt;"Descartado"),AND(F322="Comprado",NOT(ISNUMBER(D322))),AND(G322&lt;&gt;"",NOT(ISNUMBER(G322)))),"REVISAR datos","Correcto"))</f>
        <v/>
      </c>
      <c r="K322" s="24" t="str">
        <f aca="false">IF(COUNTA(A322:B322)=0,"",IF(COUNTIFS(Resumen!$A$18:$A$25,B322)=1,"Clasificado","REVISAR categoría"))</f>
        <v/>
      </c>
      <c r="L322" s="25" t="n">
        <f aca="false">IF(J322="Correcto",MAX(0,H322-C322),0)</f>
        <v>0</v>
      </c>
      <c r="M322" s="1" t="n">
        <f aca="false">IF(COUNTA(A322:G322)&gt;0,ROW(),0)</f>
        <v>0</v>
      </c>
    </row>
    <row r="323" customFormat="false" ht="30" hidden="false" customHeight="true" outlineLevel="0" collapsed="false">
      <c r="A323" s="33"/>
      <c r="B323" s="33"/>
      <c r="C323" s="34"/>
      <c r="D323" s="34"/>
      <c r="E323" s="34"/>
      <c r="F323" s="33"/>
      <c r="G323" s="35"/>
      <c r="H323" s="23" t="n">
        <f aca="false">IF(J323&lt;&gt;"Correcto",0,IF(F323="Descartado",0,IF(ISNUMBER(D323),D323,C323)))</f>
        <v>0</v>
      </c>
      <c r="I323" s="23" t="n">
        <f aca="false">IF(J323="Correcto",H323-N(E323),0)</f>
        <v>0</v>
      </c>
      <c r="J323" s="9" t="str">
        <f aca="false">IF(COUNTA(A323:G323)=0,"",IF(OR(A323="",B323="",NOT(ISNUMBER(C323)),C323&lt;0,AND(D323&lt;&gt;"",NOT(ISNUMBER(D323))),AND(E323&lt;&gt;"",NOT(ISNUMBER(E323))),AND(F323&lt;&gt;"Pendiente",F323&lt;&gt;"Comprado",F323&lt;&gt;"Descartado"),AND(F323="Comprado",NOT(ISNUMBER(D323))),AND(G323&lt;&gt;"",NOT(ISNUMBER(G323)))),"REVISAR datos","Correcto"))</f>
        <v/>
      </c>
      <c r="K323" s="24" t="str">
        <f aca="false">IF(COUNTA(A323:B323)=0,"",IF(COUNTIFS(Resumen!$A$18:$A$25,B323)=1,"Clasificado","REVISAR categoría"))</f>
        <v/>
      </c>
      <c r="L323" s="25" t="n">
        <f aca="false">IF(J323="Correcto",MAX(0,H323-C323),0)</f>
        <v>0</v>
      </c>
      <c r="M323" s="1" t="n">
        <f aca="false">IF(COUNTA(A323:G323)&gt;0,ROW(),0)</f>
        <v>0</v>
      </c>
    </row>
    <row r="324" customFormat="false" ht="30" hidden="false" customHeight="true" outlineLevel="0" collapsed="false">
      <c r="A324" s="33"/>
      <c r="B324" s="33"/>
      <c r="C324" s="34"/>
      <c r="D324" s="34"/>
      <c r="E324" s="34"/>
      <c r="F324" s="33"/>
      <c r="G324" s="35"/>
      <c r="H324" s="23" t="n">
        <f aca="false">IF(J324&lt;&gt;"Correcto",0,IF(F324="Descartado",0,IF(ISNUMBER(D324),D324,C324)))</f>
        <v>0</v>
      </c>
      <c r="I324" s="23" t="n">
        <f aca="false">IF(J324="Correcto",H324-N(E324),0)</f>
        <v>0</v>
      </c>
      <c r="J324" s="9" t="str">
        <f aca="false">IF(COUNTA(A324:G324)=0,"",IF(OR(A324="",B324="",NOT(ISNUMBER(C324)),C324&lt;0,AND(D324&lt;&gt;"",NOT(ISNUMBER(D324))),AND(E324&lt;&gt;"",NOT(ISNUMBER(E324))),AND(F324&lt;&gt;"Pendiente",F324&lt;&gt;"Comprado",F324&lt;&gt;"Descartado"),AND(F324="Comprado",NOT(ISNUMBER(D324))),AND(G324&lt;&gt;"",NOT(ISNUMBER(G324)))),"REVISAR datos","Correcto"))</f>
        <v/>
      </c>
      <c r="K324" s="24" t="str">
        <f aca="false">IF(COUNTA(A324:B324)=0,"",IF(COUNTIFS(Resumen!$A$18:$A$25,B324)=1,"Clasificado","REVISAR categoría"))</f>
        <v/>
      </c>
      <c r="L324" s="25" t="n">
        <f aca="false">IF(J324="Correcto",MAX(0,H324-C324),0)</f>
        <v>0</v>
      </c>
      <c r="M324" s="1" t="n">
        <f aca="false">IF(COUNTA(A324:G324)&gt;0,ROW(),0)</f>
        <v>0</v>
      </c>
    </row>
    <row r="325" customFormat="false" ht="30" hidden="false" customHeight="true" outlineLevel="0" collapsed="false">
      <c r="A325" s="33"/>
      <c r="B325" s="33"/>
      <c r="C325" s="34"/>
      <c r="D325" s="34"/>
      <c r="E325" s="34"/>
      <c r="F325" s="33"/>
      <c r="G325" s="35"/>
      <c r="H325" s="23" t="n">
        <f aca="false">IF(J325&lt;&gt;"Correcto",0,IF(F325="Descartado",0,IF(ISNUMBER(D325),D325,C325)))</f>
        <v>0</v>
      </c>
      <c r="I325" s="23" t="n">
        <f aca="false">IF(J325="Correcto",H325-N(E325),0)</f>
        <v>0</v>
      </c>
      <c r="J325" s="9" t="str">
        <f aca="false">IF(COUNTA(A325:G325)=0,"",IF(OR(A325="",B325="",NOT(ISNUMBER(C325)),C325&lt;0,AND(D325&lt;&gt;"",NOT(ISNUMBER(D325))),AND(E325&lt;&gt;"",NOT(ISNUMBER(E325))),AND(F325&lt;&gt;"Pendiente",F325&lt;&gt;"Comprado",F325&lt;&gt;"Descartado"),AND(F325="Comprado",NOT(ISNUMBER(D325))),AND(G325&lt;&gt;"",NOT(ISNUMBER(G325)))),"REVISAR datos","Correcto"))</f>
        <v/>
      </c>
      <c r="K325" s="24" t="str">
        <f aca="false">IF(COUNTA(A325:B325)=0,"",IF(COUNTIFS(Resumen!$A$18:$A$25,B325)=1,"Clasificado","REVISAR categoría"))</f>
        <v/>
      </c>
      <c r="L325" s="25" t="n">
        <f aca="false">IF(J325="Correcto",MAX(0,H325-C325),0)</f>
        <v>0</v>
      </c>
      <c r="M325" s="1" t="n">
        <f aca="false">IF(COUNTA(A325:G325)&gt;0,ROW(),0)</f>
        <v>0</v>
      </c>
    </row>
    <row r="326" customFormat="false" ht="30" hidden="false" customHeight="true" outlineLevel="0" collapsed="false">
      <c r="A326" s="33"/>
      <c r="B326" s="33"/>
      <c r="C326" s="34"/>
      <c r="D326" s="34"/>
      <c r="E326" s="34"/>
      <c r="F326" s="33"/>
      <c r="G326" s="35"/>
      <c r="H326" s="23" t="n">
        <f aca="false">IF(J326&lt;&gt;"Correcto",0,IF(F326="Descartado",0,IF(ISNUMBER(D326),D326,C326)))</f>
        <v>0</v>
      </c>
      <c r="I326" s="23" t="n">
        <f aca="false">IF(J326="Correcto",H326-N(E326),0)</f>
        <v>0</v>
      </c>
      <c r="J326" s="9" t="str">
        <f aca="false">IF(COUNTA(A326:G326)=0,"",IF(OR(A326="",B326="",NOT(ISNUMBER(C326)),C326&lt;0,AND(D326&lt;&gt;"",NOT(ISNUMBER(D326))),AND(E326&lt;&gt;"",NOT(ISNUMBER(E326))),AND(F326&lt;&gt;"Pendiente",F326&lt;&gt;"Comprado",F326&lt;&gt;"Descartado"),AND(F326="Comprado",NOT(ISNUMBER(D326))),AND(G326&lt;&gt;"",NOT(ISNUMBER(G326)))),"REVISAR datos","Correcto"))</f>
        <v/>
      </c>
      <c r="K326" s="24" t="str">
        <f aca="false">IF(COUNTA(A326:B326)=0,"",IF(COUNTIFS(Resumen!$A$18:$A$25,B326)=1,"Clasificado","REVISAR categoría"))</f>
        <v/>
      </c>
      <c r="L326" s="25" t="n">
        <f aca="false">IF(J326="Correcto",MAX(0,H326-C326),0)</f>
        <v>0</v>
      </c>
      <c r="M326" s="1" t="n">
        <f aca="false">IF(COUNTA(A326:G326)&gt;0,ROW(),0)</f>
        <v>0</v>
      </c>
    </row>
    <row r="327" customFormat="false" ht="30" hidden="false" customHeight="true" outlineLevel="0" collapsed="false">
      <c r="A327" s="33"/>
      <c r="B327" s="33"/>
      <c r="C327" s="34"/>
      <c r="D327" s="34"/>
      <c r="E327" s="34"/>
      <c r="F327" s="33"/>
      <c r="G327" s="35"/>
      <c r="H327" s="23" t="n">
        <f aca="false">IF(J327&lt;&gt;"Correcto",0,IF(F327="Descartado",0,IF(ISNUMBER(D327),D327,C327)))</f>
        <v>0</v>
      </c>
      <c r="I327" s="23" t="n">
        <f aca="false">IF(J327="Correcto",H327-N(E327),0)</f>
        <v>0</v>
      </c>
      <c r="J327" s="9" t="str">
        <f aca="false">IF(COUNTA(A327:G327)=0,"",IF(OR(A327="",B327="",NOT(ISNUMBER(C327)),C327&lt;0,AND(D327&lt;&gt;"",NOT(ISNUMBER(D327))),AND(E327&lt;&gt;"",NOT(ISNUMBER(E327))),AND(F327&lt;&gt;"Pendiente",F327&lt;&gt;"Comprado",F327&lt;&gt;"Descartado"),AND(F327="Comprado",NOT(ISNUMBER(D327))),AND(G327&lt;&gt;"",NOT(ISNUMBER(G327)))),"REVISAR datos","Correcto"))</f>
        <v/>
      </c>
      <c r="K327" s="24" t="str">
        <f aca="false">IF(COUNTA(A327:B327)=0,"",IF(COUNTIFS(Resumen!$A$18:$A$25,B327)=1,"Clasificado","REVISAR categoría"))</f>
        <v/>
      </c>
      <c r="L327" s="25" t="n">
        <f aca="false">IF(J327="Correcto",MAX(0,H327-C327),0)</f>
        <v>0</v>
      </c>
      <c r="M327" s="1" t="n">
        <f aca="false">IF(COUNTA(A327:G327)&gt;0,ROW(),0)</f>
        <v>0</v>
      </c>
    </row>
    <row r="328" customFormat="false" ht="30" hidden="false" customHeight="true" outlineLevel="0" collapsed="false">
      <c r="A328" s="33"/>
      <c r="B328" s="33"/>
      <c r="C328" s="34"/>
      <c r="D328" s="34"/>
      <c r="E328" s="34"/>
      <c r="F328" s="33"/>
      <c r="G328" s="35"/>
      <c r="H328" s="23" t="n">
        <f aca="false">IF(J328&lt;&gt;"Correcto",0,IF(F328="Descartado",0,IF(ISNUMBER(D328),D328,C328)))</f>
        <v>0</v>
      </c>
      <c r="I328" s="23" t="n">
        <f aca="false">IF(J328="Correcto",H328-N(E328),0)</f>
        <v>0</v>
      </c>
      <c r="J328" s="9" t="str">
        <f aca="false">IF(COUNTA(A328:G328)=0,"",IF(OR(A328="",B328="",NOT(ISNUMBER(C328)),C328&lt;0,AND(D328&lt;&gt;"",NOT(ISNUMBER(D328))),AND(E328&lt;&gt;"",NOT(ISNUMBER(E328))),AND(F328&lt;&gt;"Pendiente",F328&lt;&gt;"Comprado",F328&lt;&gt;"Descartado"),AND(F328="Comprado",NOT(ISNUMBER(D328))),AND(G328&lt;&gt;"",NOT(ISNUMBER(G328)))),"REVISAR datos","Correcto"))</f>
        <v/>
      </c>
      <c r="K328" s="24" t="str">
        <f aca="false">IF(COUNTA(A328:B328)=0,"",IF(COUNTIFS(Resumen!$A$18:$A$25,B328)=1,"Clasificado","REVISAR categoría"))</f>
        <v/>
      </c>
      <c r="L328" s="25" t="n">
        <f aca="false">IF(J328="Correcto",MAX(0,H328-C328),0)</f>
        <v>0</v>
      </c>
      <c r="M328" s="1" t="n">
        <f aca="false">IF(COUNTA(A328:G328)&gt;0,ROW(),0)</f>
        <v>0</v>
      </c>
    </row>
    <row r="329" customFormat="false" ht="30" hidden="false" customHeight="true" outlineLevel="0" collapsed="false">
      <c r="A329" s="33"/>
      <c r="B329" s="33"/>
      <c r="C329" s="34"/>
      <c r="D329" s="34"/>
      <c r="E329" s="34"/>
      <c r="F329" s="33"/>
      <c r="G329" s="35"/>
      <c r="H329" s="23" t="n">
        <f aca="false">IF(J329&lt;&gt;"Correcto",0,IF(F329="Descartado",0,IF(ISNUMBER(D329),D329,C329)))</f>
        <v>0</v>
      </c>
      <c r="I329" s="23" t="n">
        <f aca="false">IF(J329="Correcto",H329-N(E329),0)</f>
        <v>0</v>
      </c>
      <c r="J329" s="9" t="str">
        <f aca="false">IF(COUNTA(A329:G329)=0,"",IF(OR(A329="",B329="",NOT(ISNUMBER(C329)),C329&lt;0,AND(D329&lt;&gt;"",NOT(ISNUMBER(D329))),AND(E329&lt;&gt;"",NOT(ISNUMBER(E329))),AND(F329&lt;&gt;"Pendiente",F329&lt;&gt;"Comprado",F329&lt;&gt;"Descartado"),AND(F329="Comprado",NOT(ISNUMBER(D329))),AND(G329&lt;&gt;"",NOT(ISNUMBER(G329)))),"REVISAR datos","Correcto"))</f>
        <v/>
      </c>
      <c r="K329" s="24" t="str">
        <f aca="false">IF(COUNTA(A329:B329)=0,"",IF(COUNTIFS(Resumen!$A$18:$A$25,B329)=1,"Clasificado","REVISAR categoría"))</f>
        <v/>
      </c>
      <c r="L329" s="25" t="n">
        <f aca="false">IF(J329="Correcto",MAX(0,H329-C329),0)</f>
        <v>0</v>
      </c>
      <c r="M329" s="1" t="n">
        <f aca="false">IF(COUNTA(A329:G329)&gt;0,ROW(),0)</f>
        <v>0</v>
      </c>
    </row>
    <row r="330" customFormat="false" ht="30" hidden="false" customHeight="true" outlineLevel="0" collapsed="false">
      <c r="A330" s="33"/>
      <c r="B330" s="33"/>
      <c r="C330" s="34"/>
      <c r="D330" s="34"/>
      <c r="E330" s="34"/>
      <c r="F330" s="33"/>
      <c r="G330" s="35"/>
      <c r="H330" s="23" t="n">
        <f aca="false">IF(J330&lt;&gt;"Correcto",0,IF(F330="Descartado",0,IF(ISNUMBER(D330),D330,C330)))</f>
        <v>0</v>
      </c>
      <c r="I330" s="23" t="n">
        <f aca="false">IF(J330="Correcto",H330-N(E330),0)</f>
        <v>0</v>
      </c>
      <c r="J330" s="9" t="str">
        <f aca="false">IF(COUNTA(A330:G330)=0,"",IF(OR(A330="",B330="",NOT(ISNUMBER(C330)),C330&lt;0,AND(D330&lt;&gt;"",NOT(ISNUMBER(D330))),AND(E330&lt;&gt;"",NOT(ISNUMBER(E330))),AND(F330&lt;&gt;"Pendiente",F330&lt;&gt;"Comprado",F330&lt;&gt;"Descartado"),AND(F330="Comprado",NOT(ISNUMBER(D330))),AND(G330&lt;&gt;"",NOT(ISNUMBER(G330)))),"REVISAR datos","Correcto"))</f>
        <v/>
      </c>
      <c r="K330" s="24" t="str">
        <f aca="false">IF(COUNTA(A330:B330)=0,"",IF(COUNTIFS(Resumen!$A$18:$A$25,B330)=1,"Clasificado","REVISAR categoría"))</f>
        <v/>
      </c>
      <c r="L330" s="25" t="n">
        <f aca="false">IF(J330="Correcto",MAX(0,H330-C330),0)</f>
        <v>0</v>
      </c>
      <c r="M330" s="1" t="n">
        <f aca="false">IF(COUNTA(A330:G330)&gt;0,ROW(),0)</f>
        <v>0</v>
      </c>
    </row>
    <row r="331" customFormat="false" ht="30" hidden="false" customHeight="true" outlineLevel="0" collapsed="false">
      <c r="A331" s="33"/>
      <c r="B331" s="33"/>
      <c r="C331" s="34"/>
      <c r="D331" s="34"/>
      <c r="E331" s="34"/>
      <c r="F331" s="33"/>
      <c r="G331" s="35"/>
      <c r="H331" s="23" t="n">
        <f aca="false">IF(J331&lt;&gt;"Correcto",0,IF(F331="Descartado",0,IF(ISNUMBER(D331),D331,C331)))</f>
        <v>0</v>
      </c>
      <c r="I331" s="23" t="n">
        <f aca="false">IF(J331="Correcto",H331-N(E331),0)</f>
        <v>0</v>
      </c>
      <c r="J331" s="9" t="str">
        <f aca="false">IF(COUNTA(A331:G331)=0,"",IF(OR(A331="",B331="",NOT(ISNUMBER(C331)),C331&lt;0,AND(D331&lt;&gt;"",NOT(ISNUMBER(D331))),AND(E331&lt;&gt;"",NOT(ISNUMBER(E331))),AND(F331&lt;&gt;"Pendiente",F331&lt;&gt;"Comprado",F331&lt;&gt;"Descartado"),AND(F331="Comprado",NOT(ISNUMBER(D331))),AND(G331&lt;&gt;"",NOT(ISNUMBER(G331)))),"REVISAR datos","Correcto"))</f>
        <v/>
      </c>
      <c r="K331" s="24" t="str">
        <f aca="false">IF(COUNTA(A331:B331)=0,"",IF(COUNTIFS(Resumen!$A$18:$A$25,B331)=1,"Clasificado","REVISAR categoría"))</f>
        <v/>
      </c>
      <c r="L331" s="25" t="n">
        <f aca="false">IF(J331="Correcto",MAX(0,H331-C331),0)</f>
        <v>0</v>
      </c>
      <c r="M331" s="1" t="n">
        <f aca="false">IF(COUNTA(A331:G331)&gt;0,ROW(),0)</f>
        <v>0</v>
      </c>
    </row>
    <row r="332" customFormat="false" ht="30" hidden="false" customHeight="true" outlineLevel="0" collapsed="false">
      <c r="A332" s="33"/>
      <c r="B332" s="33"/>
      <c r="C332" s="34"/>
      <c r="D332" s="34"/>
      <c r="E332" s="34"/>
      <c r="F332" s="33"/>
      <c r="G332" s="35"/>
      <c r="H332" s="23" t="n">
        <f aca="false">IF(J332&lt;&gt;"Correcto",0,IF(F332="Descartado",0,IF(ISNUMBER(D332),D332,C332)))</f>
        <v>0</v>
      </c>
      <c r="I332" s="23" t="n">
        <f aca="false">IF(J332="Correcto",H332-N(E332),0)</f>
        <v>0</v>
      </c>
      <c r="J332" s="9" t="str">
        <f aca="false">IF(COUNTA(A332:G332)=0,"",IF(OR(A332="",B332="",NOT(ISNUMBER(C332)),C332&lt;0,AND(D332&lt;&gt;"",NOT(ISNUMBER(D332))),AND(E332&lt;&gt;"",NOT(ISNUMBER(E332))),AND(F332&lt;&gt;"Pendiente",F332&lt;&gt;"Comprado",F332&lt;&gt;"Descartado"),AND(F332="Comprado",NOT(ISNUMBER(D332))),AND(G332&lt;&gt;"",NOT(ISNUMBER(G332)))),"REVISAR datos","Correcto"))</f>
        <v/>
      </c>
      <c r="K332" s="24" t="str">
        <f aca="false">IF(COUNTA(A332:B332)=0,"",IF(COUNTIFS(Resumen!$A$18:$A$25,B332)=1,"Clasificado","REVISAR categoría"))</f>
        <v/>
      </c>
      <c r="L332" s="25" t="n">
        <f aca="false">IF(J332="Correcto",MAX(0,H332-C332),0)</f>
        <v>0</v>
      </c>
      <c r="M332" s="1" t="n">
        <f aca="false">IF(COUNTA(A332:G332)&gt;0,ROW(),0)</f>
        <v>0</v>
      </c>
    </row>
    <row r="333" customFormat="false" ht="30" hidden="false" customHeight="true" outlineLevel="0" collapsed="false">
      <c r="A333" s="33"/>
      <c r="B333" s="33"/>
      <c r="C333" s="34"/>
      <c r="D333" s="34"/>
      <c r="E333" s="34"/>
      <c r="F333" s="33"/>
      <c r="G333" s="35"/>
      <c r="H333" s="23" t="n">
        <f aca="false">IF(J333&lt;&gt;"Correcto",0,IF(F333="Descartado",0,IF(ISNUMBER(D333),D333,C333)))</f>
        <v>0</v>
      </c>
      <c r="I333" s="23" t="n">
        <f aca="false">IF(J333="Correcto",H333-N(E333),0)</f>
        <v>0</v>
      </c>
      <c r="J333" s="9" t="str">
        <f aca="false">IF(COUNTA(A333:G333)=0,"",IF(OR(A333="",B333="",NOT(ISNUMBER(C333)),C333&lt;0,AND(D333&lt;&gt;"",NOT(ISNUMBER(D333))),AND(E333&lt;&gt;"",NOT(ISNUMBER(E333))),AND(F333&lt;&gt;"Pendiente",F333&lt;&gt;"Comprado",F333&lt;&gt;"Descartado"),AND(F333="Comprado",NOT(ISNUMBER(D333))),AND(G333&lt;&gt;"",NOT(ISNUMBER(G333)))),"REVISAR datos","Correcto"))</f>
        <v/>
      </c>
      <c r="K333" s="24" t="str">
        <f aca="false">IF(COUNTA(A333:B333)=0,"",IF(COUNTIFS(Resumen!$A$18:$A$25,B333)=1,"Clasificado","REVISAR categoría"))</f>
        <v/>
      </c>
      <c r="L333" s="25" t="n">
        <f aca="false">IF(J333="Correcto",MAX(0,H333-C333),0)</f>
        <v>0</v>
      </c>
      <c r="M333" s="1" t="n">
        <f aca="false">IF(COUNTA(A333:G333)&gt;0,ROW(),0)</f>
        <v>0</v>
      </c>
    </row>
    <row r="334" customFormat="false" ht="30" hidden="false" customHeight="true" outlineLevel="0" collapsed="false">
      <c r="A334" s="33"/>
      <c r="B334" s="33"/>
      <c r="C334" s="34"/>
      <c r="D334" s="34"/>
      <c r="E334" s="34"/>
      <c r="F334" s="33"/>
      <c r="G334" s="35"/>
      <c r="H334" s="23" t="n">
        <f aca="false">IF(J334&lt;&gt;"Correcto",0,IF(F334="Descartado",0,IF(ISNUMBER(D334),D334,C334)))</f>
        <v>0</v>
      </c>
      <c r="I334" s="23" t="n">
        <f aca="false">IF(J334="Correcto",H334-N(E334),0)</f>
        <v>0</v>
      </c>
      <c r="J334" s="9" t="str">
        <f aca="false">IF(COUNTA(A334:G334)=0,"",IF(OR(A334="",B334="",NOT(ISNUMBER(C334)),C334&lt;0,AND(D334&lt;&gt;"",NOT(ISNUMBER(D334))),AND(E334&lt;&gt;"",NOT(ISNUMBER(E334))),AND(F334&lt;&gt;"Pendiente",F334&lt;&gt;"Comprado",F334&lt;&gt;"Descartado"),AND(F334="Comprado",NOT(ISNUMBER(D334))),AND(G334&lt;&gt;"",NOT(ISNUMBER(G334)))),"REVISAR datos","Correcto"))</f>
        <v/>
      </c>
      <c r="K334" s="24" t="str">
        <f aca="false">IF(COUNTA(A334:B334)=0,"",IF(COUNTIFS(Resumen!$A$18:$A$25,B334)=1,"Clasificado","REVISAR categoría"))</f>
        <v/>
      </c>
      <c r="L334" s="25" t="n">
        <f aca="false">IF(J334="Correcto",MAX(0,H334-C334),0)</f>
        <v>0</v>
      </c>
      <c r="M334" s="1" t="n">
        <f aca="false">IF(COUNTA(A334:G334)&gt;0,ROW(),0)</f>
        <v>0</v>
      </c>
    </row>
    <row r="335" customFormat="false" ht="30" hidden="false" customHeight="true" outlineLevel="0" collapsed="false">
      <c r="A335" s="33"/>
      <c r="B335" s="33"/>
      <c r="C335" s="34"/>
      <c r="D335" s="34"/>
      <c r="E335" s="34"/>
      <c r="F335" s="33"/>
      <c r="G335" s="35"/>
      <c r="H335" s="23" t="n">
        <f aca="false">IF(J335&lt;&gt;"Correcto",0,IF(F335="Descartado",0,IF(ISNUMBER(D335),D335,C335)))</f>
        <v>0</v>
      </c>
      <c r="I335" s="23" t="n">
        <f aca="false">IF(J335="Correcto",H335-N(E335),0)</f>
        <v>0</v>
      </c>
      <c r="J335" s="9" t="str">
        <f aca="false">IF(COUNTA(A335:G335)=0,"",IF(OR(A335="",B335="",NOT(ISNUMBER(C335)),C335&lt;0,AND(D335&lt;&gt;"",NOT(ISNUMBER(D335))),AND(E335&lt;&gt;"",NOT(ISNUMBER(E335))),AND(F335&lt;&gt;"Pendiente",F335&lt;&gt;"Comprado",F335&lt;&gt;"Descartado"),AND(F335="Comprado",NOT(ISNUMBER(D335))),AND(G335&lt;&gt;"",NOT(ISNUMBER(G335)))),"REVISAR datos","Correcto"))</f>
        <v/>
      </c>
      <c r="K335" s="24" t="str">
        <f aca="false">IF(COUNTA(A335:B335)=0,"",IF(COUNTIFS(Resumen!$A$18:$A$25,B335)=1,"Clasificado","REVISAR categoría"))</f>
        <v/>
      </c>
      <c r="L335" s="25" t="n">
        <f aca="false">IF(J335="Correcto",MAX(0,H335-C335),0)</f>
        <v>0</v>
      </c>
      <c r="M335" s="1" t="n">
        <f aca="false">IF(COUNTA(A335:G335)&gt;0,ROW(),0)</f>
        <v>0</v>
      </c>
    </row>
    <row r="336" customFormat="false" ht="30" hidden="false" customHeight="true" outlineLevel="0" collapsed="false">
      <c r="A336" s="33"/>
      <c r="B336" s="33"/>
      <c r="C336" s="34"/>
      <c r="D336" s="34"/>
      <c r="E336" s="34"/>
      <c r="F336" s="33"/>
      <c r="G336" s="35"/>
      <c r="H336" s="23" t="n">
        <f aca="false">IF(J336&lt;&gt;"Correcto",0,IF(F336="Descartado",0,IF(ISNUMBER(D336),D336,C336)))</f>
        <v>0</v>
      </c>
      <c r="I336" s="23" t="n">
        <f aca="false">IF(J336="Correcto",H336-N(E336),0)</f>
        <v>0</v>
      </c>
      <c r="J336" s="9" t="str">
        <f aca="false">IF(COUNTA(A336:G336)=0,"",IF(OR(A336="",B336="",NOT(ISNUMBER(C336)),C336&lt;0,AND(D336&lt;&gt;"",NOT(ISNUMBER(D336))),AND(E336&lt;&gt;"",NOT(ISNUMBER(E336))),AND(F336&lt;&gt;"Pendiente",F336&lt;&gt;"Comprado",F336&lt;&gt;"Descartado"),AND(F336="Comprado",NOT(ISNUMBER(D336))),AND(G336&lt;&gt;"",NOT(ISNUMBER(G336)))),"REVISAR datos","Correcto"))</f>
        <v/>
      </c>
      <c r="K336" s="24" t="str">
        <f aca="false">IF(COUNTA(A336:B336)=0,"",IF(COUNTIFS(Resumen!$A$18:$A$25,B336)=1,"Clasificado","REVISAR categoría"))</f>
        <v/>
      </c>
      <c r="L336" s="25" t="n">
        <f aca="false">IF(J336="Correcto",MAX(0,H336-C336),0)</f>
        <v>0</v>
      </c>
      <c r="M336" s="1" t="n">
        <f aca="false">IF(COUNTA(A336:G336)&gt;0,ROW(),0)</f>
        <v>0</v>
      </c>
    </row>
    <row r="337" customFormat="false" ht="30" hidden="false" customHeight="true" outlineLevel="0" collapsed="false">
      <c r="A337" s="33"/>
      <c r="B337" s="33"/>
      <c r="C337" s="34"/>
      <c r="D337" s="34"/>
      <c r="E337" s="34"/>
      <c r="F337" s="33"/>
      <c r="G337" s="35"/>
      <c r="H337" s="23" t="n">
        <f aca="false">IF(J337&lt;&gt;"Correcto",0,IF(F337="Descartado",0,IF(ISNUMBER(D337),D337,C337)))</f>
        <v>0</v>
      </c>
      <c r="I337" s="23" t="n">
        <f aca="false">IF(J337="Correcto",H337-N(E337),0)</f>
        <v>0</v>
      </c>
      <c r="J337" s="9" t="str">
        <f aca="false">IF(COUNTA(A337:G337)=0,"",IF(OR(A337="",B337="",NOT(ISNUMBER(C337)),C337&lt;0,AND(D337&lt;&gt;"",NOT(ISNUMBER(D337))),AND(E337&lt;&gt;"",NOT(ISNUMBER(E337))),AND(F337&lt;&gt;"Pendiente",F337&lt;&gt;"Comprado",F337&lt;&gt;"Descartado"),AND(F337="Comprado",NOT(ISNUMBER(D337))),AND(G337&lt;&gt;"",NOT(ISNUMBER(G337)))),"REVISAR datos","Correcto"))</f>
        <v/>
      </c>
      <c r="K337" s="24" t="str">
        <f aca="false">IF(COUNTA(A337:B337)=0,"",IF(COUNTIFS(Resumen!$A$18:$A$25,B337)=1,"Clasificado","REVISAR categoría"))</f>
        <v/>
      </c>
      <c r="L337" s="25" t="n">
        <f aca="false">IF(J337="Correcto",MAX(0,H337-C337),0)</f>
        <v>0</v>
      </c>
      <c r="M337" s="1" t="n">
        <f aca="false">IF(COUNTA(A337:G337)&gt;0,ROW(),0)</f>
        <v>0</v>
      </c>
    </row>
    <row r="338" customFormat="false" ht="30" hidden="false" customHeight="true" outlineLevel="0" collapsed="false">
      <c r="A338" s="33"/>
      <c r="B338" s="33"/>
      <c r="C338" s="34"/>
      <c r="D338" s="34"/>
      <c r="E338" s="34"/>
      <c r="F338" s="33"/>
      <c r="G338" s="35"/>
      <c r="H338" s="23" t="n">
        <f aca="false">IF(J338&lt;&gt;"Correcto",0,IF(F338="Descartado",0,IF(ISNUMBER(D338),D338,C338)))</f>
        <v>0</v>
      </c>
      <c r="I338" s="23" t="n">
        <f aca="false">IF(J338="Correcto",H338-N(E338),0)</f>
        <v>0</v>
      </c>
      <c r="J338" s="9" t="str">
        <f aca="false">IF(COUNTA(A338:G338)=0,"",IF(OR(A338="",B338="",NOT(ISNUMBER(C338)),C338&lt;0,AND(D338&lt;&gt;"",NOT(ISNUMBER(D338))),AND(E338&lt;&gt;"",NOT(ISNUMBER(E338))),AND(F338&lt;&gt;"Pendiente",F338&lt;&gt;"Comprado",F338&lt;&gt;"Descartado"),AND(F338="Comprado",NOT(ISNUMBER(D338))),AND(G338&lt;&gt;"",NOT(ISNUMBER(G338)))),"REVISAR datos","Correcto"))</f>
        <v/>
      </c>
      <c r="K338" s="24" t="str">
        <f aca="false">IF(COUNTA(A338:B338)=0,"",IF(COUNTIFS(Resumen!$A$18:$A$25,B338)=1,"Clasificado","REVISAR categoría"))</f>
        <v/>
      </c>
      <c r="L338" s="25" t="n">
        <f aca="false">IF(J338="Correcto",MAX(0,H338-C338),0)</f>
        <v>0</v>
      </c>
      <c r="M338" s="1" t="n">
        <f aca="false">IF(COUNTA(A338:G338)&gt;0,ROW(),0)</f>
        <v>0</v>
      </c>
    </row>
    <row r="339" customFormat="false" ht="30" hidden="false" customHeight="true" outlineLevel="0" collapsed="false">
      <c r="A339" s="33"/>
      <c r="B339" s="33"/>
      <c r="C339" s="34"/>
      <c r="D339" s="34"/>
      <c r="E339" s="34"/>
      <c r="F339" s="33"/>
      <c r="G339" s="35"/>
      <c r="H339" s="23" t="n">
        <f aca="false">IF(J339&lt;&gt;"Correcto",0,IF(F339="Descartado",0,IF(ISNUMBER(D339),D339,C339)))</f>
        <v>0</v>
      </c>
      <c r="I339" s="23" t="n">
        <f aca="false">IF(J339="Correcto",H339-N(E339),0)</f>
        <v>0</v>
      </c>
      <c r="J339" s="9" t="str">
        <f aca="false">IF(COUNTA(A339:G339)=0,"",IF(OR(A339="",B339="",NOT(ISNUMBER(C339)),C339&lt;0,AND(D339&lt;&gt;"",NOT(ISNUMBER(D339))),AND(E339&lt;&gt;"",NOT(ISNUMBER(E339))),AND(F339&lt;&gt;"Pendiente",F339&lt;&gt;"Comprado",F339&lt;&gt;"Descartado"),AND(F339="Comprado",NOT(ISNUMBER(D339))),AND(G339&lt;&gt;"",NOT(ISNUMBER(G339)))),"REVISAR datos","Correcto"))</f>
        <v/>
      </c>
      <c r="K339" s="24" t="str">
        <f aca="false">IF(COUNTA(A339:B339)=0,"",IF(COUNTIFS(Resumen!$A$18:$A$25,B339)=1,"Clasificado","REVISAR categoría"))</f>
        <v/>
      </c>
      <c r="L339" s="25" t="n">
        <f aca="false">IF(J339="Correcto",MAX(0,H339-C339),0)</f>
        <v>0</v>
      </c>
      <c r="M339" s="1" t="n">
        <f aca="false">IF(COUNTA(A339:G339)&gt;0,ROW(),0)</f>
        <v>0</v>
      </c>
    </row>
    <row r="340" customFormat="false" ht="30" hidden="false" customHeight="true" outlineLevel="0" collapsed="false">
      <c r="A340" s="33"/>
      <c r="B340" s="33"/>
      <c r="C340" s="34"/>
      <c r="D340" s="34"/>
      <c r="E340" s="34"/>
      <c r="F340" s="33"/>
      <c r="G340" s="35"/>
      <c r="H340" s="23" t="n">
        <f aca="false">IF(J340&lt;&gt;"Correcto",0,IF(F340="Descartado",0,IF(ISNUMBER(D340),D340,C340)))</f>
        <v>0</v>
      </c>
      <c r="I340" s="23" t="n">
        <f aca="false">IF(J340="Correcto",H340-N(E340),0)</f>
        <v>0</v>
      </c>
      <c r="J340" s="9" t="str">
        <f aca="false">IF(COUNTA(A340:G340)=0,"",IF(OR(A340="",B340="",NOT(ISNUMBER(C340)),C340&lt;0,AND(D340&lt;&gt;"",NOT(ISNUMBER(D340))),AND(E340&lt;&gt;"",NOT(ISNUMBER(E340))),AND(F340&lt;&gt;"Pendiente",F340&lt;&gt;"Comprado",F340&lt;&gt;"Descartado"),AND(F340="Comprado",NOT(ISNUMBER(D340))),AND(G340&lt;&gt;"",NOT(ISNUMBER(G340)))),"REVISAR datos","Correcto"))</f>
        <v/>
      </c>
      <c r="K340" s="24" t="str">
        <f aca="false">IF(COUNTA(A340:B340)=0,"",IF(COUNTIFS(Resumen!$A$18:$A$25,B340)=1,"Clasificado","REVISAR categoría"))</f>
        <v/>
      </c>
      <c r="L340" s="25" t="n">
        <f aca="false">IF(J340="Correcto",MAX(0,H340-C340),0)</f>
        <v>0</v>
      </c>
      <c r="M340" s="1" t="n">
        <f aca="false">IF(COUNTA(A340:G340)&gt;0,ROW(),0)</f>
        <v>0</v>
      </c>
    </row>
    <row r="341" customFormat="false" ht="30" hidden="false" customHeight="true" outlineLevel="0" collapsed="false">
      <c r="A341" s="33"/>
      <c r="B341" s="33"/>
      <c r="C341" s="34"/>
      <c r="D341" s="34"/>
      <c r="E341" s="34"/>
      <c r="F341" s="33"/>
      <c r="G341" s="35"/>
      <c r="H341" s="23" t="n">
        <f aca="false">IF(J341&lt;&gt;"Correcto",0,IF(F341="Descartado",0,IF(ISNUMBER(D341),D341,C341)))</f>
        <v>0</v>
      </c>
      <c r="I341" s="23" t="n">
        <f aca="false">IF(J341="Correcto",H341-N(E341),0)</f>
        <v>0</v>
      </c>
      <c r="J341" s="9" t="str">
        <f aca="false">IF(COUNTA(A341:G341)=0,"",IF(OR(A341="",B341="",NOT(ISNUMBER(C341)),C341&lt;0,AND(D341&lt;&gt;"",NOT(ISNUMBER(D341))),AND(E341&lt;&gt;"",NOT(ISNUMBER(E341))),AND(F341&lt;&gt;"Pendiente",F341&lt;&gt;"Comprado",F341&lt;&gt;"Descartado"),AND(F341="Comprado",NOT(ISNUMBER(D341))),AND(G341&lt;&gt;"",NOT(ISNUMBER(G341)))),"REVISAR datos","Correcto"))</f>
        <v/>
      </c>
      <c r="K341" s="24" t="str">
        <f aca="false">IF(COUNTA(A341:B341)=0,"",IF(COUNTIFS(Resumen!$A$18:$A$25,B341)=1,"Clasificado","REVISAR categoría"))</f>
        <v/>
      </c>
      <c r="L341" s="25" t="n">
        <f aca="false">IF(J341="Correcto",MAX(0,H341-C341),0)</f>
        <v>0</v>
      </c>
      <c r="M341" s="1" t="n">
        <f aca="false">IF(COUNTA(A341:G341)&gt;0,ROW(),0)</f>
        <v>0</v>
      </c>
    </row>
    <row r="342" customFormat="false" ht="30" hidden="false" customHeight="true" outlineLevel="0" collapsed="false">
      <c r="A342" s="33"/>
      <c r="B342" s="33"/>
      <c r="C342" s="34"/>
      <c r="D342" s="34"/>
      <c r="E342" s="34"/>
      <c r="F342" s="33"/>
      <c r="G342" s="35"/>
      <c r="H342" s="23" t="n">
        <f aca="false">IF(J342&lt;&gt;"Correcto",0,IF(F342="Descartado",0,IF(ISNUMBER(D342),D342,C342)))</f>
        <v>0</v>
      </c>
      <c r="I342" s="23" t="n">
        <f aca="false">IF(J342="Correcto",H342-N(E342),0)</f>
        <v>0</v>
      </c>
      <c r="J342" s="9" t="str">
        <f aca="false">IF(COUNTA(A342:G342)=0,"",IF(OR(A342="",B342="",NOT(ISNUMBER(C342)),C342&lt;0,AND(D342&lt;&gt;"",NOT(ISNUMBER(D342))),AND(E342&lt;&gt;"",NOT(ISNUMBER(E342))),AND(F342&lt;&gt;"Pendiente",F342&lt;&gt;"Comprado",F342&lt;&gt;"Descartado"),AND(F342="Comprado",NOT(ISNUMBER(D342))),AND(G342&lt;&gt;"",NOT(ISNUMBER(G342)))),"REVISAR datos","Correcto"))</f>
        <v/>
      </c>
      <c r="K342" s="24" t="str">
        <f aca="false">IF(COUNTA(A342:B342)=0,"",IF(COUNTIFS(Resumen!$A$18:$A$25,B342)=1,"Clasificado","REVISAR categoría"))</f>
        <v/>
      </c>
      <c r="L342" s="25" t="n">
        <f aca="false">IF(J342="Correcto",MAX(0,H342-C342),0)</f>
        <v>0</v>
      </c>
      <c r="M342" s="1" t="n">
        <f aca="false">IF(COUNTA(A342:G342)&gt;0,ROW(),0)</f>
        <v>0</v>
      </c>
    </row>
    <row r="343" customFormat="false" ht="30" hidden="false" customHeight="true" outlineLevel="0" collapsed="false">
      <c r="A343" s="33"/>
      <c r="B343" s="33"/>
      <c r="C343" s="34"/>
      <c r="D343" s="34"/>
      <c r="E343" s="34"/>
      <c r="F343" s="33"/>
      <c r="G343" s="35"/>
      <c r="H343" s="23" t="n">
        <f aca="false">IF(J343&lt;&gt;"Correcto",0,IF(F343="Descartado",0,IF(ISNUMBER(D343),D343,C343)))</f>
        <v>0</v>
      </c>
      <c r="I343" s="23" t="n">
        <f aca="false">IF(J343="Correcto",H343-N(E343),0)</f>
        <v>0</v>
      </c>
      <c r="J343" s="9" t="str">
        <f aca="false">IF(COUNTA(A343:G343)=0,"",IF(OR(A343="",B343="",NOT(ISNUMBER(C343)),C343&lt;0,AND(D343&lt;&gt;"",NOT(ISNUMBER(D343))),AND(E343&lt;&gt;"",NOT(ISNUMBER(E343))),AND(F343&lt;&gt;"Pendiente",F343&lt;&gt;"Comprado",F343&lt;&gt;"Descartado"),AND(F343="Comprado",NOT(ISNUMBER(D343))),AND(G343&lt;&gt;"",NOT(ISNUMBER(G343)))),"REVISAR datos","Correcto"))</f>
        <v/>
      </c>
      <c r="K343" s="24" t="str">
        <f aca="false">IF(COUNTA(A343:B343)=0,"",IF(COUNTIFS(Resumen!$A$18:$A$25,B343)=1,"Clasificado","REVISAR categoría"))</f>
        <v/>
      </c>
      <c r="L343" s="25" t="n">
        <f aca="false">IF(J343="Correcto",MAX(0,H343-C343),0)</f>
        <v>0</v>
      </c>
      <c r="M343" s="1" t="n">
        <f aca="false">IF(COUNTA(A343:G343)&gt;0,ROW(),0)</f>
        <v>0</v>
      </c>
    </row>
    <row r="344" customFormat="false" ht="30" hidden="false" customHeight="true" outlineLevel="0" collapsed="false">
      <c r="A344" s="33"/>
      <c r="B344" s="33"/>
      <c r="C344" s="34"/>
      <c r="D344" s="34"/>
      <c r="E344" s="34"/>
      <c r="F344" s="33"/>
      <c r="G344" s="35"/>
      <c r="H344" s="23" t="n">
        <f aca="false">IF(J344&lt;&gt;"Correcto",0,IF(F344="Descartado",0,IF(ISNUMBER(D344),D344,C344)))</f>
        <v>0</v>
      </c>
      <c r="I344" s="23" t="n">
        <f aca="false">IF(J344="Correcto",H344-N(E344),0)</f>
        <v>0</v>
      </c>
      <c r="J344" s="9" t="str">
        <f aca="false">IF(COUNTA(A344:G344)=0,"",IF(OR(A344="",B344="",NOT(ISNUMBER(C344)),C344&lt;0,AND(D344&lt;&gt;"",NOT(ISNUMBER(D344))),AND(E344&lt;&gt;"",NOT(ISNUMBER(E344))),AND(F344&lt;&gt;"Pendiente",F344&lt;&gt;"Comprado",F344&lt;&gt;"Descartado"),AND(F344="Comprado",NOT(ISNUMBER(D344))),AND(G344&lt;&gt;"",NOT(ISNUMBER(G344)))),"REVISAR datos","Correcto"))</f>
        <v/>
      </c>
      <c r="K344" s="24" t="str">
        <f aca="false">IF(COUNTA(A344:B344)=0,"",IF(COUNTIFS(Resumen!$A$18:$A$25,B344)=1,"Clasificado","REVISAR categoría"))</f>
        <v/>
      </c>
      <c r="L344" s="25" t="n">
        <f aca="false">IF(J344="Correcto",MAX(0,H344-C344),0)</f>
        <v>0</v>
      </c>
      <c r="M344" s="1" t="n">
        <f aca="false">IF(COUNTA(A344:G344)&gt;0,ROW(),0)</f>
        <v>0</v>
      </c>
    </row>
    <row r="345" customFormat="false" ht="30" hidden="false" customHeight="true" outlineLevel="0" collapsed="false">
      <c r="A345" s="33"/>
      <c r="B345" s="33"/>
      <c r="C345" s="34"/>
      <c r="D345" s="34"/>
      <c r="E345" s="34"/>
      <c r="F345" s="33"/>
      <c r="G345" s="35"/>
      <c r="H345" s="23" t="n">
        <f aca="false">IF(J345&lt;&gt;"Correcto",0,IF(F345="Descartado",0,IF(ISNUMBER(D345),D345,C345)))</f>
        <v>0</v>
      </c>
      <c r="I345" s="23" t="n">
        <f aca="false">IF(J345="Correcto",H345-N(E345),0)</f>
        <v>0</v>
      </c>
      <c r="J345" s="9" t="str">
        <f aca="false">IF(COUNTA(A345:G345)=0,"",IF(OR(A345="",B345="",NOT(ISNUMBER(C345)),C345&lt;0,AND(D345&lt;&gt;"",NOT(ISNUMBER(D345))),AND(E345&lt;&gt;"",NOT(ISNUMBER(E345))),AND(F345&lt;&gt;"Pendiente",F345&lt;&gt;"Comprado",F345&lt;&gt;"Descartado"),AND(F345="Comprado",NOT(ISNUMBER(D345))),AND(G345&lt;&gt;"",NOT(ISNUMBER(G345)))),"REVISAR datos","Correcto"))</f>
        <v/>
      </c>
      <c r="K345" s="24" t="str">
        <f aca="false">IF(COUNTA(A345:B345)=0,"",IF(COUNTIFS(Resumen!$A$18:$A$25,B345)=1,"Clasificado","REVISAR categoría"))</f>
        <v/>
      </c>
      <c r="L345" s="25" t="n">
        <f aca="false">IF(J345="Correcto",MAX(0,H345-C345),0)</f>
        <v>0</v>
      </c>
      <c r="M345" s="1" t="n">
        <f aca="false">IF(COUNTA(A345:G345)&gt;0,ROW(),0)</f>
        <v>0</v>
      </c>
    </row>
    <row r="346" customFormat="false" ht="30" hidden="false" customHeight="true" outlineLevel="0" collapsed="false">
      <c r="A346" s="33"/>
      <c r="B346" s="33"/>
      <c r="C346" s="34"/>
      <c r="D346" s="34"/>
      <c r="E346" s="34"/>
      <c r="F346" s="33"/>
      <c r="G346" s="35"/>
      <c r="H346" s="23" t="n">
        <f aca="false">IF(J346&lt;&gt;"Correcto",0,IF(F346="Descartado",0,IF(ISNUMBER(D346),D346,C346)))</f>
        <v>0</v>
      </c>
      <c r="I346" s="23" t="n">
        <f aca="false">IF(J346="Correcto",H346-N(E346),0)</f>
        <v>0</v>
      </c>
      <c r="J346" s="9" t="str">
        <f aca="false">IF(COUNTA(A346:G346)=0,"",IF(OR(A346="",B346="",NOT(ISNUMBER(C346)),C346&lt;0,AND(D346&lt;&gt;"",NOT(ISNUMBER(D346))),AND(E346&lt;&gt;"",NOT(ISNUMBER(E346))),AND(F346&lt;&gt;"Pendiente",F346&lt;&gt;"Comprado",F346&lt;&gt;"Descartado"),AND(F346="Comprado",NOT(ISNUMBER(D346))),AND(G346&lt;&gt;"",NOT(ISNUMBER(G346)))),"REVISAR datos","Correcto"))</f>
        <v/>
      </c>
      <c r="K346" s="24" t="str">
        <f aca="false">IF(COUNTA(A346:B346)=0,"",IF(COUNTIFS(Resumen!$A$18:$A$25,B346)=1,"Clasificado","REVISAR categoría"))</f>
        <v/>
      </c>
      <c r="L346" s="25" t="n">
        <f aca="false">IF(J346="Correcto",MAX(0,H346-C346),0)</f>
        <v>0</v>
      </c>
      <c r="M346" s="1" t="n">
        <f aca="false">IF(COUNTA(A346:G346)&gt;0,ROW(),0)</f>
        <v>0</v>
      </c>
    </row>
    <row r="347" customFormat="false" ht="30" hidden="false" customHeight="true" outlineLevel="0" collapsed="false">
      <c r="A347" s="33"/>
      <c r="B347" s="33"/>
      <c r="C347" s="34"/>
      <c r="D347" s="34"/>
      <c r="E347" s="34"/>
      <c r="F347" s="33"/>
      <c r="G347" s="35"/>
      <c r="H347" s="23" t="n">
        <f aca="false">IF(J347&lt;&gt;"Correcto",0,IF(F347="Descartado",0,IF(ISNUMBER(D347),D347,C347)))</f>
        <v>0</v>
      </c>
      <c r="I347" s="23" t="n">
        <f aca="false">IF(J347="Correcto",H347-N(E347),0)</f>
        <v>0</v>
      </c>
      <c r="J347" s="9" t="str">
        <f aca="false">IF(COUNTA(A347:G347)=0,"",IF(OR(A347="",B347="",NOT(ISNUMBER(C347)),C347&lt;0,AND(D347&lt;&gt;"",NOT(ISNUMBER(D347))),AND(E347&lt;&gt;"",NOT(ISNUMBER(E347))),AND(F347&lt;&gt;"Pendiente",F347&lt;&gt;"Comprado",F347&lt;&gt;"Descartado"),AND(F347="Comprado",NOT(ISNUMBER(D347))),AND(G347&lt;&gt;"",NOT(ISNUMBER(G347)))),"REVISAR datos","Correcto"))</f>
        <v/>
      </c>
      <c r="K347" s="24" t="str">
        <f aca="false">IF(COUNTA(A347:B347)=0,"",IF(COUNTIFS(Resumen!$A$18:$A$25,B347)=1,"Clasificado","REVISAR categoría"))</f>
        <v/>
      </c>
      <c r="L347" s="25" t="n">
        <f aca="false">IF(J347="Correcto",MAX(0,H347-C347),0)</f>
        <v>0</v>
      </c>
      <c r="M347" s="1" t="n">
        <f aca="false">IF(COUNTA(A347:G347)&gt;0,ROW(),0)</f>
        <v>0</v>
      </c>
    </row>
    <row r="348" customFormat="false" ht="30" hidden="false" customHeight="true" outlineLevel="0" collapsed="false">
      <c r="A348" s="33"/>
      <c r="B348" s="33"/>
      <c r="C348" s="34"/>
      <c r="D348" s="34"/>
      <c r="E348" s="34"/>
      <c r="F348" s="33"/>
      <c r="G348" s="35"/>
      <c r="H348" s="23" t="n">
        <f aca="false">IF(J348&lt;&gt;"Correcto",0,IF(F348="Descartado",0,IF(ISNUMBER(D348),D348,C348)))</f>
        <v>0</v>
      </c>
      <c r="I348" s="23" t="n">
        <f aca="false">IF(J348="Correcto",H348-N(E348),0)</f>
        <v>0</v>
      </c>
      <c r="J348" s="9" t="str">
        <f aca="false">IF(COUNTA(A348:G348)=0,"",IF(OR(A348="",B348="",NOT(ISNUMBER(C348)),C348&lt;0,AND(D348&lt;&gt;"",NOT(ISNUMBER(D348))),AND(E348&lt;&gt;"",NOT(ISNUMBER(E348))),AND(F348&lt;&gt;"Pendiente",F348&lt;&gt;"Comprado",F348&lt;&gt;"Descartado"),AND(F348="Comprado",NOT(ISNUMBER(D348))),AND(G348&lt;&gt;"",NOT(ISNUMBER(G348)))),"REVISAR datos","Correcto"))</f>
        <v/>
      </c>
      <c r="K348" s="24" t="str">
        <f aca="false">IF(COUNTA(A348:B348)=0,"",IF(COUNTIFS(Resumen!$A$18:$A$25,B348)=1,"Clasificado","REVISAR categoría"))</f>
        <v/>
      </c>
      <c r="L348" s="25" t="n">
        <f aca="false">IF(J348="Correcto",MAX(0,H348-C348),0)</f>
        <v>0</v>
      </c>
      <c r="M348" s="1" t="n">
        <f aca="false">IF(COUNTA(A348:G348)&gt;0,ROW(),0)</f>
        <v>0</v>
      </c>
    </row>
    <row r="349" customFormat="false" ht="30" hidden="false" customHeight="true" outlineLevel="0" collapsed="false">
      <c r="A349" s="33"/>
      <c r="B349" s="33"/>
      <c r="C349" s="34"/>
      <c r="D349" s="34"/>
      <c r="E349" s="34"/>
      <c r="F349" s="33"/>
      <c r="G349" s="35"/>
      <c r="H349" s="23" t="n">
        <f aca="false">IF(J349&lt;&gt;"Correcto",0,IF(F349="Descartado",0,IF(ISNUMBER(D349),D349,C349)))</f>
        <v>0</v>
      </c>
      <c r="I349" s="23" t="n">
        <f aca="false">IF(J349="Correcto",H349-N(E349),0)</f>
        <v>0</v>
      </c>
      <c r="J349" s="9" t="str">
        <f aca="false">IF(COUNTA(A349:G349)=0,"",IF(OR(A349="",B349="",NOT(ISNUMBER(C349)),C349&lt;0,AND(D349&lt;&gt;"",NOT(ISNUMBER(D349))),AND(E349&lt;&gt;"",NOT(ISNUMBER(E349))),AND(F349&lt;&gt;"Pendiente",F349&lt;&gt;"Comprado",F349&lt;&gt;"Descartado"),AND(F349="Comprado",NOT(ISNUMBER(D349))),AND(G349&lt;&gt;"",NOT(ISNUMBER(G349)))),"REVISAR datos","Correcto"))</f>
        <v/>
      </c>
      <c r="K349" s="24" t="str">
        <f aca="false">IF(COUNTA(A349:B349)=0,"",IF(COUNTIFS(Resumen!$A$18:$A$25,B349)=1,"Clasificado","REVISAR categoría"))</f>
        <v/>
      </c>
      <c r="L349" s="25" t="n">
        <f aca="false">IF(J349="Correcto",MAX(0,H349-C349),0)</f>
        <v>0</v>
      </c>
      <c r="M349" s="1" t="n">
        <f aca="false">IF(COUNTA(A349:G349)&gt;0,ROW(),0)</f>
        <v>0</v>
      </c>
    </row>
    <row r="350" customFormat="false" ht="30" hidden="false" customHeight="true" outlineLevel="0" collapsed="false">
      <c r="A350" s="33"/>
      <c r="B350" s="33"/>
      <c r="C350" s="34"/>
      <c r="D350" s="34"/>
      <c r="E350" s="34"/>
      <c r="F350" s="33"/>
      <c r="G350" s="35"/>
      <c r="H350" s="23" t="n">
        <f aca="false">IF(J350&lt;&gt;"Correcto",0,IF(F350="Descartado",0,IF(ISNUMBER(D350),D350,C350)))</f>
        <v>0</v>
      </c>
      <c r="I350" s="23" t="n">
        <f aca="false">IF(J350="Correcto",H350-N(E350),0)</f>
        <v>0</v>
      </c>
      <c r="J350" s="9" t="str">
        <f aca="false">IF(COUNTA(A350:G350)=0,"",IF(OR(A350="",B350="",NOT(ISNUMBER(C350)),C350&lt;0,AND(D350&lt;&gt;"",NOT(ISNUMBER(D350))),AND(E350&lt;&gt;"",NOT(ISNUMBER(E350))),AND(F350&lt;&gt;"Pendiente",F350&lt;&gt;"Comprado",F350&lt;&gt;"Descartado"),AND(F350="Comprado",NOT(ISNUMBER(D350))),AND(G350&lt;&gt;"",NOT(ISNUMBER(G350)))),"REVISAR datos","Correcto"))</f>
        <v/>
      </c>
      <c r="K350" s="24" t="str">
        <f aca="false">IF(COUNTA(A350:B350)=0,"",IF(COUNTIFS(Resumen!$A$18:$A$25,B350)=1,"Clasificado","REVISAR categoría"))</f>
        <v/>
      </c>
      <c r="L350" s="25" t="n">
        <f aca="false">IF(J350="Correcto",MAX(0,H350-C350),0)</f>
        <v>0</v>
      </c>
      <c r="M350" s="1" t="n">
        <f aca="false">IF(COUNTA(A350:G350)&gt;0,ROW(),0)</f>
        <v>0</v>
      </c>
    </row>
    <row r="351" customFormat="false" ht="30" hidden="false" customHeight="true" outlineLevel="0" collapsed="false">
      <c r="A351" s="33"/>
      <c r="B351" s="33"/>
      <c r="C351" s="34"/>
      <c r="D351" s="34"/>
      <c r="E351" s="34"/>
      <c r="F351" s="33"/>
      <c r="G351" s="35"/>
      <c r="H351" s="23" t="n">
        <f aca="false">IF(J351&lt;&gt;"Correcto",0,IF(F351="Descartado",0,IF(ISNUMBER(D351),D351,C351)))</f>
        <v>0</v>
      </c>
      <c r="I351" s="23" t="n">
        <f aca="false">IF(J351="Correcto",H351-N(E351),0)</f>
        <v>0</v>
      </c>
      <c r="J351" s="9" t="str">
        <f aca="false">IF(COUNTA(A351:G351)=0,"",IF(OR(A351="",B351="",NOT(ISNUMBER(C351)),C351&lt;0,AND(D351&lt;&gt;"",NOT(ISNUMBER(D351))),AND(E351&lt;&gt;"",NOT(ISNUMBER(E351))),AND(F351&lt;&gt;"Pendiente",F351&lt;&gt;"Comprado",F351&lt;&gt;"Descartado"),AND(F351="Comprado",NOT(ISNUMBER(D351))),AND(G351&lt;&gt;"",NOT(ISNUMBER(G351)))),"REVISAR datos","Correcto"))</f>
        <v/>
      </c>
      <c r="K351" s="24" t="str">
        <f aca="false">IF(COUNTA(A351:B351)=0,"",IF(COUNTIFS(Resumen!$A$18:$A$25,B351)=1,"Clasificado","REVISAR categoría"))</f>
        <v/>
      </c>
      <c r="L351" s="25" t="n">
        <f aca="false">IF(J351="Correcto",MAX(0,H351-C351),0)</f>
        <v>0</v>
      </c>
      <c r="M351" s="1" t="n">
        <f aca="false">IF(COUNTA(A351:G351)&gt;0,ROW(),0)</f>
        <v>0</v>
      </c>
    </row>
    <row r="352" customFormat="false" ht="30" hidden="false" customHeight="true" outlineLevel="0" collapsed="false">
      <c r="A352" s="33"/>
      <c r="B352" s="33"/>
      <c r="C352" s="34"/>
      <c r="D352" s="34"/>
      <c r="E352" s="34"/>
      <c r="F352" s="33"/>
      <c r="G352" s="35"/>
      <c r="H352" s="23" t="n">
        <f aca="false">IF(J352&lt;&gt;"Correcto",0,IF(F352="Descartado",0,IF(ISNUMBER(D352),D352,C352)))</f>
        <v>0</v>
      </c>
      <c r="I352" s="23" t="n">
        <f aca="false">IF(J352="Correcto",H352-N(E352),0)</f>
        <v>0</v>
      </c>
      <c r="J352" s="9" t="str">
        <f aca="false">IF(COUNTA(A352:G352)=0,"",IF(OR(A352="",B352="",NOT(ISNUMBER(C352)),C352&lt;0,AND(D352&lt;&gt;"",NOT(ISNUMBER(D352))),AND(E352&lt;&gt;"",NOT(ISNUMBER(E352))),AND(F352&lt;&gt;"Pendiente",F352&lt;&gt;"Comprado",F352&lt;&gt;"Descartado"),AND(F352="Comprado",NOT(ISNUMBER(D352))),AND(G352&lt;&gt;"",NOT(ISNUMBER(G352)))),"REVISAR datos","Correcto"))</f>
        <v/>
      </c>
      <c r="K352" s="24" t="str">
        <f aca="false">IF(COUNTA(A352:B352)=0,"",IF(COUNTIFS(Resumen!$A$18:$A$25,B352)=1,"Clasificado","REVISAR categoría"))</f>
        <v/>
      </c>
      <c r="L352" s="25" t="n">
        <f aca="false">IF(J352="Correcto",MAX(0,H352-C352),0)</f>
        <v>0</v>
      </c>
      <c r="M352" s="1" t="n">
        <f aca="false">IF(COUNTA(A352:G352)&gt;0,ROW(),0)</f>
        <v>0</v>
      </c>
    </row>
    <row r="353" customFormat="false" ht="30" hidden="false" customHeight="true" outlineLevel="0" collapsed="false">
      <c r="A353" s="33"/>
      <c r="B353" s="33"/>
      <c r="C353" s="34"/>
      <c r="D353" s="34"/>
      <c r="E353" s="34"/>
      <c r="F353" s="33"/>
      <c r="G353" s="35"/>
      <c r="H353" s="23" t="n">
        <f aca="false">IF(J353&lt;&gt;"Correcto",0,IF(F353="Descartado",0,IF(ISNUMBER(D353),D353,C353)))</f>
        <v>0</v>
      </c>
      <c r="I353" s="23" t="n">
        <f aca="false">IF(J353="Correcto",H353-N(E353),0)</f>
        <v>0</v>
      </c>
      <c r="J353" s="9" t="str">
        <f aca="false">IF(COUNTA(A353:G353)=0,"",IF(OR(A353="",B353="",NOT(ISNUMBER(C353)),C353&lt;0,AND(D353&lt;&gt;"",NOT(ISNUMBER(D353))),AND(E353&lt;&gt;"",NOT(ISNUMBER(E353))),AND(F353&lt;&gt;"Pendiente",F353&lt;&gt;"Comprado",F353&lt;&gt;"Descartado"),AND(F353="Comprado",NOT(ISNUMBER(D353))),AND(G353&lt;&gt;"",NOT(ISNUMBER(G353)))),"REVISAR datos","Correcto"))</f>
        <v/>
      </c>
      <c r="K353" s="24" t="str">
        <f aca="false">IF(COUNTA(A353:B353)=0,"",IF(COUNTIFS(Resumen!$A$18:$A$25,B353)=1,"Clasificado","REVISAR categoría"))</f>
        <v/>
      </c>
      <c r="L353" s="25" t="n">
        <f aca="false">IF(J353="Correcto",MAX(0,H353-C353),0)</f>
        <v>0</v>
      </c>
      <c r="M353" s="1" t="n">
        <f aca="false">IF(COUNTA(A353:G353)&gt;0,ROW(),0)</f>
        <v>0</v>
      </c>
    </row>
    <row r="354" customFormat="false" ht="30" hidden="false" customHeight="true" outlineLevel="0" collapsed="false">
      <c r="A354" s="33"/>
      <c r="B354" s="33"/>
      <c r="C354" s="34"/>
      <c r="D354" s="34"/>
      <c r="E354" s="34"/>
      <c r="F354" s="33"/>
      <c r="G354" s="35"/>
      <c r="H354" s="23" t="n">
        <f aca="false">IF(J354&lt;&gt;"Correcto",0,IF(F354="Descartado",0,IF(ISNUMBER(D354),D354,C354)))</f>
        <v>0</v>
      </c>
      <c r="I354" s="23" t="n">
        <f aca="false">IF(J354="Correcto",H354-N(E354),0)</f>
        <v>0</v>
      </c>
      <c r="J354" s="9" t="str">
        <f aca="false">IF(COUNTA(A354:G354)=0,"",IF(OR(A354="",B354="",NOT(ISNUMBER(C354)),C354&lt;0,AND(D354&lt;&gt;"",NOT(ISNUMBER(D354))),AND(E354&lt;&gt;"",NOT(ISNUMBER(E354))),AND(F354&lt;&gt;"Pendiente",F354&lt;&gt;"Comprado",F354&lt;&gt;"Descartado"),AND(F354="Comprado",NOT(ISNUMBER(D354))),AND(G354&lt;&gt;"",NOT(ISNUMBER(G354)))),"REVISAR datos","Correcto"))</f>
        <v/>
      </c>
      <c r="K354" s="24" t="str">
        <f aca="false">IF(COUNTA(A354:B354)=0,"",IF(COUNTIFS(Resumen!$A$18:$A$25,B354)=1,"Clasificado","REVISAR categoría"))</f>
        <v/>
      </c>
      <c r="L354" s="25" t="n">
        <f aca="false">IF(J354="Correcto",MAX(0,H354-C354),0)</f>
        <v>0</v>
      </c>
      <c r="M354" s="1" t="n">
        <f aca="false">IF(COUNTA(A354:G354)&gt;0,ROW(),0)</f>
        <v>0</v>
      </c>
    </row>
    <row r="355" customFormat="false" ht="30" hidden="false" customHeight="true" outlineLevel="0" collapsed="false">
      <c r="A355" s="33"/>
      <c r="B355" s="33"/>
      <c r="C355" s="34"/>
      <c r="D355" s="34"/>
      <c r="E355" s="34"/>
      <c r="F355" s="33"/>
      <c r="G355" s="35"/>
      <c r="H355" s="23" t="n">
        <f aca="false">IF(J355&lt;&gt;"Correcto",0,IF(F355="Descartado",0,IF(ISNUMBER(D355),D355,C355)))</f>
        <v>0</v>
      </c>
      <c r="I355" s="23" t="n">
        <f aca="false">IF(J355="Correcto",H355-N(E355),0)</f>
        <v>0</v>
      </c>
      <c r="J355" s="9" t="str">
        <f aca="false">IF(COUNTA(A355:G355)=0,"",IF(OR(A355="",B355="",NOT(ISNUMBER(C355)),C355&lt;0,AND(D355&lt;&gt;"",NOT(ISNUMBER(D355))),AND(E355&lt;&gt;"",NOT(ISNUMBER(E355))),AND(F355&lt;&gt;"Pendiente",F355&lt;&gt;"Comprado",F355&lt;&gt;"Descartado"),AND(F355="Comprado",NOT(ISNUMBER(D355))),AND(G355&lt;&gt;"",NOT(ISNUMBER(G355)))),"REVISAR datos","Correcto"))</f>
        <v/>
      </c>
      <c r="K355" s="24" t="str">
        <f aca="false">IF(COUNTA(A355:B355)=0,"",IF(COUNTIFS(Resumen!$A$18:$A$25,B355)=1,"Clasificado","REVISAR categoría"))</f>
        <v/>
      </c>
      <c r="L355" s="25" t="n">
        <f aca="false">IF(J355="Correcto",MAX(0,H355-C355),0)</f>
        <v>0</v>
      </c>
      <c r="M355" s="1" t="n">
        <f aca="false">IF(COUNTA(A355:G355)&gt;0,ROW(),0)</f>
        <v>0</v>
      </c>
    </row>
    <row r="356" customFormat="false" ht="30" hidden="false" customHeight="true" outlineLevel="0" collapsed="false">
      <c r="A356" s="33"/>
      <c r="B356" s="33"/>
      <c r="C356" s="34"/>
      <c r="D356" s="34"/>
      <c r="E356" s="34"/>
      <c r="F356" s="33"/>
      <c r="G356" s="35"/>
      <c r="H356" s="23" t="n">
        <f aca="false">IF(J356&lt;&gt;"Correcto",0,IF(F356="Descartado",0,IF(ISNUMBER(D356),D356,C356)))</f>
        <v>0</v>
      </c>
      <c r="I356" s="23" t="n">
        <f aca="false">IF(J356="Correcto",H356-N(E356),0)</f>
        <v>0</v>
      </c>
      <c r="J356" s="9" t="str">
        <f aca="false">IF(COUNTA(A356:G356)=0,"",IF(OR(A356="",B356="",NOT(ISNUMBER(C356)),C356&lt;0,AND(D356&lt;&gt;"",NOT(ISNUMBER(D356))),AND(E356&lt;&gt;"",NOT(ISNUMBER(E356))),AND(F356&lt;&gt;"Pendiente",F356&lt;&gt;"Comprado",F356&lt;&gt;"Descartado"),AND(F356="Comprado",NOT(ISNUMBER(D356))),AND(G356&lt;&gt;"",NOT(ISNUMBER(G356)))),"REVISAR datos","Correcto"))</f>
        <v/>
      </c>
      <c r="K356" s="24" t="str">
        <f aca="false">IF(COUNTA(A356:B356)=0,"",IF(COUNTIFS(Resumen!$A$18:$A$25,B356)=1,"Clasificado","REVISAR categoría"))</f>
        <v/>
      </c>
      <c r="L356" s="25" t="n">
        <f aca="false">IF(J356="Correcto",MAX(0,H356-C356),0)</f>
        <v>0</v>
      </c>
      <c r="M356" s="1" t="n">
        <f aca="false">IF(COUNTA(A356:G356)&gt;0,ROW(),0)</f>
        <v>0</v>
      </c>
    </row>
    <row r="357" customFormat="false" ht="30" hidden="false" customHeight="true" outlineLevel="0" collapsed="false">
      <c r="A357" s="33"/>
      <c r="B357" s="33"/>
      <c r="C357" s="34"/>
      <c r="D357" s="34"/>
      <c r="E357" s="34"/>
      <c r="F357" s="33"/>
      <c r="G357" s="35"/>
      <c r="H357" s="23" t="n">
        <f aca="false">IF(J357&lt;&gt;"Correcto",0,IF(F357="Descartado",0,IF(ISNUMBER(D357),D357,C357)))</f>
        <v>0</v>
      </c>
      <c r="I357" s="23" t="n">
        <f aca="false">IF(J357="Correcto",H357-N(E357),0)</f>
        <v>0</v>
      </c>
      <c r="J357" s="9" t="str">
        <f aca="false">IF(COUNTA(A357:G357)=0,"",IF(OR(A357="",B357="",NOT(ISNUMBER(C357)),C357&lt;0,AND(D357&lt;&gt;"",NOT(ISNUMBER(D357))),AND(E357&lt;&gt;"",NOT(ISNUMBER(E357))),AND(F357&lt;&gt;"Pendiente",F357&lt;&gt;"Comprado",F357&lt;&gt;"Descartado"),AND(F357="Comprado",NOT(ISNUMBER(D357))),AND(G357&lt;&gt;"",NOT(ISNUMBER(G357)))),"REVISAR datos","Correcto"))</f>
        <v/>
      </c>
      <c r="K357" s="24" t="str">
        <f aca="false">IF(COUNTA(A357:B357)=0,"",IF(COUNTIFS(Resumen!$A$18:$A$25,B357)=1,"Clasificado","REVISAR categoría"))</f>
        <v/>
      </c>
      <c r="L357" s="25" t="n">
        <f aca="false">IF(J357="Correcto",MAX(0,H357-C357),0)</f>
        <v>0</v>
      </c>
      <c r="M357" s="1" t="n">
        <f aca="false">IF(COUNTA(A357:G357)&gt;0,ROW(),0)</f>
        <v>0</v>
      </c>
    </row>
    <row r="358" customFormat="false" ht="30" hidden="false" customHeight="true" outlineLevel="0" collapsed="false">
      <c r="A358" s="33"/>
      <c r="B358" s="33"/>
      <c r="C358" s="34"/>
      <c r="D358" s="34"/>
      <c r="E358" s="34"/>
      <c r="F358" s="33"/>
      <c r="G358" s="35"/>
      <c r="H358" s="23" t="n">
        <f aca="false">IF(J358&lt;&gt;"Correcto",0,IF(F358="Descartado",0,IF(ISNUMBER(D358),D358,C358)))</f>
        <v>0</v>
      </c>
      <c r="I358" s="23" t="n">
        <f aca="false">IF(J358="Correcto",H358-N(E358),0)</f>
        <v>0</v>
      </c>
      <c r="J358" s="9" t="str">
        <f aca="false">IF(COUNTA(A358:G358)=0,"",IF(OR(A358="",B358="",NOT(ISNUMBER(C358)),C358&lt;0,AND(D358&lt;&gt;"",NOT(ISNUMBER(D358))),AND(E358&lt;&gt;"",NOT(ISNUMBER(E358))),AND(F358&lt;&gt;"Pendiente",F358&lt;&gt;"Comprado",F358&lt;&gt;"Descartado"),AND(F358="Comprado",NOT(ISNUMBER(D358))),AND(G358&lt;&gt;"",NOT(ISNUMBER(G358)))),"REVISAR datos","Correcto"))</f>
        <v/>
      </c>
      <c r="K358" s="24" t="str">
        <f aca="false">IF(COUNTA(A358:B358)=0,"",IF(COUNTIFS(Resumen!$A$18:$A$25,B358)=1,"Clasificado","REVISAR categoría"))</f>
        <v/>
      </c>
      <c r="L358" s="25" t="n">
        <f aca="false">IF(J358="Correcto",MAX(0,H358-C358),0)</f>
        <v>0</v>
      </c>
      <c r="M358" s="1" t="n">
        <f aca="false">IF(COUNTA(A358:G358)&gt;0,ROW(),0)</f>
        <v>0</v>
      </c>
    </row>
    <row r="359" customFormat="false" ht="30" hidden="false" customHeight="true" outlineLevel="0" collapsed="false">
      <c r="A359" s="33"/>
      <c r="B359" s="33"/>
      <c r="C359" s="34"/>
      <c r="D359" s="34"/>
      <c r="E359" s="34"/>
      <c r="F359" s="33"/>
      <c r="G359" s="35"/>
      <c r="H359" s="23" t="n">
        <f aca="false">IF(J359&lt;&gt;"Correcto",0,IF(F359="Descartado",0,IF(ISNUMBER(D359),D359,C359)))</f>
        <v>0</v>
      </c>
      <c r="I359" s="23" t="n">
        <f aca="false">IF(J359="Correcto",H359-N(E359),0)</f>
        <v>0</v>
      </c>
      <c r="J359" s="9" t="str">
        <f aca="false">IF(COUNTA(A359:G359)=0,"",IF(OR(A359="",B359="",NOT(ISNUMBER(C359)),C359&lt;0,AND(D359&lt;&gt;"",NOT(ISNUMBER(D359))),AND(E359&lt;&gt;"",NOT(ISNUMBER(E359))),AND(F359&lt;&gt;"Pendiente",F359&lt;&gt;"Comprado",F359&lt;&gt;"Descartado"),AND(F359="Comprado",NOT(ISNUMBER(D359))),AND(G359&lt;&gt;"",NOT(ISNUMBER(G359)))),"REVISAR datos","Correcto"))</f>
        <v/>
      </c>
      <c r="K359" s="24" t="str">
        <f aca="false">IF(COUNTA(A359:B359)=0,"",IF(COUNTIFS(Resumen!$A$18:$A$25,B359)=1,"Clasificado","REVISAR categoría"))</f>
        <v/>
      </c>
      <c r="L359" s="25" t="n">
        <f aca="false">IF(J359="Correcto",MAX(0,H359-C359),0)</f>
        <v>0</v>
      </c>
      <c r="M359" s="1" t="n">
        <f aca="false">IF(COUNTA(A359:G359)&gt;0,ROW(),0)</f>
        <v>0</v>
      </c>
    </row>
    <row r="360" customFormat="false" ht="30" hidden="false" customHeight="true" outlineLevel="0" collapsed="false">
      <c r="A360" s="33"/>
      <c r="B360" s="33"/>
      <c r="C360" s="34"/>
      <c r="D360" s="34"/>
      <c r="E360" s="34"/>
      <c r="F360" s="33"/>
      <c r="G360" s="35"/>
      <c r="H360" s="23" t="n">
        <f aca="false">IF(J360&lt;&gt;"Correcto",0,IF(F360="Descartado",0,IF(ISNUMBER(D360),D360,C360)))</f>
        <v>0</v>
      </c>
      <c r="I360" s="23" t="n">
        <f aca="false">IF(J360="Correcto",H360-N(E360),0)</f>
        <v>0</v>
      </c>
      <c r="J360" s="9" t="str">
        <f aca="false">IF(COUNTA(A360:G360)=0,"",IF(OR(A360="",B360="",NOT(ISNUMBER(C360)),C360&lt;0,AND(D360&lt;&gt;"",NOT(ISNUMBER(D360))),AND(E360&lt;&gt;"",NOT(ISNUMBER(E360))),AND(F360&lt;&gt;"Pendiente",F360&lt;&gt;"Comprado",F360&lt;&gt;"Descartado"),AND(F360="Comprado",NOT(ISNUMBER(D360))),AND(G360&lt;&gt;"",NOT(ISNUMBER(G360)))),"REVISAR datos","Correcto"))</f>
        <v/>
      </c>
      <c r="K360" s="24" t="str">
        <f aca="false">IF(COUNTA(A360:B360)=0,"",IF(COUNTIFS(Resumen!$A$18:$A$25,B360)=1,"Clasificado","REVISAR categoría"))</f>
        <v/>
      </c>
      <c r="L360" s="25" t="n">
        <f aca="false">IF(J360="Correcto",MAX(0,H360-C360),0)</f>
        <v>0</v>
      </c>
      <c r="M360" s="1" t="n">
        <f aca="false">IF(COUNTA(A360:G360)&gt;0,ROW(),0)</f>
        <v>0</v>
      </c>
    </row>
    <row r="361" customFormat="false" ht="30" hidden="false" customHeight="true" outlineLevel="0" collapsed="false">
      <c r="A361" s="33"/>
      <c r="B361" s="33"/>
      <c r="C361" s="34"/>
      <c r="D361" s="34"/>
      <c r="E361" s="34"/>
      <c r="F361" s="33"/>
      <c r="G361" s="35"/>
      <c r="H361" s="23" t="n">
        <f aca="false">IF(J361&lt;&gt;"Correcto",0,IF(F361="Descartado",0,IF(ISNUMBER(D361),D361,C361)))</f>
        <v>0</v>
      </c>
      <c r="I361" s="23" t="n">
        <f aca="false">IF(J361="Correcto",H361-N(E361),0)</f>
        <v>0</v>
      </c>
      <c r="J361" s="9" t="str">
        <f aca="false">IF(COUNTA(A361:G361)=0,"",IF(OR(A361="",B361="",NOT(ISNUMBER(C361)),C361&lt;0,AND(D361&lt;&gt;"",NOT(ISNUMBER(D361))),AND(E361&lt;&gt;"",NOT(ISNUMBER(E361))),AND(F361&lt;&gt;"Pendiente",F361&lt;&gt;"Comprado",F361&lt;&gt;"Descartado"),AND(F361="Comprado",NOT(ISNUMBER(D361))),AND(G361&lt;&gt;"",NOT(ISNUMBER(G361)))),"REVISAR datos","Correcto"))</f>
        <v/>
      </c>
      <c r="K361" s="24" t="str">
        <f aca="false">IF(COUNTA(A361:B361)=0,"",IF(COUNTIFS(Resumen!$A$18:$A$25,B361)=1,"Clasificado","REVISAR categoría"))</f>
        <v/>
      </c>
      <c r="L361" s="25" t="n">
        <f aca="false">IF(J361="Correcto",MAX(0,H361-C361),0)</f>
        <v>0</v>
      </c>
      <c r="M361" s="1" t="n">
        <f aca="false">IF(COUNTA(A361:G361)&gt;0,ROW(),0)</f>
        <v>0</v>
      </c>
    </row>
    <row r="362" customFormat="false" ht="30" hidden="false" customHeight="true" outlineLevel="0" collapsed="false">
      <c r="A362" s="33"/>
      <c r="B362" s="33"/>
      <c r="C362" s="34"/>
      <c r="D362" s="34"/>
      <c r="E362" s="34"/>
      <c r="F362" s="33"/>
      <c r="G362" s="35"/>
      <c r="H362" s="23" t="n">
        <f aca="false">IF(J362&lt;&gt;"Correcto",0,IF(F362="Descartado",0,IF(ISNUMBER(D362),D362,C362)))</f>
        <v>0</v>
      </c>
      <c r="I362" s="23" t="n">
        <f aca="false">IF(J362="Correcto",H362-N(E362),0)</f>
        <v>0</v>
      </c>
      <c r="J362" s="9" t="str">
        <f aca="false">IF(COUNTA(A362:G362)=0,"",IF(OR(A362="",B362="",NOT(ISNUMBER(C362)),C362&lt;0,AND(D362&lt;&gt;"",NOT(ISNUMBER(D362))),AND(E362&lt;&gt;"",NOT(ISNUMBER(E362))),AND(F362&lt;&gt;"Pendiente",F362&lt;&gt;"Comprado",F362&lt;&gt;"Descartado"),AND(F362="Comprado",NOT(ISNUMBER(D362))),AND(G362&lt;&gt;"",NOT(ISNUMBER(G362)))),"REVISAR datos","Correcto"))</f>
        <v/>
      </c>
      <c r="K362" s="24" t="str">
        <f aca="false">IF(COUNTA(A362:B362)=0,"",IF(COUNTIFS(Resumen!$A$18:$A$25,B362)=1,"Clasificado","REVISAR categoría"))</f>
        <v/>
      </c>
      <c r="L362" s="25" t="n">
        <f aca="false">IF(J362="Correcto",MAX(0,H362-C362),0)</f>
        <v>0</v>
      </c>
      <c r="M362" s="1" t="n">
        <f aca="false">IF(COUNTA(A362:G362)&gt;0,ROW(),0)</f>
        <v>0</v>
      </c>
    </row>
    <row r="363" customFormat="false" ht="30" hidden="false" customHeight="true" outlineLevel="0" collapsed="false">
      <c r="A363" s="33"/>
      <c r="B363" s="33"/>
      <c r="C363" s="34"/>
      <c r="D363" s="34"/>
      <c r="E363" s="34"/>
      <c r="F363" s="33"/>
      <c r="G363" s="35"/>
      <c r="H363" s="23" t="n">
        <f aca="false">IF(J363&lt;&gt;"Correcto",0,IF(F363="Descartado",0,IF(ISNUMBER(D363),D363,C363)))</f>
        <v>0</v>
      </c>
      <c r="I363" s="23" t="n">
        <f aca="false">IF(J363="Correcto",H363-N(E363),0)</f>
        <v>0</v>
      </c>
      <c r="J363" s="9" t="str">
        <f aca="false">IF(COUNTA(A363:G363)=0,"",IF(OR(A363="",B363="",NOT(ISNUMBER(C363)),C363&lt;0,AND(D363&lt;&gt;"",NOT(ISNUMBER(D363))),AND(E363&lt;&gt;"",NOT(ISNUMBER(E363))),AND(F363&lt;&gt;"Pendiente",F363&lt;&gt;"Comprado",F363&lt;&gt;"Descartado"),AND(F363="Comprado",NOT(ISNUMBER(D363))),AND(G363&lt;&gt;"",NOT(ISNUMBER(G363)))),"REVISAR datos","Correcto"))</f>
        <v/>
      </c>
      <c r="K363" s="24" t="str">
        <f aca="false">IF(COUNTA(A363:B363)=0,"",IF(COUNTIFS(Resumen!$A$18:$A$25,B363)=1,"Clasificado","REVISAR categoría"))</f>
        <v/>
      </c>
      <c r="L363" s="25" t="n">
        <f aca="false">IF(J363="Correcto",MAX(0,H363-C363),0)</f>
        <v>0</v>
      </c>
      <c r="M363" s="1" t="n">
        <f aca="false">IF(COUNTA(A363:G363)&gt;0,ROW(),0)</f>
        <v>0</v>
      </c>
    </row>
    <row r="364" customFormat="false" ht="30" hidden="false" customHeight="true" outlineLevel="0" collapsed="false">
      <c r="A364" s="33"/>
      <c r="B364" s="33"/>
      <c r="C364" s="34"/>
      <c r="D364" s="34"/>
      <c r="E364" s="34"/>
      <c r="F364" s="33"/>
      <c r="G364" s="35"/>
      <c r="H364" s="23" t="n">
        <f aca="false">IF(J364&lt;&gt;"Correcto",0,IF(F364="Descartado",0,IF(ISNUMBER(D364),D364,C364)))</f>
        <v>0</v>
      </c>
      <c r="I364" s="23" t="n">
        <f aca="false">IF(J364="Correcto",H364-N(E364),0)</f>
        <v>0</v>
      </c>
      <c r="J364" s="9" t="str">
        <f aca="false">IF(COUNTA(A364:G364)=0,"",IF(OR(A364="",B364="",NOT(ISNUMBER(C364)),C364&lt;0,AND(D364&lt;&gt;"",NOT(ISNUMBER(D364))),AND(E364&lt;&gt;"",NOT(ISNUMBER(E364))),AND(F364&lt;&gt;"Pendiente",F364&lt;&gt;"Comprado",F364&lt;&gt;"Descartado"),AND(F364="Comprado",NOT(ISNUMBER(D364))),AND(G364&lt;&gt;"",NOT(ISNUMBER(G364)))),"REVISAR datos","Correcto"))</f>
        <v/>
      </c>
      <c r="K364" s="24" t="str">
        <f aca="false">IF(COUNTA(A364:B364)=0,"",IF(COUNTIFS(Resumen!$A$18:$A$25,B364)=1,"Clasificado","REVISAR categoría"))</f>
        <v/>
      </c>
      <c r="L364" s="25" t="n">
        <f aca="false">IF(J364="Correcto",MAX(0,H364-C364),0)</f>
        <v>0</v>
      </c>
      <c r="M364" s="1" t="n">
        <f aca="false">IF(COUNTA(A364:G364)&gt;0,ROW(),0)</f>
        <v>0</v>
      </c>
    </row>
    <row r="365" customFormat="false" ht="30" hidden="false" customHeight="true" outlineLevel="0" collapsed="false">
      <c r="A365" s="33"/>
      <c r="B365" s="33"/>
      <c r="C365" s="34"/>
      <c r="D365" s="34"/>
      <c r="E365" s="34"/>
      <c r="F365" s="33"/>
      <c r="G365" s="35"/>
      <c r="H365" s="23" t="n">
        <f aca="false">IF(J365&lt;&gt;"Correcto",0,IF(F365="Descartado",0,IF(ISNUMBER(D365),D365,C365)))</f>
        <v>0</v>
      </c>
      <c r="I365" s="23" t="n">
        <f aca="false">IF(J365="Correcto",H365-N(E365),0)</f>
        <v>0</v>
      </c>
      <c r="J365" s="9" t="str">
        <f aca="false">IF(COUNTA(A365:G365)=0,"",IF(OR(A365="",B365="",NOT(ISNUMBER(C365)),C365&lt;0,AND(D365&lt;&gt;"",NOT(ISNUMBER(D365))),AND(E365&lt;&gt;"",NOT(ISNUMBER(E365))),AND(F365&lt;&gt;"Pendiente",F365&lt;&gt;"Comprado",F365&lt;&gt;"Descartado"),AND(F365="Comprado",NOT(ISNUMBER(D365))),AND(G365&lt;&gt;"",NOT(ISNUMBER(G365)))),"REVISAR datos","Correcto"))</f>
        <v/>
      </c>
      <c r="K365" s="24" t="str">
        <f aca="false">IF(COUNTA(A365:B365)=0,"",IF(COUNTIFS(Resumen!$A$18:$A$25,B365)=1,"Clasificado","REVISAR categoría"))</f>
        <v/>
      </c>
      <c r="L365" s="25" t="n">
        <f aca="false">IF(J365="Correcto",MAX(0,H365-C365),0)</f>
        <v>0</v>
      </c>
      <c r="M365" s="1" t="n">
        <f aca="false">IF(COUNTA(A365:G365)&gt;0,ROW(),0)</f>
        <v>0</v>
      </c>
    </row>
    <row r="366" customFormat="false" ht="30" hidden="false" customHeight="true" outlineLevel="0" collapsed="false">
      <c r="A366" s="33"/>
      <c r="B366" s="33"/>
      <c r="C366" s="34"/>
      <c r="D366" s="34"/>
      <c r="E366" s="34"/>
      <c r="F366" s="33"/>
      <c r="G366" s="35"/>
      <c r="H366" s="23" t="n">
        <f aca="false">IF(J366&lt;&gt;"Correcto",0,IF(F366="Descartado",0,IF(ISNUMBER(D366),D366,C366)))</f>
        <v>0</v>
      </c>
      <c r="I366" s="23" t="n">
        <f aca="false">IF(J366="Correcto",H366-N(E366),0)</f>
        <v>0</v>
      </c>
      <c r="J366" s="9" t="str">
        <f aca="false">IF(COUNTA(A366:G366)=0,"",IF(OR(A366="",B366="",NOT(ISNUMBER(C366)),C366&lt;0,AND(D366&lt;&gt;"",NOT(ISNUMBER(D366))),AND(E366&lt;&gt;"",NOT(ISNUMBER(E366))),AND(F366&lt;&gt;"Pendiente",F366&lt;&gt;"Comprado",F366&lt;&gt;"Descartado"),AND(F366="Comprado",NOT(ISNUMBER(D366))),AND(G366&lt;&gt;"",NOT(ISNUMBER(G366)))),"REVISAR datos","Correcto"))</f>
        <v/>
      </c>
      <c r="K366" s="24" t="str">
        <f aca="false">IF(COUNTA(A366:B366)=0,"",IF(COUNTIFS(Resumen!$A$18:$A$25,B366)=1,"Clasificado","REVISAR categoría"))</f>
        <v/>
      </c>
      <c r="L366" s="25" t="n">
        <f aca="false">IF(J366="Correcto",MAX(0,H366-C366),0)</f>
        <v>0</v>
      </c>
      <c r="M366" s="1" t="n">
        <f aca="false">IF(COUNTA(A366:G366)&gt;0,ROW(),0)</f>
        <v>0</v>
      </c>
    </row>
    <row r="367" customFormat="false" ht="30" hidden="false" customHeight="true" outlineLevel="0" collapsed="false">
      <c r="A367" s="33"/>
      <c r="B367" s="33"/>
      <c r="C367" s="34"/>
      <c r="D367" s="34"/>
      <c r="E367" s="34"/>
      <c r="F367" s="33"/>
      <c r="G367" s="35"/>
      <c r="H367" s="23" t="n">
        <f aca="false">IF(J367&lt;&gt;"Correcto",0,IF(F367="Descartado",0,IF(ISNUMBER(D367),D367,C367)))</f>
        <v>0</v>
      </c>
      <c r="I367" s="23" t="n">
        <f aca="false">IF(J367="Correcto",H367-N(E367),0)</f>
        <v>0</v>
      </c>
      <c r="J367" s="9" t="str">
        <f aca="false">IF(COUNTA(A367:G367)=0,"",IF(OR(A367="",B367="",NOT(ISNUMBER(C367)),C367&lt;0,AND(D367&lt;&gt;"",NOT(ISNUMBER(D367))),AND(E367&lt;&gt;"",NOT(ISNUMBER(E367))),AND(F367&lt;&gt;"Pendiente",F367&lt;&gt;"Comprado",F367&lt;&gt;"Descartado"),AND(F367="Comprado",NOT(ISNUMBER(D367))),AND(G367&lt;&gt;"",NOT(ISNUMBER(G367)))),"REVISAR datos","Correcto"))</f>
        <v/>
      </c>
      <c r="K367" s="24" t="str">
        <f aca="false">IF(COUNTA(A367:B367)=0,"",IF(COUNTIFS(Resumen!$A$18:$A$25,B367)=1,"Clasificado","REVISAR categoría"))</f>
        <v/>
      </c>
      <c r="L367" s="25" t="n">
        <f aca="false">IF(J367="Correcto",MAX(0,H367-C367),0)</f>
        <v>0</v>
      </c>
      <c r="M367" s="1" t="n">
        <f aca="false">IF(COUNTA(A367:G367)&gt;0,ROW(),0)</f>
        <v>0</v>
      </c>
    </row>
    <row r="368" customFormat="false" ht="30" hidden="false" customHeight="true" outlineLevel="0" collapsed="false">
      <c r="A368" s="33"/>
      <c r="B368" s="33"/>
      <c r="C368" s="34"/>
      <c r="D368" s="34"/>
      <c r="E368" s="34"/>
      <c r="F368" s="33"/>
      <c r="G368" s="35"/>
      <c r="H368" s="23" t="n">
        <f aca="false">IF(J368&lt;&gt;"Correcto",0,IF(F368="Descartado",0,IF(ISNUMBER(D368),D368,C368)))</f>
        <v>0</v>
      </c>
      <c r="I368" s="23" t="n">
        <f aca="false">IF(J368="Correcto",H368-N(E368),0)</f>
        <v>0</v>
      </c>
      <c r="J368" s="9" t="str">
        <f aca="false">IF(COUNTA(A368:G368)=0,"",IF(OR(A368="",B368="",NOT(ISNUMBER(C368)),C368&lt;0,AND(D368&lt;&gt;"",NOT(ISNUMBER(D368))),AND(E368&lt;&gt;"",NOT(ISNUMBER(E368))),AND(F368&lt;&gt;"Pendiente",F368&lt;&gt;"Comprado",F368&lt;&gt;"Descartado"),AND(F368="Comprado",NOT(ISNUMBER(D368))),AND(G368&lt;&gt;"",NOT(ISNUMBER(G368)))),"REVISAR datos","Correcto"))</f>
        <v/>
      </c>
      <c r="K368" s="24" t="str">
        <f aca="false">IF(COUNTA(A368:B368)=0,"",IF(COUNTIFS(Resumen!$A$18:$A$25,B368)=1,"Clasificado","REVISAR categoría"))</f>
        <v/>
      </c>
      <c r="L368" s="25" t="n">
        <f aca="false">IF(J368="Correcto",MAX(0,H368-C368),0)</f>
        <v>0</v>
      </c>
      <c r="M368" s="1" t="n">
        <f aca="false">IF(COUNTA(A368:G368)&gt;0,ROW(),0)</f>
        <v>0</v>
      </c>
    </row>
    <row r="369" customFormat="false" ht="30" hidden="false" customHeight="true" outlineLevel="0" collapsed="false">
      <c r="A369" s="33"/>
      <c r="B369" s="33"/>
      <c r="C369" s="34"/>
      <c r="D369" s="34"/>
      <c r="E369" s="34"/>
      <c r="F369" s="33"/>
      <c r="G369" s="35"/>
      <c r="H369" s="23" t="n">
        <f aca="false">IF(J369&lt;&gt;"Correcto",0,IF(F369="Descartado",0,IF(ISNUMBER(D369),D369,C369)))</f>
        <v>0</v>
      </c>
      <c r="I369" s="23" t="n">
        <f aca="false">IF(J369="Correcto",H369-N(E369),0)</f>
        <v>0</v>
      </c>
      <c r="J369" s="9" t="str">
        <f aca="false">IF(COUNTA(A369:G369)=0,"",IF(OR(A369="",B369="",NOT(ISNUMBER(C369)),C369&lt;0,AND(D369&lt;&gt;"",NOT(ISNUMBER(D369))),AND(E369&lt;&gt;"",NOT(ISNUMBER(E369))),AND(F369&lt;&gt;"Pendiente",F369&lt;&gt;"Comprado",F369&lt;&gt;"Descartado"),AND(F369="Comprado",NOT(ISNUMBER(D369))),AND(G369&lt;&gt;"",NOT(ISNUMBER(G369)))),"REVISAR datos","Correcto"))</f>
        <v/>
      </c>
      <c r="K369" s="24" t="str">
        <f aca="false">IF(COUNTA(A369:B369)=0,"",IF(COUNTIFS(Resumen!$A$18:$A$25,B369)=1,"Clasificado","REVISAR categoría"))</f>
        <v/>
      </c>
      <c r="L369" s="25" t="n">
        <f aca="false">IF(J369="Correcto",MAX(0,H369-C369),0)</f>
        <v>0</v>
      </c>
      <c r="M369" s="1" t="n">
        <f aca="false">IF(COUNTA(A369:G369)&gt;0,ROW(),0)</f>
        <v>0</v>
      </c>
    </row>
    <row r="370" customFormat="false" ht="30" hidden="false" customHeight="true" outlineLevel="0" collapsed="false">
      <c r="A370" s="33"/>
      <c r="B370" s="33"/>
      <c r="C370" s="34"/>
      <c r="D370" s="34"/>
      <c r="E370" s="34"/>
      <c r="F370" s="33"/>
      <c r="G370" s="35"/>
      <c r="H370" s="23" t="n">
        <f aca="false">IF(J370&lt;&gt;"Correcto",0,IF(F370="Descartado",0,IF(ISNUMBER(D370),D370,C370)))</f>
        <v>0</v>
      </c>
      <c r="I370" s="23" t="n">
        <f aca="false">IF(J370="Correcto",H370-N(E370),0)</f>
        <v>0</v>
      </c>
      <c r="J370" s="9" t="str">
        <f aca="false">IF(COUNTA(A370:G370)=0,"",IF(OR(A370="",B370="",NOT(ISNUMBER(C370)),C370&lt;0,AND(D370&lt;&gt;"",NOT(ISNUMBER(D370))),AND(E370&lt;&gt;"",NOT(ISNUMBER(E370))),AND(F370&lt;&gt;"Pendiente",F370&lt;&gt;"Comprado",F370&lt;&gt;"Descartado"),AND(F370="Comprado",NOT(ISNUMBER(D370))),AND(G370&lt;&gt;"",NOT(ISNUMBER(G370)))),"REVISAR datos","Correcto"))</f>
        <v/>
      </c>
      <c r="K370" s="24" t="str">
        <f aca="false">IF(COUNTA(A370:B370)=0,"",IF(COUNTIFS(Resumen!$A$18:$A$25,B370)=1,"Clasificado","REVISAR categoría"))</f>
        <v/>
      </c>
      <c r="L370" s="25" t="n">
        <f aca="false">IF(J370="Correcto",MAX(0,H370-C370),0)</f>
        <v>0</v>
      </c>
      <c r="M370" s="1" t="n">
        <f aca="false">IF(COUNTA(A370:G370)&gt;0,ROW(),0)</f>
        <v>0</v>
      </c>
    </row>
    <row r="371" customFormat="false" ht="30" hidden="false" customHeight="true" outlineLevel="0" collapsed="false">
      <c r="A371" s="33"/>
      <c r="B371" s="33"/>
      <c r="C371" s="34"/>
      <c r="D371" s="34"/>
      <c r="E371" s="34"/>
      <c r="F371" s="33"/>
      <c r="G371" s="35"/>
      <c r="H371" s="23" t="n">
        <f aca="false">IF(J371&lt;&gt;"Correcto",0,IF(F371="Descartado",0,IF(ISNUMBER(D371),D371,C371)))</f>
        <v>0</v>
      </c>
      <c r="I371" s="23" t="n">
        <f aca="false">IF(J371="Correcto",H371-N(E371),0)</f>
        <v>0</v>
      </c>
      <c r="J371" s="9" t="str">
        <f aca="false">IF(COUNTA(A371:G371)=0,"",IF(OR(A371="",B371="",NOT(ISNUMBER(C371)),C371&lt;0,AND(D371&lt;&gt;"",NOT(ISNUMBER(D371))),AND(E371&lt;&gt;"",NOT(ISNUMBER(E371))),AND(F371&lt;&gt;"Pendiente",F371&lt;&gt;"Comprado",F371&lt;&gt;"Descartado"),AND(F371="Comprado",NOT(ISNUMBER(D371))),AND(G371&lt;&gt;"",NOT(ISNUMBER(G371)))),"REVISAR datos","Correcto"))</f>
        <v/>
      </c>
      <c r="K371" s="24" t="str">
        <f aca="false">IF(COUNTA(A371:B371)=0,"",IF(COUNTIFS(Resumen!$A$18:$A$25,B371)=1,"Clasificado","REVISAR categoría"))</f>
        <v/>
      </c>
      <c r="L371" s="25" t="n">
        <f aca="false">IF(J371="Correcto",MAX(0,H371-C371),0)</f>
        <v>0</v>
      </c>
      <c r="M371" s="1" t="n">
        <f aca="false">IF(COUNTA(A371:G371)&gt;0,ROW(),0)</f>
        <v>0</v>
      </c>
    </row>
    <row r="372" customFormat="false" ht="30" hidden="false" customHeight="true" outlineLevel="0" collapsed="false">
      <c r="A372" s="33"/>
      <c r="B372" s="33"/>
      <c r="C372" s="34"/>
      <c r="D372" s="34"/>
      <c r="E372" s="34"/>
      <c r="F372" s="33"/>
      <c r="G372" s="35"/>
      <c r="H372" s="23" t="n">
        <f aca="false">IF(J372&lt;&gt;"Correcto",0,IF(F372="Descartado",0,IF(ISNUMBER(D372),D372,C372)))</f>
        <v>0</v>
      </c>
      <c r="I372" s="23" t="n">
        <f aca="false">IF(J372="Correcto",H372-N(E372),0)</f>
        <v>0</v>
      </c>
      <c r="J372" s="9" t="str">
        <f aca="false">IF(COUNTA(A372:G372)=0,"",IF(OR(A372="",B372="",NOT(ISNUMBER(C372)),C372&lt;0,AND(D372&lt;&gt;"",NOT(ISNUMBER(D372))),AND(E372&lt;&gt;"",NOT(ISNUMBER(E372))),AND(F372&lt;&gt;"Pendiente",F372&lt;&gt;"Comprado",F372&lt;&gt;"Descartado"),AND(F372="Comprado",NOT(ISNUMBER(D372))),AND(G372&lt;&gt;"",NOT(ISNUMBER(G372)))),"REVISAR datos","Correcto"))</f>
        <v/>
      </c>
      <c r="K372" s="24" t="str">
        <f aca="false">IF(COUNTA(A372:B372)=0,"",IF(COUNTIFS(Resumen!$A$18:$A$25,B372)=1,"Clasificado","REVISAR categoría"))</f>
        <v/>
      </c>
      <c r="L372" s="25" t="n">
        <f aca="false">IF(J372="Correcto",MAX(0,H372-C372),0)</f>
        <v>0</v>
      </c>
      <c r="M372" s="1" t="n">
        <f aca="false">IF(COUNTA(A372:G372)&gt;0,ROW(),0)</f>
        <v>0</v>
      </c>
    </row>
    <row r="373" customFormat="false" ht="30" hidden="false" customHeight="true" outlineLevel="0" collapsed="false">
      <c r="A373" s="33"/>
      <c r="B373" s="33"/>
      <c r="C373" s="34"/>
      <c r="D373" s="34"/>
      <c r="E373" s="34"/>
      <c r="F373" s="33"/>
      <c r="G373" s="35"/>
      <c r="H373" s="23" t="n">
        <f aca="false">IF(J373&lt;&gt;"Correcto",0,IF(F373="Descartado",0,IF(ISNUMBER(D373),D373,C373)))</f>
        <v>0</v>
      </c>
      <c r="I373" s="23" t="n">
        <f aca="false">IF(J373="Correcto",H373-N(E373),0)</f>
        <v>0</v>
      </c>
      <c r="J373" s="9" t="str">
        <f aca="false">IF(COUNTA(A373:G373)=0,"",IF(OR(A373="",B373="",NOT(ISNUMBER(C373)),C373&lt;0,AND(D373&lt;&gt;"",NOT(ISNUMBER(D373))),AND(E373&lt;&gt;"",NOT(ISNUMBER(E373))),AND(F373&lt;&gt;"Pendiente",F373&lt;&gt;"Comprado",F373&lt;&gt;"Descartado"),AND(F373="Comprado",NOT(ISNUMBER(D373))),AND(G373&lt;&gt;"",NOT(ISNUMBER(G373)))),"REVISAR datos","Correcto"))</f>
        <v/>
      </c>
      <c r="K373" s="24" t="str">
        <f aca="false">IF(COUNTA(A373:B373)=0,"",IF(COUNTIFS(Resumen!$A$18:$A$25,B373)=1,"Clasificado","REVISAR categoría"))</f>
        <v/>
      </c>
      <c r="L373" s="25" t="n">
        <f aca="false">IF(J373="Correcto",MAX(0,H373-C373),0)</f>
        <v>0</v>
      </c>
      <c r="M373" s="1" t="n">
        <f aca="false">IF(COUNTA(A373:G373)&gt;0,ROW(),0)</f>
        <v>0</v>
      </c>
    </row>
    <row r="374" customFormat="false" ht="30" hidden="false" customHeight="true" outlineLevel="0" collapsed="false">
      <c r="A374" s="33"/>
      <c r="B374" s="33"/>
      <c r="C374" s="34"/>
      <c r="D374" s="34"/>
      <c r="E374" s="34"/>
      <c r="F374" s="33"/>
      <c r="G374" s="35"/>
      <c r="H374" s="23" t="n">
        <f aca="false">IF(J374&lt;&gt;"Correcto",0,IF(F374="Descartado",0,IF(ISNUMBER(D374),D374,C374)))</f>
        <v>0</v>
      </c>
      <c r="I374" s="23" t="n">
        <f aca="false">IF(J374="Correcto",H374-N(E374),0)</f>
        <v>0</v>
      </c>
      <c r="J374" s="9" t="str">
        <f aca="false">IF(COUNTA(A374:G374)=0,"",IF(OR(A374="",B374="",NOT(ISNUMBER(C374)),C374&lt;0,AND(D374&lt;&gt;"",NOT(ISNUMBER(D374))),AND(E374&lt;&gt;"",NOT(ISNUMBER(E374))),AND(F374&lt;&gt;"Pendiente",F374&lt;&gt;"Comprado",F374&lt;&gt;"Descartado"),AND(F374="Comprado",NOT(ISNUMBER(D374))),AND(G374&lt;&gt;"",NOT(ISNUMBER(G374)))),"REVISAR datos","Correcto"))</f>
        <v/>
      </c>
      <c r="K374" s="24" t="str">
        <f aca="false">IF(COUNTA(A374:B374)=0,"",IF(COUNTIFS(Resumen!$A$18:$A$25,B374)=1,"Clasificado","REVISAR categoría"))</f>
        <v/>
      </c>
      <c r="L374" s="25" t="n">
        <f aca="false">IF(J374="Correcto",MAX(0,H374-C374),0)</f>
        <v>0</v>
      </c>
      <c r="M374" s="1" t="n">
        <f aca="false">IF(COUNTA(A374:G374)&gt;0,ROW(),0)</f>
        <v>0</v>
      </c>
    </row>
    <row r="375" customFormat="false" ht="30" hidden="false" customHeight="true" outlineLevel="0" collapsed="false">
      <c r="A375" s="33"/>
      <c r="B375" s="33"/>
      <c r="C375" s="34"/>
      <c r="D375" s="34"/>
      <c r="E375" s="34"/>
      <c r="F375" s="33"/>
      <c r="G375" s="35"/>
      <c r="H375" s="23" t="n">
        <f aca="false">IF(J375&lt;&gt;"Correcto",0,IF(F375="Descartado",0,IF(ISNUMBER(D375),D375,C375)))</f>
        <v>0</v>
      </c>
      <c r="I375" s="23" t="n">
        <f aca="false">IF(J375="Correcto",H375-N(E375),0)</f>
        <v>0</v>
      </c>
      <c r="J375" s="9" t="str">
        <f aca="false">IF(COUNTA(A375:G375)=0,"",IF(OR(A375="",B375="",NOT(ISNUMBER(C375)),C375&lt;0,AND(D375&lt;&gt;"",NOT(ISNUMBER(D375))),AND(E375&lt;&gt;"",NOT(ISNUMBER(E375))),AND(F375&lt;&gt;"Pendiente",F375&lt;&gt;"Comprado",F375&lt;&gt;"Descartado"),AND(F375="Comprado",NOT(ISNUMBER(D375))),AND(G375&lt;&gt;"",NOT(ISNUMBER(G375)))),"REVISAR datos","Correcto"))</f>
        <v/>
      </c>
      <c r="K375" s="24" t="str">
        <f aca="false">IF(COUNTA(A375:B375)=0,"",IF(COUNTIFS(Resumen!$A$18:$A$25,B375)=1,"Clasificado","REVISAR categoría"))</f>
        <v/>
      </c>
      <c r="L375" s="25" t="n">
        <f aca="false">IF(J375="Correcto",MAX(0,H375-C375),0)</f>
        <v>0</v>
      </c>
      <c r="M375" s="1" t="n">
        <f aca="false">IF(COUNTA(A375:G375)&gt;0,ROW(),0)</f>
        <v>0</v>
      </c>
    </row>
    <row r="376" customFormat="false" ht="30" hidden="false" customHeight="true" outlineLevel="0" collapsed="false">
      <c r="A376" s="33"/>
      <c r="B376" s="33"/>
      <c r="C376" s="34"/>
      <c r="D376" s="34"/>
      <c r="E376" s="34"/>
      <c r="F376" s="33"/>
      <c r="G376" s="35"/>
      <c r="H376" s="23" t="n">
        <f aca="false">IF(J376&lt;&gt;"Correcto",0,IF(F376="Descartado",0,IF(ISNUMBER(D376),D376,C376)))</f>
        <v>0</v>
      </c>
      <c r="I376" s="23" t="n">
        <f aca="false">IF(J376="Correcto",H376-N(E376),0)</f>
        <v>0</v>
      </c>
      <c r="J376" s="9" t="str">
        <f aca="false">IF(COUNTA(A376:G376)=0,"",IF(OR(A376="",B376="",NOT(ISNUMBER(C376)),C376&lt;0,AND(D376&lt;&gt;"",NOT(ISNUMBER(D376))),AND(E376&lt;&gt;"",NOT(ISNUMBER(E376))),AND(F376&lt;&gt;"Pendiente",F376&lt;&gt;"Comprado",F376&lt;&gt;"Descartado"),AND(F376="Comprado",NOT(ISNUMBER(D376))),AND(G376&lt;&gt;"",NOT(ISNUMBER(G376)))),"REVISAR datos","Correcto"))</f>
        <v/>
      </c>
      <c r="K376" s="24" t="str">
        <f aca="false">IF(COUNTA(A376:B376)=0,"",IF(COUNTIFS(Resumen!$A$18:$A$25,B376)=1,"Clasificado","REVISAR categoría"))</f>
        <v/>
      </c>
      <c r="L376" s="25" t="n">
        <f aca="false">IF(J376="Correcto",MAX(0,H376-C376),0)</f>
        <v>0</v>
      </c>
      <c r="M376" s="1" t="n">
        <f aca="false">IF(COUNTA(A376:G376)&gt;0,ROW(),0)</f>
        <v>0</v>
      </c>
    </row>
    <row r="377" customFormat="false" ht="30" hidden="false" customHeight="true" outlineLevel="0" collapsed="false">
      <c r="A377" s="33"/>
      <c r="B377" s="33"/>
      <c r="C377" s="34"/>
      <c r="D377" s="34"/>
      <c r="E377" s="34"/>
      <c r="F377" s="33"/>
      <c r="G377" s="35"/>
      <c r="H377" s="23" t="n">
        <f aca="false">IF(J377&lt;&gt;"Correcto",0,IF(F377="Descartado",0,IF(ISNUMBER(D377),D377,C377)))</f>
        <v>0</v>
      </c>
      <c r="I377" s="23" t="n">
        <f aca="false">IF(J377="Correcto",H377-N(E377),0)</f>
        <v>0</v>
      </c>
      <c r="J377" s="9" t="str">
        <f aca="false">IF(COUNTA(A377:G377)=0,"",IF(OR(A377="",B377="",NOT(ISNUMBER(C377)),C377&lt;0,AND(D377&lt;&gt;"",NOT(ISNUMBER(D377))),AND(E377&lt;&gt;"",NOT(ISNUMBER(E377))),AND(F377&lt;&gt;"Pendiente",F377&lt;&gt;"Comprado",F377&lt;&gt;"Descartado"),AND(F377="Comprado",NOT(ISNUMBER(D377))),AND(G377&lt;&gt;"",NOT(ISNUMBER(G377)))),"REVISAR datos","Correcto"))</f>
        <v/>
      </c>
      <c r="K377" s="24" t="str">
        <f aca="false">IF(COUNTA(A377:B377)=0,"",IF(COUNTIFS(Resumen!$A$18:$A$25,B377)=1,"Clasificado","REVISAR categoría"))</f>
        <v/>
      </c>
      <c r="L377" s="25" t="n">
        <f aca="false">IF(J377="Correcto",MAX(0,H377-C377),0)</f>
        <v>0</v>
      </c>
      <c r="M377" s="1" t="n">
        <f aca="false">IF(COUNTA(A377:G377)&gt;0,ROW(),0)</f>
        <v>0</v>
      </c>
    </row>
    <row r="378" customFormat="false" ht="30" hidden="false" customHeight="true" outlineLevel="0" collapsed="false">
      <c r="A378" s="33"/>
      <c r="B378" s="33"/>
      <c r="C378" s="34"/>
      <c r="D378" s="34"/>
      <c r="E378" s="34"/>
      <c r="F378" s="33"/>
      <c r="G378" s="35"/>
      <c r="H378" s="23" t="n">
        <f aca="false">IF(J378&lt;&gt;"Correcto",0,IF(F378="Descartado",0,IF(ISNUMBER(D378),D378,C378)))</f>
        <v>0</v>
      </c>
      <c r="I378" s="23" t="n">
        <f aca="false">IF(J378="Correcto",H378-N(E378),0)</f>
        <v>0</v>
      </c>
      <c r="J378" s="9" t="str">
        <f aca="false">IF(COUNTA(A378:G378)=0,"",IF(OR(A378="",B378="",NOT(ISNUMBER(C378)),C378&lt;0,AND(D378&lt;&gt;"",NOT(ISNUMBER(D378))),AND(E378&lt;&gt;"",NOT(ISNUMBER(E378))),AND(F378&lt;&gt;"Pendiente",F378&lt;&gt;"Comprado",F378&lt;&gt;"Descartado"),AND(F378="Comprado",NOT(ISNUMBER(D378))),AND(G378&lt;&gt;"",NOT(ISNUMBER(G378)))),"REVISAR datos","Correcto"))</f>
        <v/>
      </c>
      <c r="K378" s="24" t="str">
        <f aca="false">IF(COUNTA(A378:B378)=0,"",IF(COUNTIFS(Resumen!$A$18:$A$25,B378)=1,"Clasificado","REVISAR categoría"))</f>
        <v/>
      </c>
      <c r="L378" s="25" t="n">
        <f aca="false">IF(J378="Correcto",MAX(0,H378-C378),0)</f>
        <v>0</v>
      </c>
      <c r="M378" s="1" t="n">
        <f aca="false">IF(COUNTA(A378:G378)&gt;0,ROW(),0)</f>
        <v>0</v>
      </c>
    </row>
    <row r="379" customFormat="false" ht="30" hidden="false" customHeight="true" outlineLevel="0" collapsed="false">
      <c r="A379" s="33"/>
      <c r="B379" s="33"/>
      <c r="C379" s="34"/>
      <c r="D379" s="34"/>
      <c r="E379" s="34"/>
      <c r="F379" s="33"/>
      <c r="G379" s="35"/>
      <c r="H379" s="23" t="n">
        <f aca="false">IF(J379&lt;&gt;"Correcto",0,IF(F379="Descartado",0,IF(ISNUMBER(D379),D379,C379)))</f>
        <v>0</v>
      </c>
      <c r="I379" s="23" t="n">
        <f aca="false">IF(J379="Correcto",H379-N(E379),0)</f>
        <v>0</v>
      </c>
      <c r="J379" s="9" t="str">
        <f aca="false">IF(COUNTA(A379:G379)=0,"",IF(OR(A379="",B379="",NOT(ISNUMBER(C379)),C379&lt;0,AND(D379&lt;&gt;"",NOT(ISNUMBER(D379))),AND(E379&lt;&gt;"",NOT(ISNUMBER(E379))),AND(F379&lt;&gt;"Pendiente",F379&lt;&gt;"Comprado",F379&lt;&gt;"Descartado"),AND(F379="Comprado",NOT(ISNUMBER(D379))),AND(G379&lt;&gt;"",NOT(ISNUMBER(G379)))),"REVISAR datos","Correcto"))</f>
        <v/>
      </c>
      <c r="K379" s="24" t="str">
        <f aca="false">IF(COUNTA(A379:B379)=0,"",IF(COUNTIFS(Resumen!$A$18:$A$25,B379)=1,"Clasificado","REVISAR categoría"))</f>
        <v/>
      </c>
      <c r="L379" s="25" t="n">
        <f aca="false">IF(J379="Correcto",MAX(0,H379-C379),0)</f>
        <v>0</v>
      </c>
      <c r="M379" s="1" t="n">
        <f aca="false">IF(COUNTA(A379:G379)&gt;0,ROW(),0)</f>
        <v>0</v>
      </c>
    </row>
    <row r="380" customFormat="false" ht="30" hidden="false" customHeight="true" outlineLevel="0" collapsed="false">
      <c r="A380" s="33"/>
      <c r="B380" s="33"/>
      <c r="C380" s="34"/>
      <c r="D380" s="34"/>
      <c r="E380" s="34"/>
      <c r="F380" s="33"/>
      <c r="G380" s="35"/>
      <c r="H380" s="23" t="n">
        <f aca="false">IF(J380&lt;&gt;"Correcto",0,IF(F380="Descartado",0,IF(ISNUMBER(D380),D380,C380)))</f>
        <v>0</v>
      </c>
      <c r="I380" s="23" t="n">
        <f aca="false">IF(J380="Correcto",H380-N(E380),0)</f>
        <v>0</v>
      </c>
      <c r="J380" s="9" t="str">
        <f aca="false">IF(COUNTA(A380:G380)=0,"",IF(OR(A380="",B380="",NOT(ISNUMBER(C380)),C380&lt;0,AND(D380&lt;&gt;"",NOT(ISNUMBER(D380))),AND(E380&lt;&gt;"",NOT(ISNUMBER(E380))),AND(F380&lt;&gt;"Pendiente",F380&lt;&gt;"Comprado",F380&lt;&gt;"Descartado"),AND(F380="Comprado",NOT(ISNUMBER(D380))),AND(G380&lt;&gt;"",NOT(ISNUMBER(G380)))),"REVISAR datos","Correcto"))</f>
        <v/>
      </c>
      <c r="K380" s="24" t="str">
        <f aca="false">IF(COUNTA(A380:B380)=0,"",IF(COUNTIFS(Resumen!$A$18:$A$25,B380)=1,"Clasificado","REVISAR categoría"))</f>
        <v/>
      </c>
      <c r="L380" s="25" t="n">
        <f aca="false">IF(J380="Correcto",MAX(0,H380-C380),0)</f>
        <v>0</v>
      </c>
      <c r="M380" s="1" t="n">
        <f aca="false">IF(COUNTA(A380:G380)&gt;0,ROW(),0)</f>
        <v>0</v>
      </c>
    </row>
    <row r="381" customFormat="false" ht="30" hidden="false" customHeight="true" outlineLevel="0" collapsed="false">
      <c r="A381" s="33"/>
      <c r="B381" s="33"/>
      <c r="C381" s="34"/>
      <c r="D381" s="34"/>
      <c r="E381" s="34"/>
      <c r="F381" s="33"/>
      <c r="G381" s="35"/>
      <c r="H381" s="23" t="n">
        <f aca="false">IF(J381&lt;&gt;"Correcto",0,IF(F381="Descartado",0,IF(ISNUMBER(D381),D381,C381)))</f>
        <v>0</v>
      </c>
      <c r="I381" s="23" t="n">
        <f aca="false">IF(J381="Correcto",H381-N(E381),0)</f>
        <v>0</v>
      </c>
      <c r="J381" s="9" t="str">
        <f aca="false">IF(COUNTA(A381:G381)=0,"",IF(OR(A381="",B381="",NOT(ISNUMBER(C381)),C381&lt;0,AND(D381&lt;&gt;"",NOT(ISNUMBER(D381))),AND(E381&lt;&gt;"",NOT(ISNUMBER(E381))),AND(F381&lt;&gt;"Pendiente",F381&lt;&gt;"Comprado",F381&lt;&gt;"Descartado"),AND(F381="Comprado",NOT(ISNUMBER(D381))),AND(G381&lt;&gt;"",NOT(ISNUMBER(G381)))),"REVISAR datos","Correcto"))</f>
        <v/>
      </c>
      <c r="K381" s="24" t="str">
        <f aca="false">IF(COUNTA(A381:B381)=0,"",IF(COUNTIFS(Resumen!$A$18:$A$25,B381)=1,"Clasificado","REVISAR categoría"))</f>
        <v/>
      </c>
      <c r="L381" s="25" t="n">
        <f aca="false">IF(J381="Correcto",MAX(0,H381-C381),0)</f>
        <v>0</v>
      </c>
      <c r="M381" s="1" t="n">
        <f aca="false">IF(COUNTA(A381:G381)&gt;0,ROW(),0)</f>
        <v>0</v>
      </c>
    </row>
    <row r="382" customFormat="false" ht="30" hidden="false" customHeight="true" outlineLevel="0" collapsed="false">
      <c r="A382" s="33"/>
      <c r="B382" s="33"/>
      <c r="C382" s="34"/>
      <c r="D382" s="34"/>
      <c r="E382" s="34"/>
      <c r="F382" s="33"/>
      <c r="G382" s="35"/>
      <c r="H382" s="23" t="n">
        <f aca="false">IF(J382&lt;&gt;"Correcto",0,IF(F382="Descartado",0,IF(ISNUMBER(D382),D382,C382)))</f>
        <v>0</v>
      </c>
      <c r="I382" s="23" t="n">
        <f aca="false">IF(J382="Correcto",H382-N(E382),0)</f>
        <v>0</v>
      </c>
      <c r="J382" s="9" t="str">
        <f aca="false">IF(COUNTA(A382:G382)=0,"",IF(OR(A382="",B382="",NOT(ISNUMBER(C382)),C382&lt;0,AND(D382&lt;&gt;"",NOT(ISNUMBER(D382))),AND(E382&lt;&gt;"",NOT(ISNUMBER(E382))),AND(F382&lt;&gt;"Pendiente",F382&lt;&gt;"Comprado",F382&lt;&gt;"Descartado"),AND(F382="Comprado",NOT(ISNUMBER(D382))),AND(G382&lt;&gt;"",NOT(ISNUMBER(G382)))),"REVISAR datos","Correcto"))</f>
        <v/>
      </c>
      <c r="K382" s="24" t="str">
        <f aca="false">IF(COUNTA(A382:B382)=0,"",IF(COUNTIFS(Resumen!$A$18:$A$25,B382)=1,"Clasificado","REVISAR categoría"))</f>
        <v/>
      </c>
      <c r="L382" s="25" t="n">
        <f aca="false">IF(J382="Correcto",MAX(0,H382-C382),0)</f>
        <v>0</v>
      </c>
      <c r="M382" s="1" t="n">
        <f aca="false">IF(COUNTA(A382:G382)&gt;0,ROW(),0)</f>
        <v>0</v>
      </c>
    </row>
    <row r="383" customFormat="false" ht="30" hidden="false" customHeight="true" outlineLevel="0" collapsed="false">
      <c r="A383" s="33"/>
      <c r="B383" s="33"/>
      <c r="C383" s="34"/>
      <c r="D383" s="34"/>
      <c r="E383" s="34"/>
      <c r="F383" s="33"/>
      <c r="G383" s="35"/>
      <c r="H383" s="23" t="n">
        <f aca="false">IF(J383&lt;&gt;"Correcto",0,IF(F383="Descartado",0,IF(ISNUMBER(D383),D383,C383)))</f>
        <v>0</v>
      </c>
      <c r="I383" s="23" t="n">
        <f aca="false">IF(J383="Correcto",H383-N(E383),0)</f>
        <v>0</v>
      </c>
      <c r="J383" s="9" t="str">
        <f aca="false">IF(COUNTA(A383:G383)=0,"",IF(OR(A383="",B383="",NOT(ISNUMBER(C383)),C383&lt;0,AND(D383&lt;&gt;"",NOT(ISNUMBER(D383))),AND(E383&lt;&gt;"",NOT(ISNUMBER(E383))),AND(F383&lt;&gt;"Pendiente",F383&lt;&gt;"Comprado",F383&lt;&gt;"Descartado"),AND(F383="Comprado",NOT(ISNUMBER(D383))),AND(G383&lt;&gt;"",NOT(ISNUMBER(G383)))),"REVISAR datos","Correcto"))</f>
        <v/>
      </c>
      <c r="K383" s="24" t="str">
        <f aca="false">IF(COUNTA(A383:B383)=0,"",IF(COUNTIFS(Resumen!$A$18:$A$25,B383)=1,"Clasificado","REVISAR categoría"))</f>
        <v/>
      </c>
      <c r="L383" s="25" t="n">
        <f aca="false">IF(J383="Correcto",MAX(0,H383-C383),0)</f>
        <v>0</v>
      </c>
      <c r="M383" s="1" t="n">
        <f aca="false">IF(COUNTA(A383:G383)&gt;0,ROW(),0)</f>
        <v>0</v>
      </c>
    </row>
    <row r="384" customFormat="false" ht="30" hidden="false" customHeight="true" outlineLevel="0" collapsed="false">
      <c r="A384" s="33"/>
      <c r="B384" s="33"/>
      <c r="C384" s="34"/>
      <c r="D384" s="34"/>
      <c r="E384" s="34"/>
      <c r="F384" s="33"/>
      <c r="G384" s="35"/>
      <c r="H384" s="23" t="n">
        <f aca="false">IF(J384&lt;&gt;"Correcto",0,IF(F384="Descartado",0,IF(ISNUMBER(D384),D384,C384)))</f>
        <v>0</v>
      </c>
      <c r="I384" s="23" t="n">
        <f aca="false">IF(J384="Correcto",H384-N(E384),0)</f>
        <v>0</v>
      </c>
      <c r="J384" s="9" t="str">
        <f aca="false">IF(COUNTA(A384:G384)=0,"",IF(OR(A384="",B384="",NOT(ISNUMBER(C384)),C384&lt;0,AND(D384&lt;&gt;"",NOT(ISNUMBER(D384))),AND(E384&lt;&gt;"",NOT(ISNUMBER(E384))),AND(F384&lt;&gt;"Pendiente",F384&lt;&gt;"Comprado",F384&lt;&gt;"Descartado"),AND(F384="Comprado",NOT(ISNUMBER(D384))),AND(G384&lt;&gt;"",NOT(ISNUMBER(G384)))),"REVISAR datos","Correcto"))</f>
        <v/>
      </c>
      <c r="K384" s="24" t="str">
        <f aca="false">IF(COUNTA(A384:B384)=0,"",IF(COUNTIFS(Resumen!$A$18:$A$25,B384)=1,"Clasificado","REVISAR categoría"))</f>
        <v/>
      </c>
      <c r="L384" s="25" t="n">
        <f aca="false">IF(J384="Correcto",MAX(0,H384-C384),0)</f>
        <v>0</v>
      </c>
      <c r="M384" s="1" t="n">
        <f aca="false">IF(COUNTA(A384:G384)&gt;0,ROW(),0)</f>
        <v>0</v>
      </c>
    </row>
    <row r="385" customFormat="false" ht="30" hidden="false" customHeight="true" outlineLevel="0" collapsed="false">
      <c r="A385" s="33"/>
      <c r="B385" s="33"/>
      <c r="C385" s="34"/>
      <c r="D385" s="34"/>
      <c r="E385" s="34"/>
      <c r="F385" s="33"/>
      <c r="G385" s="35"/>
      <c r="H385" s="23" t="n">
        <f aca="false">IF(J385&lt;&gt;"Correcto",0,IF(F385="Descartado",0,IF(ISNUMBER(D385),D385,C385)))</f>
        <v>0</v>
      </c>
      <c r="I385" s="23" t="n">
        <f aca="false">IF(J385="Correcto",H385-N(E385),0)</f>
        <v>0</v>
      </c>
      <c r="J385" s="9" t="str">
        <f aca="false">IF(COUNTA(A385:G385)=0,"",IF(OR(A385="",B385="",NOT(ISNUMBER(C385)),C385&lt;0,AND(D385&lt;&gt;"",NOT(ISNUMBER(D385))),AND(E385&lt;&gt;"",NOT(ISNUMBER(E385))),AND(F385&lt;&gt;"Pendiente",F385&lt;&gt;"Comprado",F385&lt;&gt;"Descartado"),AND(F385="Comprado",NOT(ISNUMBER(D385))),AND(G385&lt;&gt;"",NOT(ISNUMBER(G385)))),"REVISAR datos","Correcto"))</f>
        <v/>
      </c>
      <c r="K385" s="24" t="str">
        <f aca="false">IF(COUNTA(A385:B385)=0,"",IF(COUNTIFS(Resumen!$A$18:$A$25,B385)=1,"Clasificado","REVISAR categoría"))</f>
        <v/>
      </c>
      <c r="L385" s="25" t="n">
        <f aca="false">IF(J385="Correcto",MAX(0,H385-C385),0)</f>
        <v>0</v>
      </c>
      <c r="M385" s="1" t="n">
        <f aca="false">IF(COUNTA(A385:G385)&gt;0,ROW(),0)</f>
        <v>0</v>
      </c>
    </row>
    <row r="386" customFormat="false" ht="30" hidden="false" customHeight="true" outlineLevel="0" collapsed="false">
      <c r="A386" s="33"/>
      <c r="B386" s="33"/>
      <c r="C386" s="34"/>
      <c r="D386" s="34"/>
      <c r="E386" s="34"/>
      <c r="F386" s="33"/>
      <c r="G386" s="35"/>
      <c r="H386" s="23" t="n">
        <f aca="false">IF(J386&lt;&gt;"Correcto",0,IF(F386="Descartado",0,IF(ISNUMBER(D386),D386,C386)))</f>
        <v>0</v>
      </c>
      <c r="I386" s="23" t="n">
        <f aca="false">IF(J386="Correcto",H386-N(E386),0)</f>
        <v>0</v>
      </c>
      <c r="J386" s="9" t="str">
        <f aca="false">IF(COUNTA(A386:G386)=0,"",IF(OR(A386="",B386="",NOT(ISNUMBER(C386)),C386&lt;0,AND(D386&lt;&gt;"",NOT(ISNUMBER(D386))),AND(E386&lt;&gt;"",NOT(ISNUMBER(E386))),AND(F386&lt;&gt;"Pendiente",F386&lt;&gt;"Comprado",F386&lt;&gt;"Descartado"),AND(F386="Comprado",NOT(ISNUMBER(D386))),AND(G386&lt;&gt;"",NOT(ISNUMBER(G386)))),"REVISAR datos","Correcto"))</f>
        <v/>
      </c>
      <c r="K386" s="24" t="str">
        <f aca="false">IF(COUNTA(A386:B386)=0,"",IF(COUNTIFS(Resumen!$A$18:$A$25,B386)=1,"Clasificado","REVISAR categoría"))</f>
        <v/>
      </c>
      <c r="L386" s="25" t="n">
        <f aca="false">IF(J386="Correcto",MAX(0,H386-C386),0)</f>
        <v>0</v>
      </c>
      <c r="M386" s="1" t="n">
        <f aca="false">IF(COUNTA(A386:G386)&gt;0,ROW(),0)</f>
        <v>0</v>
      </c>
    </row>
    <row r="387" customFormat="false" ht="30" hidden="false" customHeight="true" outlineLevel="0" collapsed="false">
      <c r="A387" s="33"/>
      <c r="B387" s="33"/>
      <c r="C387" s="34"/>
      <c r="D387" s="34"/>
      <c r="E387" s="34"/>
      <c r="F387" s="33"/>
      <c r="G387" s="35"/>
      <c r="H387" s="23" t="n">
        <f aca="false">IF(J387&lt;&gt;"Correcto",0,IF(F387="Descartado",0,IF(ISNUMBER(D387),D387,C387)))</f>
        <v>0</v>
      </c>
      <c r="I387" s="23" t="n">
        <f aca="false">IF(J387="Correcto",H387-N(E387),0)</f>
        <v>0</v>
      </c>
      <c r="J387" s="9" t="str">
        <f aca="false">IF(COUNTA(A387:G387)=0,"",IF(OR(A387="",B387="",NOT(ISNUMBER(C387)),C387&lt;0,AND(D387&lt;&gt;"",NOT(ISNUMBER(D387))),AND(E387&lt;&gt;"",NOT(ISNUMBER(E387))),AND(F387&lt;&gt;"Pendiente",F387&lt;&gt;"Comprado",F387&lt;&gt;"Descartado"),AND(F387="Comprado",NOT(ISNUMBER(D387))),AND(G387&lt;&gt;"",NOT(ISNUMBER(G387)))),"REVISAR datos","Correcto"))</f>
        <v/>
      </c>
      <c r="K387" s="24" t="str">
        <f aca="false">IF(COUNTA(A387:B387)=0,"",IF(COUNTIFS(Resumen!$A$18:$A$25,B387)=1,"Clasificado","REVISAR categoría"))</f>
        <v/>
      </c>
      <c r="L387" s="25" t="n">
        <f aca="false">IF(J387="Correcto",MAX(0,H387-C387),0)</f>
        <v>0</v>
      </c>
      <c r="M387" s="1" t="n">
        <f aca="false">IF(COUNTA(A387:G387)&gt;0,ROW(),0)</f>
        <v>0</v>
      </c>
    </row>
    <row r="388" customFormat="false" ht="30" hidden="false" customHeight="true" outlineLevel="0" collapsed="false">
      <c r="A388" s="33"/>
      <c r="B388" s="33"/>
      <c r="C388" s="34"/>
      <c r="D388" s="34"/>
      <c r="E388" s="34"/>
      <c r="F388" s="33"/>
      <c r="G388" s="35"/>
      <c r="H388" s="23" t="n">
        <f aca="false">IF(J388&lt;&gt;"Correcto",0,IF(F388="Descartado",0,IF(ISNUMBER(D388),D388,C388)))</f>
        <v>0</v>
      </c>
      <c r="I388" s="23" t="n">
        <f aca="false">IF(J388="Correcto",H388-N(E388),0)</f>
        <v>0</v>
      </c>
      <c r="J388" s="9" t="str">
        <f aca="false">IF(COUNTA(A388:G388)=0,"",IF(OR(A388="",B388="",NOT(ISNUMBER(C388)),C388&lt;0,AND(D388&lt;&gt;"",NOT(ISNUMBER(D388))),AND(E388&lt;&gt;"",NOT(ISNUMBER(E388))),AND(F388&lt;&gt;"Pendiente",F388&lt;&gt;"Comprado",F388&lt;&gt;"Descartado"),AND(F388="Comprado",NOT(ISNUMBER(D388))),AND(G388&lt;&gt;"",NOT(ISNUMBER(G388)))),"REVISAR datos","Correcto"))</f>
        <v/>
      </c>
      <c r="K388" s="24" t="str">
        <f aca="false">IF(COUNTA(A388:B388)=0,"",IF(COUNTIFS(Resumen!$A$18:$A$25,B388)=1,"Clasificado","REVISAR categoría"))</f>
        <v/>
      </c>
      <c r="L388" s="25" t="n">
        <f aca="false">IF(J388="Correcto",MAX(0,H388-C388),0)</f>
        <v>0</v>
      </c>
      <c r="M388" s="1" t="n">
        <f aca="false">IF(COUNTA(A388:G388)&gt;0,ROW(),0)</f>
        <v>0</v>
      </c>
    </row>
    <row r="389" customFormat="false" ht="30" hidden="false" customHeight="true" outlineLevel="0" collapsed="false">
      <c r="A389" s="33"/>
      <c r="B389" s="33"/>
      <c r="C389" s="34"/>
      <c r="D389" s="34"/>
      <c r="E389" s="34"/>
      <c r="F389" s="33"/>
      <c r="G389" s="35"/>
      <c r="H389" s="23" t="n">
        <f aca="false">IF(J389&lt;&gt;"Correcto",0,IF(F389="Descartado",0,IF(ISNUMBER(D389),D389,C389)))</f>
        <v>0</v>
      </c>
      <c r="I389" s="23" t="n">
        <f aca="false">IF(J389="Correcto",H389-N(E389),0)</f>
        <v>0</v>
      </c>
      <c r="J389" s="9" t="str">
        <f aca="false">IF(COUNTA(A389:G389)=0,"",IF(OR(A389="",B389="",NOT(ISNUMBER(C389)),C389&lt;0,AND(D389&lt;&gt;"",NOT(ISNUMBER(D389))),AND(E389&lt;&gt;"",NOT(ISNUMBER(E389))),AND(F389&lt;&gt;"Pendiente",F389&lt;&gt;"Comprado",F389&lt;&gt;"Descartado"),AND(F389="Comprado",NOT(ISNUMBER(D389))),AND(G389&lt;&gt;"",NOT(ISNUMBER(G389)))),"REVISAR datos","Correcto"))</f>
        <v/>
      </c>
      <c r="K389" s="24" t="str">
        <f aca="false">IF(COUNTA(A389:B389)=0,"",IF(COUNTIFS(Resumen!$A$18:$A$25,B389)=1,"Clasificado","REVISAR categoría"))</f>
        <v/>
      </c>
      <c r="L389" s="25" t="n">
        <f aca="false">IF(J389="Correcto",MAX(0,H389-C389),0)</f>
        <v>0</v>
      </c>
      <c r="M389" s="1" t="n">
        <f aca="false">IF(COUNTA(A389:G389)&gt;0,ROW(),0)</f>
        <v>0</v>
      </c>
    </row>
    <row r="390" customFormat="false" ht="30" hidden="false" customHeight="true" outlineLevel="0" collapsed="false">
      <c r="A390" s="33"/>
      <c r="B390" s="33"/>
      <c r="C390" s="34"/>
      <c r="D390" s="34"/>
      <c r="E390" s="34"/>
      <c r="F390" s="33"/>
      <c r="G390" s="35"/>
      <c r="H390" s="23" t="n">
        <f aca="false">IF(J390&lt;&gt;"Correcto",0,IF(F390="Descartado",0,IF(ISNUMBER(D390),D390,C390)))</f>
        <v>0</v>
      </c>
      <c r="I390" s="23" t="n">
        <f aca="false">IF(J390="Correcto",H390-N(E390),0)</f>
        <v>0</v>
      </c>
      <c r="J390" s="9" t="str">
        <f aca="false">IF(COUNTA(A390:G390)=0,"",IF(OR(A390="",B390="",NOT(ISNUMBER(C390)),C390&lt;0,AND(D390&lt;&gt;"",NOT(ISNUMBER(D390))),AND(E390&lt;&gt;"",NOT(ISNUMBER(E390))),AND(F390&lt;&gt;"Pendiente",F390&lt;&gt;"Comprado",F390&lt;&gt;"Descartado"),AND(F390="Comprado",NOT(ISNUMBER(D390))),AND(G390&lt;&gt;"",NOT(ISNUMBER(G390)))),"REVISAR datos","Correcto"))</f>
        <v/>
      </c>
      <c r="K390" s="24" t="str">
        <f aca="false">IF(COUNTA(A390:B390)=0,"",IF(COUNTIFS(Resumen!$A$18:$A$25,B390)=1,"Clasificado","REVISAR categoría"))</f>
        <v/>
      </c>
      <c r="L390" s="25" t="n">
        <f aca="false">IF(J390="Correcto",MAX(0,H390-C390),0)</f>
        <v>0</v>
      </c>
      <c r="M390" s="1" t="n">
        <f aca="false">IF(COUNTA(A390:G390)&gt;0,ROW(),0)</f>
        <v>0</v>
      </c>
    </row>
    <row r="391" customFormat="false" ht="30" hidden="false" customHeight="true" outlineLevel="0" collapsed="false">
      <c r="A391" s="33"/>
      <c r="B391" s="33"/>
      <c r="C391" s="34"/>
      <c r="D391" s="34"/>
      <c r="E391" s="34"/>
      <c r="F391" s="33"/>
      <c r="G391" s="35"/>
      <c r="H391" s="23" t="n">
        <f aca="false">IF(J391&lt;&gt;"Correcto",0,IF(F391="Descartado",0,IF(ISNUMBER(D391),D391,C391)))</f>
        <v>0</v>
      </c>
      <c r="I391" s="23" t="n">
        <f aca="false">IF(J391="Correcto",H391-N(E391),0)</f>
        <v>0</v>
      </c>
      <c r="J391" s="9" t="str">
        <f aca="false">IF(COUNTA(A391:G391)=0,"",IF(OR(A391="",B391="",NOT(ISNUMBER(C391)),C391&lt;0,AND(D391&lt;&gt;"",NOT(ISNUMBER(D391))),AND(E391&lt;&gt;"",NOT(ISNUMBER(E391))),AND(F391&lt;&gt;"Pendiente",F391&lt;&gt;"Comprado",F391&lt;&gt;"Descartado"),AND(F391="Comprado",NOT(ISNUMBER(D391))),AND(G391&lt;&gt;"",NOT(ISNUMBER(G391)))),"REVISAR datos","Correcto"))</f>
        <v/>
      </c>
      <c r="K391" s="24" t="str">
        <f aca="false">IF(COUNTA(A391:B391)=0,"",IF(COUNTIFS(Resumen!$A$18:$A$25,B391)=1,"Clasificado","REVISAR categoría"))</f>
        <v/>
      </c>
      <c r="L391" s="25" t="n">
        <f aca="false">IF(J391="Correcto",MAX(0,H391-C391),0)</f>
        <v>0</v>
      </c>
      <c r="M391" s="1" t="n">
        <f aca="false">IF(COUNTA(A391:G391)&gt;0,ROW(),0)</f>
        <v>0</v>
      </c>
    </row>
    <row r="392" customFormat="false" ht="30" hidden="false" customHeight="true" outlineLevel="0" collapsed="false">
      <c r="A392" s="33"/>
      <c r="B392" s="33"/>
      <c r="C392" s="34"/>
      <c r="D392" s="34"/>
      <c r="E392" s="34"/>
      <c r="F392" s="33"/>
      <c r="G392" s="35"/>
      <c r="H392" s="23" t="n">
        <f aca="false">IF(J392&lt;&gt;"Correcto",0,IF(F392="Descartado",0,IF(ISNUMBER(D392),D392,C392)))</f>
        <v>0</v>
      </c>
      <c r="I392" s="23" t="n">
        <f aca="false">IF(J392="Correcto",H392-N(E392),0)</f>
        <v>0</v>
      </c>
      <c r="J392" s="9" t="str">
        <f aca="false">IF(COUNTA(A392:G392)=0,"",IF(OR(A392="",B392="",NOT(ISNUMBER(C392)),C392&lt;0,AND(D392&lt;&gt;"",NOT(ISNUMBER(D392))),AND(E392&lt;&gt;"",NOT(ISNUMBER(E392))),AND(F392&lt;&gt;"Pendiente",F392&lt;&gt;"Comprado",F392&lt;&gt;"Descartado"),AND(F392="Comprado",NOT(ISNUMBER(D392))),AND(G392&lt;&gt;"",NOT(ISNUMBER(G392)))),"REVISAR datos","Correcto"))</f>
        <v/>
      </c>
      <c r="K392" s="24" t="str">
        <f aca="false">IF(COUNTA(A392:B392)=0,"",IF(COUNTIFS(Resumen!$A$18:$A$25,B392)=1,"Clasificado","REVISAR categoría"))</f>
        <v/>
      </c>
      <c r="L392" s="25" t="n">
        <f aca="false">IF(J392="Correcto",MAX(0,H392-C392),0)</f>
        <v>0</v>
      </c>
      <c r="M392" s="1" t="n">
        <f aca="false">IF(COUNTA(A392:G392)&gt;0,ROW(),0)</f>
        <v>0</v>
      </c>
    </row>
    <row r="393" customFormat="false" ht="30" hidden="false" customHeight="true" outlineLevel="0" collapsed="false">
      <c r="A393" s="33"/>
      <c r="B393" s="33"/>
      <c r="C393" s="34"/>
      <c r="D393" s="34"/>
      <c r="E393" s="34"/>
      <c r="F393" s="33"/>
      <c r="G393" s="35"/>
      <c r="H393" s="23" t="n">
        <f aca="false">IF(J393&lt;&gt;"Correcto",0,IF(F393="Descartado",0,IF(ISNUMBER(D393),D393,C393)))</f>
        <v>0</v>
      </c>
      <c r="I393" s="23" t="n">
        <f aca="false">IF(J393="Correcto",H393-N(E393),0)</f>
        <v>0</v>
      </c>
      <c r="J393" s="9" t="str">
        <f aca="false">IF(COUNTA(A393:G393)=0,"",IF(OR(A393="",B393="",NOT(ISNUMBER(C393)),C393&lt;0,AND(D393&lt;&gt;"",NOT(ISNUMBER(D393))),AND(E393&lt;&gt;"",NOT(ISNUMBER(E393))),AND(F393&lt;&gt;"Pendiente",F393&lt;&gt;"Comprado",F393&lt;&gt;"Descartado"),AND(F393="Comprado",NOT(ISNUMBER(D393))),AND(G393&lt;&gt;"",NOT(ISNUMBER(G393)))),"REVISAR datos","Correcto"))</f>
        <v/>
      </c>
      <c r="K393" s="24" t="str">
        <f aca="false">IF(COUNTA(A393:B393)=0,"",IF(COUNTIFS(Resumen!$A$18:$A$25,B393)=1,"Clasificado","REVISAR categoría"))</f>
        <v/>
      </c>
      <c r="L393" s="25" t="n">
        <f aca="false">IF(J393="Correcto",MAX(0,H393-C393),0)</f>
        <v>0</v>
      </c>
      <c r="M393" s="1" t="n">
        <f aca="false">IF(COUNTA(A393:G393)&gt;0,ROW(),0)</f>
        <v>0</v>
      </c>
    </row>
    <row r="394" customFormat="false" ht="30" hidden="false" customHeight="true" outlineLevel="0" collapsed="false">
      <c r="A394" s="33"/>
      <c r="B394" s="33"/>
      <c r="C394" s="34"/>
      <c r="D394" s="34"/>
      <c r="E394" s="34"/>
      <c r="F394" s="33"/>
      <c r="G394" s="35"/>
      <c r="H394" s="23" t="n">
        <f aca="false">IF(J394&lt;&gt;"Correcto",0,IF(F394="Descartado",0,IF(ISNUMBER(D394),D394,C394)))</f>
        <v>0</v>
      </c>
      <c r="I394" s="23" t="n">
        <f aca="false">IF(J394="Correcto",H394-N(E394),0)</f>
        <v>0</v>
      </c>
      <c r="J394" s="9" t="str">
        <f aca="false">IF(COUNTA(A394:G394)=0,"",IF(OR(A394="",B394="",NOT(ISNUMBER(C394)),C394&lt;0,AND(D394&lt;&gt;"",NOT(ISNUMBER(D394))),AND(E394&lt;&gt;"",NOT(ISNUMBER(E394))),AND(F394&lt;&gt;"Pendiente",F394&lt;&gt;"Comprado",F394&lt;&gt;"Descartado"),AND(F394="Comprado",NOT(ISNUMBER(D394))),AND(G394&lt;&gt;"",NOT(ISNUMBER(G394)))),"REVISAR datos","Correcto"))</f>
        <v/>
      </c>
      <c r="K394" s="24" t="str">
        <f aca="false">IF(COUNTA(A394:B394)=0,"",IF(COUNTIFS(Resumen!$A$18:$A$25,B394)=1,"Clasificado","REVISAR categoría"))</f>
        <v/>
      </c>
      <c r="L394" s="25" t="n">
        <f aca="false">IF(J394="Correcto",MAX(0,H394-C394),0)</f>
        <v>0</v>
      </c>
      <c r="M394" s="1" t="n">
        <f aca="false">IF(COUNTA(A394:G394)&gt;0,ROW(),0)</f>
        <v>0</v>
      </c>
    </row>
    <row r="395" customFormat="false" ht="30" hidden="false" customHeight="true" outlineLevel="0" collapsed="false">
      <c r="A395" s="33"/>
      <c r="B395" s="33"/>
      <c r="C395" s="34"/>
      <c r="D395" s="34"/>
      <c r="E395" s="34"/>
      <c r="F395" s="33"/>
      <c r="G395" s="35"/>
      <c r="H395" s="23" t="n">
        <f aca="false">IF(J395&lt;&gt;"Correcto",0,IF(F395="Descartado",0,IF(ISNUMBER(D395),D395,C395)))</f>
        <v>0</v>
      </c>
      <c r="I395" s="23" t="n">
        <f aca="false">IF(J395="Correcto",H395-N(E395),0)</f>
        <v>0</v>
      </c>
      <c r="J395" s="9" t="str">
        <f aca="false">IF(COUNTA(A395:G395)=0,"",IF(OR(A395="",B395="",NOT(ISNUMBER(C395)),C395&lt;0,AND(D395&lt;&gt;"",NOT(ISNUMBER(D395))),AND(E395&lt;&gt;"",NOT(ISNUMBER(E395))),AND(F395&lt;&gt;"Pendiente",F395&lt;&gt;"Comprado",F395&lt;&gt;"Descartado"),AND(F395="Comprado",NOT(ISNUMBER(D395))),AND(G395&lt;&gt;"",NOT(ISNUMBER(G395)))),"REVISAR datos","Correcto"))</f>
        <v/>
      </c>
      <c r="K395" s="24" t="str">
        <f aca="false">IF(COUNTA(A395:B395)=0,"",IF(COUNTIFS(Resumen!$A$18:$A$25,B395)=1,"Clasificado","REVISAR categoría"))</f>
        <v/>
      </c>
      <c r="L395" s="25" t="n">
        <f aca="false">IF(J395="Correcto",MAX(0,H395-C395),0)</f>
        <v>0</v>
      </c>
      <c r="M395" s="1" t="n">
        <f aca="false">IF(COUNTA(A395:G395)&gt;0,ROW(),0)</f>
        <v>0</v>
      </c>
    </row>
    <row r="396" customFormat="false" ht="30" hidden="false" customHeight="true" outlineLevel="0" collapsed="false">
      <c r="A396" s="33"/>
      <c r="B396" s="33"/>
      <c r="C396" s="34"/>
      <c r="D396" s="34"/>
      <c r="E396" s="34"/>
      <c r="F396" s="33"/>
      <c r="G396" s="35"/>
      <c r="H396" s="23" t="n">
        <f aca="false">IF(J396&lt;&gt;"Correcto",0,IF(F396="Descartado",0,IF(ISNUMBER(D396),D396,C396)))</f>
        <v>0</v>
      </c>
      <c r="I396" s="23" t="n">
        <f aca="false">IF(J396="Correcto",H396-N(E396),0)</f>
        <v>0</v>
      </c>
      <c r="J396" s="9" t="str">
        <f aca="false">IF(COUNTA(A396:G396)=0,"",IF(OR(A396="",B396="",NOT(ISNUMBER(C396)),C396&lt;0,AND(D396&lt;&gt;"",NOT(ISNUMBER(D396))),AND(E396&lt;&gt;"",NOT(ISNUMBER(E396))),AND(F396&lt;&gt;"Pendiente",F396&lt;&gt;"Comprado",F396&lt;&gt;"Descartado"),AND(F396="Comprado",NOT(ISNUMBER(D396))),AND(G396&lt;&gt;"",NOT(ISNUMBER(G396)))),"REVISAR datos","Correcto"))</f>
        <v/>
      </c>
      <c r="K396" s="24" t="str">
        <f aca="false">IF(COUNTA(A396:B396)=0,"",IF(COUNTIFS(Resumen!$A$18:$A$25,B396)=1,"Clasificado","REVISAR categoría"))</f>
        <v/>
      </c>
      <c r="L396" s="25" t="n">
        <f aca="false">IF(J396="Correcto",MAX(0,H396-C396),0)</f>
        <v>0</v>
      </c>
      <c r="M396" s="1" t="n">
        <f aca="false">IF(COUNTA(A396:G396)&gt;0,ROW(),0)</f>
        <v>0</v>
      </c>
    </row>
    <row r="397" customFormat="false" ht="30" hidden="false" customHeight="true" outlineLevel="0" collapsed="false">
      <c r="A397" s="33"/>
      <c r="B397" s="33"/>
      <c r="C397" s="34"/>
      <c r="D397" s="34"/>
      <c r="E397" s="34"/>
      <c r="F397" s="33"/>
      <c r="G397" s="35"/>
      <c r="H397" s="23" t="n">
        <f aca="false">IF(J397&lt;&gt;"Correcto",0,IF(F397="Descartado",0,IF(ISNUMBER(D397),D397,C397)))</f>
        <v>0</v>
      </c>
      <c r="I397" s="23" t="n">
        <f aca="false">IF(J397="Correcto",H397-N(E397),0)</f>
        <v>0</v>
      </c>
      <c r="J397" s="9" t="str">
        <f aca="false">IF(COUNTA(A397:G397)=0,"",IF(OR(A397="",B397="",NOT(ISNUMBER(C397)),C397&lt;0,AND(D397&lt;&gt;"",NOT(ISNUMBER(D397))),AND(E397&lt;&gt;"",NOT(ISNUMBER(E397))),AND(F397&lt;&gt;"Pendiente",F397&lt;&gt;"Comprado",F397&lt;&gt;"Descartado"),AND(F397="Comprado",NOT(ISNUMBER(D397))),AND(G397&lt;&gt;"",NOT(ISNUMBER(G397)))),"REVISAR datos","Correcto"))</f>
        <v/>
      </c>
      <c r="K397" s="24" t="str">
        <f aca="false">IF(COUNTA(A397:B397)=0,"",IF(COUNTIFS(Resumen!$A$18:$A$25,B397)=1,"Clasificado","REVISAR categoría"))</f>
        <v/>
      </c>
      <c r="L397" s="25" t="n">
        <f aca="false">IF(J397="Correcto",MAX(0,H397-C397),0)</f>
        <v>0</v>
      </c>
      <c r="M397" s="1" t="n">
        <f aca="false">IF(COUNTA(A397:G397)&gt;0,ROW(),0)</f>
        <v>0</v>
      </c>
    </row>
    <row r="398" customFormat="false" ht="30" hidden="false" customHeight="true" outlineLevel="0" collapsed="false">
      <c r="A398" s="33"/>
      <c r="B398" s="33"/>
      <c r="C398" s="34"/>
      <c r="D398" s="34"/>
      <c r="E398" s="34"/>
      <c r="F398" s="33"/>
      <c r="G398" s="35"/>
      <c r="H398" s="23" t="n">
        <f aca="false">IF(J398&lt;&gt;"Correcto",0,IF(F398="Descartado",0,IF(ISNUMBER(D398),D398,C398)))</f>
        <v>0</v>
      </c>
      <c r="I398" s="23" t="n">
        <f aca="false">IF(J398="Correcto",H398-N(E398),0)</f>
        <v>0</v>
      </c>
      <c r="J398" s="9" t="str">
        <f aca="false">IF(COUNTA(A398:G398)=0,"",IF(OR(A398="",B398="",NOT(ISNUMBER(C398)),C398&lt;0,AND(D398&lt;&gt;"",NOT(ISNUMBER(D398))),AND(E398&lt;&gt;"",NOT(ISNUMBER(E398))),AND(F398&lt;&gt;"Pendiente",F398&lt;&gt;"Comprado",F398&lt;&gt;"Descartado"),AND(F398="Comprado",NOT(ISNUMBER(D398))),AND(G398&lt;&gt;"",NOT(ISNUMBER(G398)))),"REVISAR datos","Correcto"))</f>
        <v/>
      </c>
      <c r="K398" s="24" t="str">
        <f aca="false">IF(COUNTA(A398:B398)=0,"",IF(COUNTIFS(Resumen!$A$18:$A$25,B398)=1,"Clasificado","REVISAR categoría"))</f>
        <v/>
      </c>
      <c r="L398" s="25" t="n">
        <f aca="false">IF(J398="Correcto",MAX(0,H398-C398),0)</f>
        <v>0</v>
      </c>
      <c r="M398" s="1" t="n">
        <f aca="false">IF(COUNTA(A398:G398)&gt;0,ROW(),0)</f>
        <v>0</v>
      </c>
    </row>
    <row r="399" customFormat="false" ht="30" hidden="false" customHeight="true" outlineLevel="0" collapsed="false">
      <c r="A399" s="33"/>
      <c r="B399" s="33"/>
      <c r="C399" s="34"/>
      <c r="D399" s="34"/>
      <c r="E399" s="34"/>
      <c r="F399" s="33"/>
      <c r="G399" s="35"/>
      <c r="H399" s="23" t="n">
        <f aca="false">IF(J399&lt;&gt;"Correcto",0,IF(F399="Descartado",0,IF(ISNUMBER(D399),D399,C399)))</f>
        <v>0</v>
      </c>
      <c r="I399" s="23" t="n">
        <f aca="false">IF(J399="Correcto",H399-N(E399),0)</f>
        <v>0</v>
      </c>
      <c r="J399" s="9" t="str">
        <f aca="false">IF(COUNTA(A399:G399)=0,"",IF(OR(A399="",B399="",NOT(ISNUMBER(C399)),C399&lt;0,AND(D399&lt;&gt;"",NOT(ISNUMBER(D399))),AND(E399&lt;&gt;"",NOT(ISNUMBER(E399))),AND(F399&lt;&gt;"Pendiente",F399&lt;&gt;"Comprado",F399&lt;&gt;"Descartado"),AND(F399="Comprado",NOT(ISNUMBER(D399))),AND(G399&lt;&gt;"",NOT(ISNUMBER(G399)))),"REVISAR datos","Correcto"))</f>
        <v/>
      </c>
      <c r="K399" s="24" t="str">
        <f aca="false">IF(COUNTA(A399:B399)=0,"",IF(COUNTIFS(Resumen!$A$18:$A$25,B399)=1,"Clasificado","REVISAR categoría"))</f>
        <v/>
      </c>
      <c r="L399" s="25" t="n">
        <f aca="false">IF(J399="Correcto",MAX(0,H399-C399),0)</f>
        <v>0</v>
      </c>
      <c r="M399" s="1" t="n">
        <f aca="false">IF(COUNTA(A399:G399)&gt;0,ROW(),0)</f>
        <v>0</v>
      </c>
    </row>
    <row r="400" customFormat="false" ht="30" hidden="false" customHeight="true" outlineLevel="0" collapsed="false">
      <c r="A400" s="33"/>
      <c r="B400" s="33"/>
      <c r="C400" s="34"/>
      <c r="D400" s="34"/>
      <c r="E400" s="34"/>
      <c r="F400" s="33"/>
      <c r="G400" s="35"/>
      <c r="H400" s="23" t="n">
        <f aca="false">IF(J400&lt;&gt;"Correcto",0,IF(F400="Descartado",0,IF(ISNUMBER(D400),D400,C400)))</f>
        <v>0</v>
      </c>
      <c r="I400" s="23" t="n">
        <f aca="false">IF(J400="Correcto",H400-N(E400),0)</f>
        <v>0</v>
      </c>
      <c r="J400" s="9" t="str">
        <f aca="false">IF(COUNTA(A400:G400)=0,"",IF(OR(A400="",B400="",NOT(ISNUMBER(C400)),C400&lt;0,AND(D400&lt;&gt;"",NOT(ISNUMBER(D400))),AND(E400&lt;&gt;"",NOT(ISNUMBER(E400))),AND(F400&lt;&gt;"Pendiente",F400&lt;&gt;"Comprado",F400&lt;&gt;"Descartado"),AND(F400="Comprado",NOT(ISNUMBER(D400))),AND(G400&lt;&gt;"",NOT(ISNUMBER(G400)))),"REVISAR datos","Correcto"))</f>
        <v/>
      </c>
      <c r="K400" s="24" t="str">
        <f aca="false">IF(COUNTA(A400:B400)=0,"",IF(COUNTIFS(Resumen!$A$18:$A$25,B400)=1,"Clasificado","REVISAR categoría"))</f>
        <v/>
      </c>
      <c r="L400" s="25" t="n">
        <f aca="false">IF(J400="Correcto",MAX(0,H400-C400),0)</f>
        <v>0</v>
      </c>
      <c r="M400" s="1" t="n">
        <f aca="false">IF(COUNTA(A400:G400)&gt;0,ROW(),0)</f>
        <v>0</v>
      </c>
    </row>
    <row r="401" customFormat="false" ht="30" hidden="false" customHeight="true" outlineLevel="0" collapsed="false">
      <c r="A401" s="33"/>
      <c r="B401" s="33"/>
      <c r="C401" s="34"/>
      <c r="D401" s="34"/>
      <c r="E401" s="34"/>
      <c r="F401" s="33"/>
      <c r="G401" s="35"/>
      <c r="H401" s="23" t="n">
        <f aca="false">IF(J401&lt;&gt;"Correcto",0,IF(F401="Descartado",0,IF(ISNUMBER(D401),D401,C401)))</f>
        <v>0</v>
      </c>
      <c r="I401" s="23" t="n">
        <f aca="false">IF(J401="Correcto",H401-N(E401),0)</f>
        <v>0</v>
      </c>
      <c r="J401" s="9" t="str">
        <f aca="false">IF(COUNTA(A401:G401)=0,"",IF(OR(A401="",B401="",NOT(ISNUMBER(C401)),C401&lt;0,AND(D401&lt;&gt;"",NOT(ISNUMBER(D401))),AND(E401&lt;&gt;"",NOT(ISNUMBER(E401))),AND(F401&lt;&gt;"Pendiente",F401&lt;&gt;"Comprado",F401&lt;&gt;"Descartado"),AND(F401="Comprado",NOT(ISNUMBER(D401))),AND(G401&lt;&gt;"",NOT(ISNUMBER(G401)))),"REVISAR datos","Correcto"))</f>
        <v/>
      </c>
      <c r="K401" s="24" t="str">
        <f aca="false">IF(COUNTA(A401:B401)=0,"",IF(COUNTIFS(Resumen!$A$18:$A$25,B401)=1,"Clasificado","REVISAR categoría"))</f>
        <v/>
      </c>
      <c r="L401" s="25" t="n">
        <f aca="false">IF(J401="Correcto",MAX(0,H401-C401),0)</f>
        <v>0</v>
      </c>
      <c r="M401" s="1" t="n">
        <f aca="false">IF(COUNTA(A401:G401)&gt;0,ROW(),0)</f>
        <v>0</v>
      </c>
    </row>
    <row r="402" customFormat="false" ht="30" hidden="false" customHeight="true" outlineLevel="0" collapsed="false">
      <c r="A402" s="33"/>
      <c r="B402" s="33"/>
      <c r="C402" s="34"/>
      <c r="D402" s="34"/>
      <c r="E402" s="34"/>
      <c r="F402" s="33"/>
      <c r="G402" s="35"/>
      <c r="H402" s="23" t="n">
        <f aca="false">IF(J402&lt;&gt;"Correcto",0,IF(F402="Descartado",0,IF(ISNUMBER(D402),D402,C402)))</f>
        <v>0</v>
      </c>
      <c r="I402" s="23" t="n">
        <f aca="false">IF(J402="Correcto",H402-N(E402),0)</f>
        <v>0</v>
      </c>
      <c r="J402" s="9" t="str">
        <f aca="false">IF(COUNTA(A402:G402)=0,"",IF(OR(A402="",B402="",NOT(ISNUMBER(C402)),C402&lt;0,AND(D402&lt;&gt;"",NOT(ISNUMBER(D402))),AND(E402&lt;&gt;"",NOT(ISNUMBER(E402))),AND(F402&lt;&gt;"Pendiente",F402&lt;&gt;"Comprado",F402&lt;&gt;"Descartado"),AND(F402="Comprado",NOT(ISNUMBER(D402))),AND(G402&lt;&gt;"",NOT(ISNUMBER(G402)))),"REVISAR datos","Correcto"))</f>
        <v/>
      </c>
      <c r="K402" s="24" t="str">
        <f aca="false">IF(COUNTA(A402:B402)=0,"",IF(COUNTIFS(Resumen!$A$18:$A$25,B402)=1,"Clasificado","REVISAR categoría"))</f>
        <v/>
      </c>
      <c r="L402" s="25" t="n">
        <f aca="false">IF(J402="Correcto",MAX(0,H402-C402),0)</f>
        <v>0</v>
      </c>
      <c r="M402" s="1" t="n">
        <f aca="false">IF(COUNTA(A402:G402)&gt;0,ROW(),0)</f>
        <v>0</v>
      </c>
    </row>
    <row r="403" customFormat="false" ht="30" hidden="false" customHeight="true" outlineLevel="0" collapsed="false">
      <c r="A403" s="33"/>
      <c r="B403" s="33"/>
      <c r="C403" s="34"/>
      <c r="D403" s="34"/>
      <c r="E403" s="34"/>
      <c r="F403" s="33"/>
      <c r="G403" s="35"/>
      <c r="H403" s="23" t="n">
        <f aca="false">IF(J403&lt;&gt;"Correcto",0,IF(F403="Descartado",0,IF(ISNUMBER(D403),D403,C403)))</f>
        <v>0</v>
      </c>
      <c r="I403" s="23" t="n">
        <f aca="false">IF(J403="Correcto",H403-N(E403),0)</f>
        <v>0</v>
      </c>
      <c r="J403" s="9" t="str">
        <f aca="false">IF(COUNTA(A403:G403)=0,"",IF(OR(A403="",B403="",NOT(ISNUMBER(C403)),C403&lt;0,AND(D403&lt;&gt;"",NOT(ISNUMBER(D403))),AND(E403&lt;&gt;"",NOT(ISNUMBER(E403))),AND(F403&lt;&gt;"Pendiente",F403&lt;&gt;"Comprado",F403&lt;&gt;"Descartado"),AND(F403="Comprado",NOT(ISNUMBER(D403))),AND(G403&lt;&gt;"",NOT(ISNUMBER(G403)))),"REVISAR datos","Correcto"))</f>
        <v/>
      </c>
      <c r="K403" s="24" t="str">
        <f aca="false">IF(COUNTA(A403:B403)=0,"",IF(COUNTIFS(Resumen!$A$18:$A$25,B403)=1,"Clasificado","REVISAR categoría"))</f>
        <v/>
      </c>
      <c r="L403" s="25" t="n">
        <f aca="false">IF(J403="Correcto",MAX(0,H403-C403),0)</f>
        <v>0</v>
      </c>
      <c r="M403" s="1" t="n">
        <f aca="false">IF(COUNTA(A403:G403)&gt;0,ROW(),0)</f>
        <v>0</v>
      </c>
    </row>
    <row r="404" customFormat="false" ht="30" hidden="false" customHeight="true" outlineLevel="0" collapsed="false">
      <c r="A404" s="33"/>
      <c r="B404" s="33"/>
      <c r="C404" s="34"/>
      <c r="D404" s="34"/>
      <c r="E404" s="34"/>
      <c r="F404" s="33"/>
      <c r="G404" s="35"/>
      <c r="H404" s="23" t="n">
        <f aca="false">IF(J404&lt;&gt;"Correcto",0,IF(F404="Descartado",0,IF(ISNUMBER(D404),D404,C404)))</f>
        <v>0</v>
      </c>
      <c r="I404" s="23" t="n">
        <f aca="false">IF(J404="Correcto",H404-N(E404),0)</f>
        <v>0</v>
      </c>
      <c r="J404" s="9" t="str">
        <f aca="false">IF(COUNTA(A404:G404)=0,"",IF(OR(A404="",B404="",NOT(ISNUMBER(C404)),C404&lt;0,AND(D404&lt;&gt;"",NOT(ISNUMBER(D404))),AND(E404&lt;&gt;"",NOT(ISNUMBER(E404))),AND(F404&lt;&gt;"Pendiente",F404&lt;&gt;"Comprado",F404&lt;&gt;"Descartado"),AND(F404="Comprado",NOT(ISNUMBER(D404))),AND(G404&lt;&gt;"",NOT(ISNUMBER(G404)))),"REVISAR datos","Correcto"))</f>
        <v/>
      </c>
      <c r="K404" s="24" t="str">
        <f aca="false">IF(COUNTA(A404:B404)=0,"",IF(COUNTIFS(Resumen!$A$18:$A$25,B404)=1,"Clasificado","REVISAR categoría"))</f>
        <v/>
      </c>
      <c r="L404" s="25" t="n">
        <f aca="false">IF(J404="Correcto",MAX(0,H404-C404),0)</f>
        <v>0</v>
      </c>
      <c r="M404" s="1" t="n">
        <f aca="false">IF(COUNTA(A404:G404)&gt;0,ROW(),0)</f>
        <v>0</v>
      </c>
    </row>
    <row r="405" customFormat="false" ht="30" hidden="false" customHeight="true" outlineLevel="0" collapsed="false">
      <c r="A405" s="33"/>
      <c r="B405" s="33"/>
      <c r="C405" s="34"/>
      <c r="D405" s="34"/>
      <c r="E405" s="34"/>
      <c r="F405" s="33"/>
      <c r="G405" s="35"/>
      <c r="H405" s="23" t="n">
        <f aca="false">IF(J405&lt;&gt;"Correcto",0,IF(F405="Descartado",0,IF(ISNUMBER(D405),D405,C405)))</f>
        <v>0</v>
      </c>
      <c r="I405" s="23" t="n">
        <f aca="false">IF(J405="Correcto",H405-N(E405),0)</f>
        <v>0</v>
      </c>
      <c r="J405" s="9" t="str">
        <f aca="false">IF(COUNTA(A405:G405)=0,"",IF(OR(A405="",B405="",NOT(ISNUMBER(C405)),C405&lt;0,AND(D405&lt;&gt;"",NOT(ISNUMBER(D405))),AND(E405&lt;&gt;"",NOT(ISNUMBER(E405))),AND(F405&lt;&gt;"Pendiente",F405&lt;&gt;"Comprado",F405&lt;&gt;"Descartado"),AND(F405="Comprado",NOT(ISNUMBER(D405))),AND(G405&lt;&gt;"",NOT(ISNUMBER(G405)))),"REVISAR datos","Correcto"))</f>
        <v/>
      </c>
      <c r="K405" s="24" t="str">
        <f aca="false">IF(COUNTA(A405:B405)=0,"",IF(COUNTIFS(Resumen!$A$18:$A$25,B405)=1,"Clasificado","REVISAR categoría"))</f>
        <v/>
      </c>
      <c r="L405" s="25" t="n">
        <f aca="false">IF(J405="Correcto",MAX(0,H405-C405),0)</f>
        <v>0</v>
      </c>
      <c r="M405" s="1" t="n">
        <f aca="false">IF(COUNTA(A405:G405)&gt;0,ROW(),0)</f>
        <v>0</v>
      </c>
    </row>
    <row r="406" customFormat="false" ht="30" hidden="false" customHeight="true" outlineLevel="0" collapsed="false">
      <c r="A406" s="33"/>
      <c r="B406" s="33"/>
      <c r="C406" s="34"/>
      <c r="D406" s="34"/>
      <c r="E406" s="34"/>
      <c r="F406" s="33"/>
      <c r="G406" s="35"/>
      <c r="H406" s="23" t="n">
        <f aca="false">IF(J406&lt;&gt;"Correcto",0,IF(F406="Descartado",0,IF(ISNUMBER(D406),D406,C406)))</f>
        <v>0</v>
      </c>
      <c r="I406" s="23" t="n">
        <f aca="false">IF(J406="Correcto",H406-N(E406),0)</f>
        <v>0</v>
      </c>
      <c r="J406" s="9" t="str">
        <f aca="false">IF(COUNTA(A406:G406)=0,"",IF(OR(A406="",B406="",NOT(ISNUMBER(C406)),C406&lt;0,AND(D406&lt;&gt;"",NOT(ISNUMBER(D406))),AND(E406&lt;&gt;"",NOT(ISNUMBER(E406))),AND(F406&lt;&gt;"Pendiente",F406&lt;&gt;"Comprado",F406&lt;&gt;"Descartado"),AND(F406="Comprado",NOT(ISNUMBER(D406))),AND(G406&lt;&gt;"",NOT(ISNUMBER(G406)))),"REVISAR datos","Correcto"))</f>
        <v/>
      </c>
      <c r="K406" s="24" t="str">
        <f aca="false">IF(COUNTA(A406:B406)=0,"",IF(COUNTIFS(Resumen!$A$18:$A$25,B406)=1,"Clasificado","REVISAR categoría"))</f>
        <v/>
      </c>
      <c r="L406" s="25" t="n">
        <f aca="false">IF(J406="Correcto",MAX(0,H406-C406),0)</f>
        <v>0</v>
      </c>
      <c r="M406" s="1" t="n">
        <f aca="false">IF(COUNTA(A406:G406)&gt;0,ROW(),0)</f>
        <v>0</v>
      </c>
    </row>
    <row r="407" customFormat="false" ht="30" hidden="false" customHeight="true" outlineLevel="0" collapsed="false">
      <c r="A407" s="33"/>
      <c r="B407" s="33"/>
      <c r="C407" s="34"/>
      <c r="D407" s="34"/>
      <c r="E407" s="34"/>
      <c r="F407" s="33"/>
      <c r="G407" s="35"/>
      <c r="H407" s="23" t="n">
        <f aca="false">IF(J407&lt;&gt;"Correcto",0,IF(F407="Descartado",0,IF(ISNUMBER(D407),D407,C407)))</f>
        <v>0</v>
      </c>
      <c r="I407" s="23" t="n">
        <f aca="false">IF(J407="Correcto",H407-N(E407),0)</f>
        <v>0</v>
      </c>
      <c r="J407" s="9" t="str">
        <f aca="false">IF(COUNTA(A407:G407)=0,"",IF(OR(A407="",B407="",NOT(ISNUMBER(C407)),C407&lt;0,AND(D407&lt;&gt;"",NOT(ISNUMBER(D407))),AND(E407&lt;&gt;"",NOT(ISNUMBER(E407))),AND(F407&lt;&gt;"Pendiente",F407&lt;&gt;"Comprado",F407&lt;&gt;"Descartado"),AND(F407="Comprado",NOT(ISNUMBER(D407))),AND(G407&lt;&gt;"",NOT(ISNUMBER(G407)))),"REVISAR datos","Correcto"))</f>
        <v/>
      </c>
      <c r="K407" s="24" t="str">
        <f aca="false">IF(COUNTA(A407:B407)=0,"",IF(COUNTIFS(Resumen!$A$18:$A$25,B407)=1,"Clasificado","REVISAR categoría"))</f>
        <v/>
      </c>
      <c r="L407" s="25" t="n">
        <f aca="false">IF(J407="Correcto",MAX(0,H407-C407),0)</f>
        <v>0</v>
      </c>
      <c r="M407" s="1" t="n">
        <f aca="false">IF(COUNTA(A407:G407)&gt;0,ROW(),0)</f>
        <v>0</v>
      </c>
    </row>
    <row r="408" customFormat="false" ht="30" hidden="false" customHeight="true" outlineLevel="0" collapsed="false">
      <c r="A408" s="33"/>
      <c r="B408" s="33"/>
      <c r="C408" s="34"/>
      <c r="D408" s="34"/>
      <c r="E408" s="34"/>
      <c r="F408" s="33"/>
      <c r="G408" s="35"/>
      <c r="H408" s="23" t="n">
        <f aca="false">IF(J408&lt;&gt;"Correcto",0,IF(F408="Descartado",0,IF(ISNUMBER(D408),D408,C408)))</f>
        <v>0</v>
      </c>
      <c r="I408" s="23" t="n">
        <f aca="false">IF(J408="Correcto",H408-N(E408),0)</f>
        <v>0</v>
      </c>
      <c r="J408" s="9" t="str">
        <f aca="false">IF(COUNTA(A408:G408)=0,"",IF(OR(A408="",B408="",NOT(ISNUMBER(C408)),C408&lt;0,AND(D408&lt;&gt;"",NOT(ISNUMBER(D408))),AND(E408&lt;&gt;"",NOT(ISNUMBER(E408))),AND(F408&lt;&gt;"Pendiente",F408&lt;&gt;"Comprado",F408&lt;&gt;"Descartado"),AND(F408="Comprado",NOT(ISNUMBER(D408))),AND(G408&lt;&gt;"",NOT(ISNUMBER(G408)))),"REVISAR datos","Correcto"))</f>
        <v/>
      </c>
      <c r="K408" s="24" t="str">
        <f aca="false">IF(COUNTA(A408:B408)=0,"",IF(COUNTIFS(Resumen!$A$18:$A$25,B408)=1,"Clasificado","REVISAR categoría"))</f>
        <v/>
      </c>
      <c r="L408" s="25" t="n">
        <f aca="false">IF(J408="Correcto",MAX(0,H408-C408),0)</f>
        <v>0</v>
      </c>
      <c r="M408" s="1" t="n">
        <f aca="false">IF(COUNTA(A408:G408)&gt;0,ROW(),0)</f>
        <v>0</v>
      </c>
    </row>
    <row r="409" customFormat="false" ht="30" hidden="false" customHeight="true" outlineLevel="0" collapsed="false">
      <c r="A409" s="33"/>
      <c r="B409" s="33"/>
      <c r="C409" s="34"/>
      <c r="D409" s="34"/>
      <c r="E409" s="34"/>
      <c r="F409" s="33"/>
      <c r="G409" s="35"/>
      <c r="H409" s="23" t="n">
        <f aca="false">IF(J409&lt;&gt;"Correcto",0,IF(F409="Descartado",0,IF(ISNUMBER(D409),D409,C409)))</f>
        <v>0</v>
      </c>
      <c r="I409" s="23" t="n">
        <f aca="false">IF(J409="Correcto",H409-N(E409),0)</f>
        <v>0</v>
      </c>
      <c r="J409" s="9" t="str">
        <f aca="false">IF(COUNTA(A409:G409)=0,"",IF(OR(A409="",B409="",NOT(ISNUMBER(C409)),C409&lt;0,AND(D409&lt;&gt;"",NOT(ISNUMBER(D409))),AND(E409&lt;&gt;"",NOT(ISNUMBER(E409))),AND(F409&lt;&gt;"Pendiente",F409&lt;&gt;"Comprado",F409&lt;&gt;"Descartado"),AND(F409="Comprado",NOT(ISNUMBER(D409))),AND(G409&lt;&gt;"",NOT(ISNUMBER(G409)))),"REVISAR datos","Correcto"))</f>
        <v/>
      </c>
      <c r="K409" s="24" t="str">
        <f aca="false">IF(COUNTA(A409:B409)=0,"",IF(COUNTIFS(Resumen!$A$18:$A$25,B409)=1,"Clasificado","REVISAR categoría"))</f>
        <v/>
      </c>
      <c r="L409" s="25" t="n">
        <f aca="false">IF(J409="Correcto",MAX(0,H409-C409),0)</f>
        <v>0</v>
      </c>
      <c r="M409" s="1" t="n">
        <f aca="false">IF(COUNTA(A409:G409)&gt;0,ROW(),0)</f>
        <v>0</v>
      </c>
    </row>
    <row r="410" customFormat="false" ht="30" hidden="false" customHeight="true" outlineLevel="0" collapsed="false">
      <c r="A410" s="33"/>
      <c r="B410" s="33"/>
      <c r="C410" s="34"/>
      <c r="D410" s="34"/>
      <c r="E410" s="34"/>
      <c r="F410" s="33"/>
      <c r="G410" s="35"/>
      <c r="H410" s="23" t="n">
        <f aca="false">IF(J410&lt;&gt;"Correcto",0,IF(F410="Descartado",0,IF(ISNUMBER(D410),D410,C410)))</f>
        <v>0</v>
      </c>
      <c r="I410" s="23" t="n">
        <f aca="false">IF(J410="Correcto",H410-N(E410),0)</f>
        <v>0</v>
      </c>
      <c r="J410" s="9" t="str">
        <f aca="false">IF(COUNTA(A410:G410)=0,"",IF(OR(A410="",B410="",NOT(ISNUMBER(C410)),C410&lt;0,AND(D410&lt;&gt;"",NOT(ISNUMBER(D410))),AND(E410&lt;&gt;"",NOT(ISNUMBER(E410))),AND(F410&lt;&gt;"Pendiente",F410&lt;&gt;"Comprado",F410&lt;&gt;"Descartado"),AND(F410="Comprado",NOT(ISNUMBER(D410))),AND(G410&lt;&gt;"",NOT(ISNUMBER(G410)))),"REVISAR datos","Correcto"))</f>
        <v/>
      </c>
      <c r="K410" s="24" t="str">
        <f aca="false">IF(COUNTA(A410:B410)=0,"",IF(COUNTIFS(Resumen!$A$18:$A$25,B410)=1,"Clasificado","REVISAR categoría"))</f>
        <v/>
      </c>
      <c r="L410" s="25" t="n">
        <f aca="false">IF(J410="Correcto",MAX(0,H410-C410),0)</f>
        <v>0</v>
      </c>
      <c r="M410" s="1" t="n">
        <f aca="false">IF(COUNTA(A410:G410)&gt;0,ROW(),0)</f>
        <v>0</v>
      </c>
    </row>
    <row r="411" customFormat="false" ht="30" hidden="false" customHeight="true" outlineLevel="0" collapsed="false">
      <c r="A411" s="33"/>
      <c r="B411" s="33"/>
      <c r="C411" s="34"/>
      <c r="D411" s="34"/>
      <c r="E411" s="34"/>
      <c r="F411" s="33"/>
      <c r="G411" s="35"/>
      <c r="H411" s="23" t="n">
        <f aca="false">IF(J411&lt;&gt;"Correcto",0,IF(F411="Descartado",0,IF(ISNUMBER(D411),D411,C411)))</f>
        <v>0</v>
      </c>
      <c r="I411" s="23" t="n">
        <f aca="false">IF(J411="Correcto",H411-N(E411),0)</f>
        <v>0</v>
      </c>
      <c r="J411" s="9" t="str">
        <f aca="false">IF(COUNTA(A411:G411)=0,"",IF(OR(A411="",B411="",NOT(ISNUMBER(C411)),C411&lt;0,AND(D411&lt;&gt;"",NOT(ISNUMBER(D411))),AND(E411&lt;&gt;"",NOT(ISNUMBER(E411))),AND(F411&lt;&gt;"Pendiente",F411&lt;&gt;"Comprado",F411&lt;&gt;"Descartado"),AND(F411="Comprado",NOT(ISNUMBER(D411))),AND(G411&lt;&gt;"",NOT(ISNUMBER(G411)))),"REVISAR datos","Correcto"))</f>
        <v/>
      </c>
      <c r="K411" s="24" t="str">
        <f aca="false">IF(COUNTA(A411:B411)=0,"",IF(COUNTIFS(Resumen!$A$18:$A$25,B411)=1,"Clasificado","REVISAR categoría"))</f>
        <v/>
      </c>
      <c r="L411" s="25" t="n">
        <f aca="false">IF(J411="Correcto",MAX(0,H411-C411),0)</f>
        <v>0</v>
      </c>
      <c r="M411" s="1" t="n">
        <f aca="false">IF(COUNTA(A411:G411)&gt;0,ROW(),0)</f>
        <v>0</v>
      </c>
    </row>
    <row r="412" customFormat="false" ht="30" hidden="false" customHeight="true" outlineLevel="0" collapsed="false">
      <c r="A412" s="33"/>
      <c r="B412" s="33"/>
      <c r="C412" s="34"/>
      <c r="D412" s="34"/>
      <c r="E412" s="34"/>
      <c r="F412" s="33"/>
      <c r="G412" s="35"/>
      <c r="H412" s="23" t="n">
        <f aca="false">IF(J412&lt;&gt;"Correcto",0,IF(F412="Descartado",0,IF(ISNUMBER(D412),D412,C412)))</f>
        <v>0</v>
      </c>
      <c r="I412" s="23" t="n">
        <f aca="false">IF(J412="Correcto",H412-N(E412),0)</f>
        <v>0</v>
      </c>
      <c r="J412" s="9" t="str">
        <f aca="false">IF(COUNTA(A412:G412)=0,"",IF(OR(A412="",B412="",NOT(ISNUMBER(C412)),C412&lt;0,AND(D412&lt;&gt;"",NOT(ISNUMBER(D412))),AND(E412&lt;&gt;"",NOT(ISNUMBER(E412))),AND(F412&lt;&gt;"Pendiente",F412&lt;&gt;"Comprado",F412&lt;&gt;"Descartado"),AND(F412="Comprado",NOT(ISNUMBER(D412))),AND(G412&lt;&gt;"",NOT(ISNUMBER(G412)))),"REVISAR datos","Correcto"))</f>
        <v/>
      </c>
      <c r="K412" s="24" t="str">
        <f aca="false">IF(COUNTA(A412:B412)=0,"",IF(COUNTIFS(Resumen!$A$18:$A$25,B412)=1,"Clasificado","REVISAR categoría"))</f>
        <v/>
      </c>
      <c r="L412" s="25" t="n">
        <f aca="false">IF(J412="Correcto",MAX(0,H412-C412),0)</f>
        <v>0</v>
      </c>
      <c r="M412" s="1" t="n">
        <f aca="false">IF(COUNTA(A412:G412)&gt;0,ROW(),0)</f>
        <v>0</v>
      </c>
    </row>
    <row r="413" customFormat="false" ht="30" hidden="false" customHeight="true" outlineLevel="0" collapsed="false">
      <c r="A413" s="33"/>
      <c r="B413" s="33"/>
      <c r="C413" s="34"/>
      <c r="D413" s="34"/>
      <c r="E413" s="34"/>
      <c r="F413" s="33"/>
      <c r="G413" s="35"/>
      <c r="H413" s="23" t="n">
        <f aca="false">IF(J413&lt;&gt;"Correcto",0,IF(F413="Descartado",0,IF(ISNUMBER(D413),D413,C413)))</f>
        <v>0</v>
      </c>
      <c r="I413" s="23" t="n">
        <f aca="false">IF(J413="Correcto",H413-N(E413),0)</f>
        <v>0</v>
      </c>
      <c r="J413" s="9" t="str">
        <f aca="false">IF(COUNTA(A413:G413)=0,"",IF(OR(A413="",B413="",NOT(ISNUMBER(C413)),C413&lt;0,AND(D413&lt;&gt;"",NOT(ISNUMBER(D413))),AND(E413&lt;&gt;"",NOT(ISNUMBER(E413))),AND(F413&lt;&gt;"Pendiente",F413&lt;&gt;"Comprado",F413&lt;&gt;"Descartado"),AND(F413="Comprado",NOT(ISNUMBER(D413))),AND(G413&lt;&gt;"",NOT(ISNUMBER(G413)))),"REVISAR datos","Correcto"))</f>
        <v/>
      </c>
      <c r="K413" s="24" t="str">
        <f aca="false">IF(COUNTA(A413:B413)=0,"",IF(COUNTIFS(Resumen!$A$18:$A$25,B413)=1,"Clasificado","REVISAR categoría"))</f>
        <v/>
      </c>
      <c r="L413" s="25" t="n">
        <f aca="false">IF(J413="Correcto",MAX(0,H413-C413),0)</f>
        <v>0</v>
      </c>
      <c r="M413" s="1" t="n">
        <f aca="false">IF(COUNTA(A413:G413)&gt;0,ROW(),0)</f>
        <v>0</v>
      </c>
    </row>
    <row r="414" customFormat="false" ht="30" hidden="false" customHeight="true" outlineLevel="0" collapsed="false">
      <c r="A414" s="33"/>
      <c r="B414" s="33"/>
      <c r="C414" s="34"/>
      <c r="D414" s="34"/>
      <c r="E414" s="34"/>
      <c r="F414" s="33"/>
      <c r="G414" s="35"/>
      <c r="H414" s="23" t="n">
        <f aca="false">IF(J414&lt;&gt;"Correcto",0,IF(F414="Descartado",0,IF(ISNUMBER(D414),D414,C414)))</f>
        <v>0</v>
      </c>
      <c r="I414" s="23" t="n">
        <f aca="false">IF(J414="Correcto",H414-N(E414),0)</f>
        <v>0</v>
      </c>
      <c r="J414" s="9" t="str">
        <f aca="false">IF(COUNTA(A414:G414)=0,"",IF(OR(A414="",B414="",NOT(ISNUMBER(C414)),C414&lt;0,AND(D414&lt;&gt;"",NOT(ISNUMBER(D414))),AND(E414&lt;&gt;"",NOT(ISNUMBER(E414))),AND(F414&lt;&gt;"Pendiente",F414&lt;&gt;"Comprado",F414&lt;&gt;"Descartado"),AND(F414="Comprado",NOT(ISNUMBER(D414))),AND(G414&lt;&gt;"",NOT(ISNUMBER(G414)))),"REVISAR datos","Correcto"))</f>
        <v/>
      </c>
      <c r="K414" s="24" t="str">
        <f aca="false">IF(COUNTA(A414:B414)=0,"",IF(COUNTIFS(Resumen!$A$18:$A$25,B414)=1,"Clasificado","REVISAR categoría"))</f>
        <v/>
      </c>
      <c r="L414" s="25" t="n">
        <f aca="false">IF(J414="Correcto",MAX(0,H414-C414),0)</f>
        <v>0</v>
      </c>
      <c r="M414" s="1" t="n">
        <f aca="false">IF(COUNTA(A414:G414)&gt;0,ROW(),0)</f>
        <v>0</v>
      </c>
    </row>
    <row r="415" customFormat="false" ht="30" hidden="false" customHeight="true" outlineLevel="0" collapsed="false">
      <c r="A415" s="33"/>
      <c r="B415" s="33"/>
      <c r="C415" s="34"/>
      <c r="D415" s="34"/>
      <c r="E415" s="34"/>
      <c r="F415" s="33"/>
      <c r="G415" s="35"/>
      <c r="H415" s="23" t="n">
        <f aca="false">IF(J415&lt;&gt;"Correcto",0,IF(F415="Descartado",0,IF(ISNUMBER(D415),D415,C415)))</f>
        <v>0</v>
      </c>
      <c r="I415" s="23" t="n">
        <f aca="false">IF(J415="Correcto",H415-N(E415),0)</f>
        <v>0</v>
      </c>
      <c r="J415" s="9" t="str">
        <f aca="false">IF(COUNTA(A415:G415)=0,"",IF(OR(A415="",B415="",NOT(ISNUMBER(C415)),C415&lt;0,AND(D415&lt;&gt;"",NOT(ISNUMBER(D415))),AND(E415&lt;&gt;"",NOT(ISNUMBER(E415))),AND(F415&lt;&gt;"Pendiente",F415&lt;&gt;"Comprado",F415&lt;&gt;"Descartado"),AND(F415="Comprado",NOT(ISNUMBER(D415))),AND(G415&lt;&gt;"",NOT(ISNUMBER(G415)))),"REVISAR datos","Correcto"))</f>
        <v/>
      </c>
      <c r="K415" s="24" t="str">
        <f aca="false">IF(COUNTA(A415:B415)=0,"",IF(COUNTIFS(Resumen!$A$18:$A$25,B415)=1,"Clasificado","REVISAR categoría"))</f>
        <v/>
      </c>
      <c r="L415" s="25" t="n">
        <f aca="false">IF(J415="Correcto",MAX(0,H415-C415),0)</f>
        <v>0</v>
      </c>
      <c r="M415" s="1" t="n">
        <f aca="false">IF(COUNTA(A415:G415)&gt;0,ROW(),0)</f>
        <v>0</v>
      </c>
    </row>
    <row r="416" customFormat="false" ht="30" hidden="false" customHeight="true" outlineLevel="0" collapsed="false">
      <c r="A416" s="33"/>
      <c r="B416" s="33"/>
      <c r="C416" s="34"/>
      <c r="D416" s="34"/>
      <c r="E416" s="34"/>
      <c r="F416" s="33"/>
      <c r="G416" s="35"/>
      <c r="H416" s="23" t="n">
        <f aca="false">IF(J416&lt;&gt;"Correcto",0,IF(F416="Descartado",0,IF(ISNUMBER(D416),D416,C416)))</f>
        <v>0</v>
      </c>
      <c r="I416" s="23" t="n">
        <f aca="false">IF(J416="Correcto",H416-N(E416),0)</f>
        <v>0</v>
      </c>
      <c r="J416" s="9" t="str">
        <f aca="false">IF(COUNTA(A416:G416)=0,"",IF(OR(A416="",B416="",NOT(ISNUMBER(C416)),C416&lt;0,AND(D416&lt;&gt;"",NOT(ISNUMBER(D416))),AND(E416&lt;&gt;"",NOT(ISNUMBER(E416))),AND(F416&lt;&gt;"Pendiente",F416&lt;&gt;"Comprado",F416&lt;&gt;"Descartado"),AND(F416="Comprado",NOT(ISNUMBER(D416))),AND(G416&lt;&gt;"",NOT(ISNUMBER(G416)))),"REVISAR datos","Correcto"))</f>
        <v/>
      </c>
      <c r="K416" s="24" t="str">
        <f aca="false">IF(COUNTA(A416:B416)=0,"",IF(COUNTIFS(Resumen!$A$18:$A$25,B416)=1,"Clasificado","REVISAR categoría"))</f>
        <v/>
      </c>
      <c r="L416" s="25" t="n">
        <f aca="false">IF(J416="Correcto",MAX(0,H416-C416),0)</f>
        <v>0</v>
      </c>
      <c r="M416" s="1" t="n">
        <f aca="false">IF(COUNTA(A416:G416)&gt;0,ROW(),0)</f>
        <v>0</v>
      </c>
    </row>
    <row r="417" customFormat="false" ht="30" hidden="false" customHeight="true" outlineLevel="0" collapsed="false">
      <c r="A417" s="33"/>
      <c r="B417" s="33"/>
      <c r="C417" s="34"/>
      <c r="D417" s="34"/>
      <c r="E417" s="34"/>
      <c r="F417" s="33"/>
      <c r="G417" s="35"/>
      <c r="H417" s="23" t="n">
        <f aca="false">IF(J417&lt;&gt;"Correcto",0,IF(F417="Descartado",0,IF(ISNUMBER(D417),D417,C417)))</f>
        <v>0</v>
      </c>
      <c r="I417" s="23" t="n">
        <f aca="false">IF(J417="Correcto",H417-N(E417),0)</f>
        <v>0</v>
      </c>
      <c r="J417" s="9" t="str">
        <f aca="false">IF(COUNTA(A417:G417)=0,"",IF(OR(A417="",B417="",NOT(ISNUMBER(C417)),C417&lt;0,AND(D417&lt;&gt;"",NOT(ISNUMBER(D417))),AND(E417&lt;&gt;"",NOT(ISNUMBER(E417))),AND(F417&lt;&gt;"Pendiente",F417&lt;&gt;"Comprado",F417&lt;&gt;"Descartado"),AND(F417="Comprado",NOT(ISNUMBER(D417))),AND(G417&lt;&gt;"",NOT(ISNUMBER(G417)))),"REVISAR datos","Correcto"))</f>
        <v/>
      </c>
      <c r="K417" s="24" t="str">
        <f aca="false">IF(COUNTA(A417:B417)=0,"",IF(COUNTIFS(Resumen!$A$18:$A$25,B417)=1,"Clasificado","REVISAR categoría"))</f>
        <v/>
      </c>
      <c r="L417" s="25" t="n">
        <f aca="false">IF(J417="Correcto",MAX(0,H417-C417),0)</f>
        <v>0</v>
      </c>
      <c r="M417" s="1" t="n">
        <f aca="false">IF(COUNTA(A417:G417)&gt;0,ROW(),0)</f>
        <v>0</v>
      </c>
    </row>
    <row r="418" customFormat="false" ht="30" hidden="false" customHeight="true" outlineLevel="0" collapsed="false">
      <c r="A418" s="33"/>
      <c r="B418" s="33"/>
      <c r="C418" s="34"/>
      <c r="D418" s="34"/>
      <c r="E418" s="34"/>
      <c r="F418" s="33"/>
      <c r="G418" s="35"/>
      <c r="H418" s="23" t="n">
        <f aca="false">IF(J418&lt;&gt;"Correcto",0,IF(F418="Descartado",0,IF(ISNUMBER(D418),D418,C418)))</f>
        <v>0</v>
      </c>
      <c r="I418" s="23" t="n">
        <f aca="false">IF(J418="Correcto",H418-N(E418),0)</f>
        <v>0</v>
      </c>
      <c r="J418" s="9" t="str">
        <f aca="false">IF(COUNTA(A418:G418)=0,"",IF(OR(A418="",B418="",NOT(ISNUMBER(C418)),C418&lt;0,AND(D418&lt;&gt;"",NOT(ISNUMBER(D418))),AND(E418&lt;&gt;"",NOT(ISNUMBER(E418))),AND(F418&lt;&gt;"Pendiente",F418&lt;&gt;"Comprado",F418&lt;&gt;"Descartado"),AND(F418="Comprado",NOT(ISNUMBER(D418))),AND(G418&lt;&gt;"",NOT(ISNUMBER(G418)))),"REVISAR datos","Correcto"))</f>
        <v/>
      </c>
      <c r="K418" s="24" t="str">
        <f aca="false">IF(COUNTA(A418:B418)=0,"",IF(COUNTIFS(Resumen!$A$18:$A$25,B418)=1,"Clasificado","REVISAR categoría"))</f>
        <v/>
      </c>
      <c r="L418" s="25" t="n">
        <f aca="false">IF(J418="Correcto",MAX(0,H418-C418),0)</f>
        <v>0</v>
      </c>
      <c r="M418" s="1" t="n">
        <f aca="false">IF(COUNTA(A418:G418)&gt;0,ROW(),0)</f>
        <v>0</v>
      </c>
    </row>
    <row r="419" customFormat="false" ht="30" hidden="false" customHeight="true" outlineLevel="0" collapsed="false">
      <c r="A419" s="33"/>
      <c r="B419" s="33"/>
      <c r="C419" s="34"/>
      <c r="D419" s="34"/>
      <c r="E419" s="34"/>
      <c r="F419" s="33"/>
      <c r="G419" s="35"/>
      <c r="H419" s="23" t="n">
        <f aca="false">IF(J419&lt;&gt;"Correcto",0,IF(F419="Descartado",0,IF(ISNUMBER(D419),D419,C419)))</f>
        <v>0</v>
      </c>
      <c r="I419" s="23" t="n">
        <f aca="false">IF(J419="Correcto",H419-N(E419),0)</f>
        <v>0</v>
      </c>
      <c r="J419" s="9" t="str">
        <f aca="false">IF(COUNTA(A419:G419)=0,"",IF(OR(A419="",B419="",NOT(ISNUMBER(C419)),C419&lt;0,AND(D419&lt;&gt;"",NOT(ISNUMBER(D419))),AND(E419&lt;&gt;"",NOT(ISNUMBER(E419))),AND(F419&lt;&gt;"Pendiente",F419&lt;&gt;"Comprado",F419&lt;&gt;"Descartado"),AND(F419="Comprado",NOT(ISNUMBER(D419))),AND(G419&lt;&gt;"",NOT(ISNUMBER(G419)))),"REVISAR datos","Correcto"))</f>
        <v/>
      </c>
      <c r="K419" s="24" t="str">
        <f aca="false">IF(COUNTA(A419:B419)=0,"",IF(COUNTIFS(Resumen!$A$18:$A$25,B419)=1,"Clasificado","REVISAR categoría"))</f>
        <v/>
      </c>
      <c r="L419" s="25" t="n">
        <f aca="false">IF(J419="Correcto",MAX(0,H419-C419),0)</f>
        <v>0</v>
      </c>
      <c r="M419" s="1" t="n">
        <f aca="false">IF(COUNTA(A419:G419)&gt;0,ROW(),0)</f>
        <v>0</v>
      </c>
    </row>
    <row r="420" customFormat="false" ht="30" hidden="false" customHeight="true" outlineLevel="0" collapsed="false">
      <c r="A420" s="33"/>
      <c r="B420" s="33"/>
      <c r="C420" s="34"/>
      <c r="D420" s="34"/>
      <c r="E420" s="34"/>
      <c r="F420" s="33"/>
      <c r="G420" s="35"/>
      <c r="H420" s="23" t="n">
        <f aca="false">IF(J420&lt;&gt;"Correcto",0,IF(F420="Descartado",0,IF(ISNUMBER(D420),D420,C420)))</f>
        <v>0</v>
      </c>
      <c r="I420" s="23" t="n">
        <f aca="false">IF(J420="Correcto",H420-N(E420),0)</f>
        <v>0</v>
      </c>
      <c r="J420" s="9" t="str">
        <f aca="false">IF(COUNTA(A420:G420)=0,"",IF(OR(A420="",B420="",NOT(ISNUMBER(C420)),C420&lt;0,AND(D420&lt;&gt;"",NOT(ISNUMBER(D420))),AND(E420&lt;&gt;"",NOT(ISNUMBER(E420))),AND(F420&lt;&gt;"Pendiente",F420&lt;&gt;"Comprado",F420&lt;&gt;"Descartado"),AND(F420="Comprado",NOT(ISNUMBER(D420))),AND(G420&lt;&gt;"",NOT(ISNUMBER(G420)))),"REVISAR datos","Correcto"))</f>
        <v/>
      </c>
      <c r="K420" s="24" t="str">
        <f aca="false">IF(COUNTA(A420:B420)=0,"",IF(COUNTIFS(Resumen!$A$18:$A$25,B420)=1,"Clasificado","REVISAR categoría"))</f>
        <v/>
      </c>
      <c r="L420" s="25" t="n">
        <f aca="false">IF(J420="Correcto",MAX(0,H420-C420),0)</f>
        <v>0</v>
      </c>
      <c r="M420" s="1" t="n">
        <f aca="false">IF(COUNTA(A420:G420)&gt;0,ROW(),0)</f>
        <v>0</v>
      </c>
    </row>
    <row r="421" customFormat="false" ht="30" hidden="false" customHeight="true" outlineLevel="0" collapsed="false">
      <c r="A421" s="33"/>
      <c r="B421" s="33"/>
      <c r="C421" s="34"/>
      <c r="D421" s="34"/>
      <c r="E421" s="34"/>
      <c r="F421" s="33"/>
      <c r="G421" s="35"/>
      <c r="H421" s="23" t="n">
        <f aca="false">IF(J421&lt;&gt;"Correcto",0,IF(F421="Descartado",0,IF(ISNUMBER(D421),D421,C421)))</f>
        <v>0</v>
      </c>
      <c r="I421" s="23" t="n">
        <f aca="false">IF(J421="Correcto",H421-N(E421),0)</f>
        <v>0</v>
      </c>
      <c r="J421" s="9" t="str">
        <f aca="false">IF(COUNTA(A421:G421)=0,"",IF(OR(A421="",B421="",NOT(ISNUMBER(C421)),C421&lt;0,AND(D421&lt;&gt;"",NOT(ISNUMBER(D421))),AND(E421&lt;&gt;"",NOT(ISNUMBER(E421))),AND(F421&lt;&gt;"Pendiente",F421&lt;&gt;"Comprado",F421&lt;&gt;"Descartado"),AND(F421="Comprado",NOT(ISNUMBER(D421))),AND(G421&lt;&gt;"",NOT(ISNUMBER(G421)))),"REVISAR datos","Correcto"))</f>
        <v/>
      </c>
      <c r="K421" s="24" t="str">
        <f aca="false">IF(COUNTA(A421:B421)=0,"",IF(COUNTIFS(Resumen!$A$18:$A$25,B421)=1,"Clasificado","REVISAR categoría"))</f>
        <v/>
      </c>
      <c r="L421" s="25" t="n">
        <f aca="false">IF(J421="Correcto",MAX(0,H421-C421),0)</f>
        <v>0</v>
      </c>
      <c r="M421" s="1" t="n">
        <f aca="false">IF(COUNTA(A421:G421)&gt;0,ROW(),0)</f>
        <v>0</v>
      </c>
    </row>
    <row r="422" customFormat="false" ht="30" hidden="false" customHeight="true" outlineLevel="0" collapsed="false">
      <c r="A422" s="33"/>
      <c r="B422" s="33"/>
      <c r="C422" s="34"/>
      <c r="D422" s="34"/>
      <c r="E422" s="34"/>
      <c r="F422" s="33"/>
      <c r="G422" s="35"/>
      <c r="H422" s="23" t="n">
        <f aca="false">IF(J422&lt;&gt;"Correcto",0,IF(F422="Descartado",0,IF(ISNUMBER(D422),D422,C422)))</f>
        <v>0</v>
      </c>
      <c r="I422" s="23" t="n">
        <f aca="false">IF(J422="Correcto",H422-N(E422),0)</f>
        <v>0</v>
      </c>
      <c r="J422" s="9" t="str">
        <f aca="false">IF(COUNTA(A422:G422)=0,"",IF(OR(A422="",B422="",NOT(ISNUMBER(C422)),C422&lt;0,AND(D422&lt;&gt;"",NOT(ISNUMBER(D422))),AND(E422&lt;&gt;"",NOT(ISNUMBER(E422))),AND(F422&lt;&gt;"Pendiente",F422&lt;&gt;"Comprado",F422&lt;&gt;"Descartado"),AND(F422="Comprado",NOT(ISNUMBER(D422))),AND(G422&lt;&gt;"",NOT(ISNUMBER(G422)))),"REVISAR datos","Correcto"))</f>
        <v/>
      </c>
      <c r="K422" s="24" t="str">
        <f aca="false">IF(COUNTA(A422:B422)=0,"",IF(COUNTIFS(Resumen!$A$18:$A$25,B422)=1,"Clasificado","REVISAR categoría"))</f>
        <v/>
      </c>
      <c r="L422" s="25" t="n">
        <f aca="false">IF(J422="Correcto",MAX(0,H422-C422),0)</f>
        <v>0</v>
      </c>
      <c r="M422" s="1" t="n">
        <f aca="false">IF(COUNTA(A422:G422)&gt;0,ROW(),0)</f>
        <v>0</v>
      </c>
    </row>
    <row r="423" customFormat="false" ht="30" hidden="false" customHeight="true" outlineLevel="0" collapsed="false">
      <c r="A423" s="33"/>
      <c r="B423" s="33"/>
      <c r="C423" s="34"/>
      <c r="D423" s="34"/>
      <c r="E423" s="34"/>
      <c r="F423" s="33"/>
      <c r="G423" s="35"/>
      <c r="H423" s="23" t="n">
        <f aca="false">IF(J423&lt;&gt;"Correcto",0,IF(F423="Descartado",0,IF(ISNUMBER(D423),D423,C423)))</f>
        <v>0</v>
      </c>
      <c r="I423" s="23" t="n">
        <f aca="false">IF(J423="Correcto",H423-N(E423),0)</f>
        <v>0</v>
      </c>
      <c r="J423" s="9" t="str">
        <f aca="false">IF(COUNTA(A423:G423)=0,"",IF(OR(A423="",B423="",NOT(ISNUMBER(C423)),C423&lt;0,AND(D423&lt;&gt;"",NOT(ISNUMBER(D423))),AND(E423&lt;&gt;"",NOT(ISNUMBER(E423))),AND(F423&lt;&gt;"Pendiente",F423&lt;&gt;"Comprado",F423&lt;&gt;"Descartado"),AND(F423="Comprado",NOT(ISNUMBER(D423))),AND(G423&lt;&gt;"",NOT(ISNUMBER(G423)))),"REVISAR datos","Correcto"))</f>
        <v/>
      </c>
      <c r="K423" s="24" t="str">
        <f aca="false">IF(COUNTA(A423:B423)=0,"",IF(COUNTIFS(Resumen!$A$18:$A$25,B423)=1,"Clasificado","REVISAR categoría"))</f>
        <v/>
      </c>
      <c r="L423" s="25" t="n">
        <f aca="false">IF(J423="Correcto",MAX(0,H423-C423),0)</f>
        <v>0</v>
      </c>
      <c r="M423" s="1" t="n">
        <f aca="false">IF(COUNTA(A423:G423)&gt;0,ROW(),0)</f>
        <v>0</v>
      </c>
    </row>
    <row r="424" customFormat="false" ht="30" hidden="false" customHeight="true" outlineLevel="0" collapsed="false">
      <c r="A424" s="33"/>
      <c r="B424" s="33"/>
      <c r="C424" s="34"/>
      <c r="D424" s="34"/>
      <c r="E424" s="34"/>
      <c r="F424" s="33"/>
      <c r="G424" s="35"/>
      <c r="H424" s="23" t="n">
        <f aca="false">IF(J424&lt;&gt;"Correcto",0,IF(F424="Descartado",0,IF(ISNUMBER(D424),D424,C424)))</f>
        <v>0</v>
      </c>
      <c r="I424" s="23" t="n">
        <f aca="false">IF(J424="Correcto",H424-N(E424),0)</f>
        <v>0</v>
      </c>
      <c r="J424" s="9" t="str">
        <f aca="false">IF(COUNTA(A424:G424)=0,"",IF(OR(A424="",B424="",NOT(ISNUMBER(C424)),C424&lt;0,AND(D424&lt;&gt;"",NOT(ISNUMBER(D424))),AND(E424&lt;&gt;"",NOT(ISNUMBER(E424))),AND(F424&lt;&gt;"Pendiente",F424&lt;&gt;"Comprado",F424&lt;&gt;"Descartado"),AND(F424="Comprado",NOT(ISNUMBER(D424))),AND(G424&lt;&gt;"",NOT(ISNUMBER(G424)))),"REVISAR datos","Correcto"))</f>
        <v/>
      </c>
      <c r="K424" s="24" t="str">
        <f aca="false">IF(COUNTA(A424:B424)=0,"",IF(COUNTIFS(Resumen!$A$18:$A$25,B424)=1,"Clasificado","REVISAR categoría"))</f>
        <v/>
      </c>
      <c r="L424" s="25" t="n">
        <f aca="false">IF(J424="Correcto",MAX(0,H424-C424),0)</f>
        <v>0</v>
      </c>
      <c r="M424" s="1" t="n">
        <f aca="false">IF(COUNTA(A424:G424)&gt;0,ROW(),0)</f>
        <v>0</v>
      </c>
    </row>
    <row r="425" customFormat="false" ht="30" hidden="false" customHeight="true" outlineLevel="0" collapsed="false">
      <c r="A425" s="33"/>
      <c r="B425" s="33"/>
      <c r="C425" s="34"/>
      <c r="D425" s="34"/>
      <c r="E425" s="34"/>
      <c r="F425" s="33"/>
      <c r="G425" s="35"/>
      <c r="H425" s="23" t="n">
        <f aca="false">IF(J425&lt;&gt;"Correcto",0,IF(F425="Descartado",0,IF(ISNUMBER(D425),D425,C425)))</f>
        <v>0</v>
      </c>
      <c r="I425" s="23" t="n">
        <f aca="false">IF(J425="Correcto",H425-N(E425),0)</f>
        <v>0</v>
      </c>
      <c r="J425" s="9" t="str">
        <f aca="false">IF(COUNTA(A425:G425)=0,"",IF(OR(A425="",B425="",NOT(ISNUMBER(C425)),C425&lt;0,AND(D425&lt;&gt;"",NOT(ISNUMBER(D425))),AND(E425&lt;&gt;"",NOT(ISNUMBER(E425))),AND(F425&lt;&gt;"Pendiente",F425&lt;&gt;"Comprado",F425&lt;&gt;"Descartado"),AND(F425="Comprado",NOT(ISNUMBER(D425))),AND(G425&lt;&gt;"",NOT(ISNUMBER(G425)))),"REVISAR datos","Correcto"))</f>
        <v/>
      </c>
      <c r="K425" s="24" t="str">
        <f aca="false">IF(COUNTA(A425:B425)=0,"",IF(COUNTIFS(Resumen!$A$18:$A$25,B425)=1,"Clasificado","REVISAR categoría"))</f>
        <v/>
      </c>
      <c r="L425" s="25" t="n">
        <f aca="false">IF(J425="Correcto",MAX(0,H425-C425),0)</f>
        <v>0</v>
      </c>
      <c r="M425" s="1" t="n">
        <f aca="false">IF(COUNTA(A425:G425)&gt;0,ROW(),0)</f>
        <v>0</v>
      </c>
    </row>
    <row r="426" customFormat="false" ht="30" hidden="false" customHeight="true" outlineLevel="0" collapsed="false">
      <c r="A426" s="33"/>
      <c r="B426" s="33"/>
      <c r="C426" s="34"/>
      <c r="D426" s="34"/>
      <c r="E426" s="34"/>
      <c r="F426" s="33"/>
      <c r="G426" s="35"/>
      <c r="H426" s="23" t="n">
        <f aca="false">IF(J426&lt;&gt;"Correcto",0,IF(F426="Descartado",0,IF(ISNUMBER(D426),D426,C426)))</f>
        <v>0</v>
      </c>
      <c r="I426" s="23" t="n">
        <f aca="false">IF(J426="Correcto",H426-N(E426),0)</f>
        <v>0</v>
      </c>
      <c r="J426" s="9" t="str">
        <f aca="false">IF(COUNTA(A426:G426)=0,"",IF(OR(A426="",B426="",NOT(ISNUMBER(C426)),C426&lt;0,AND(D426&lt;&gt;"",NOT(ISNUMBER(D426))),AND(E426&lt;&gt;"",NOT(ISNUMBER(E426))),AND(F426&lt;&gt;"Pendiente",F426&lt;&gt;"Comprado",F426&lt;&gt;"Descartado"),AND(F426="Comprado",NOT(ISNUMBER(D426))),AND(G426&lt;&gt;"",NOT(ISNUMBER(G426)))),"REVISAR datos","Correcto"))</f>
        <v/>
      </c>
      <c r="K426" s="24" t="str">
        <f aca="false">IF(COUNTA(A426:B426)=0,"",IF(COUNTIFS(Resumen!$A$18:$A$25,B426)=1,"Clasificado","REVISAR categoría"))</f>
        <v/>
      </c>
      <c r="L426" s="25" t="n">
        <f aca="false">IF(J426="Correcto",MAX(0,H426-C426),0)</f>
        <v>0</v>
      </c>
      <c r="M426" s="1" t="n">
        <f aca="false">IF(COUNTA(A426:G426)&gt;0,ROW(),0)</f>
        <v>0</v>
      </c>
    </row>
    <row r="427" customFormat="false" ht="30" hidden="false" customHeight="true" outlineLevel="0" collapsed="false">
      <c r="A427" s="33"/>
      <c r="B427" s="33"/>
      <c r="C427" s="34"/>
      <c r="D427" s="34"/>
      <c r="E427" s="34"/>
      <c r="F427" s="33"/>
      <c r="G427" s="35"/>
      <c r="H427" s="23" t="n">
        <f aca="false">IF(J427&lt;&gt;"Correcto",0,IF(F427="Descartado",0,IF(ISNUMBER(D427),D427,C427)))</f>
        <v>0</v>
      </c>
      <c r="I427" s="23" t="n">
        <f aca="false">IF(J427="Correcto",H427-N(E427),0)</f>
        <v>0</v>
      </c>
      <c r="J427" s="9" t="str">
        <f aca="false">IF(COUNTA(A427:G427)=0,"",IF(OR(A427="",B427="",NOT(ISNUMBER(C427)),C427&lt;0,AND(D427&lt;&gt;"",NOT(ISNUMBER(D427))),AND(E427&lt;&gt;"",NOT(ISNUMBER(E427))),AND(F427&lt;&gt;"Pendiente",F427&lt;&gt;"Comprado",F427&lt;&gt;"Descartado"),AND(F427="Comprado",NOT(ISNUMBER(D427))),AND(G427&lt;&gt;"",NOT(ISNUMBER(G427)))),"REVISAR datos","Correcto"))</f>
        <v/>
      </c>
      <c r="K427" s="24" t="str">
        <f aca="false">IF(COUNTA(A427:B427)=0,"",IF(COUNTIFS(Resumen!$A$18:$A$25,B427)=1,"Clasificado","REVISAR categoría"))</f>
        <v/>
      </c>
      <c r="L427" s="25" t="n">
        <f aca="false">IF(J427="Correcto",MAX(0,H427-C427),0)</f>
        <v>0</v>
      </c>
      <c r="M427" s="1" t="n">
        <f aca="false">IF(COUNTA(A427:G427)&gt;0,ROW(),0)</f>
        <v>0</v>
      </c>
    </row>
    <row r="428" customFormat="false" ht="30" hidden="false" customHeight="true" outlineLevel="0" collapsed="false">
      <c r="A428" s="33"/>
      <c r="B428" s="33"/>
      <c r="C428" s="34"/>
      <c r="D428" s="34"/>
      <c r="E428" s="34"/>
      <c r="F428" s="33"/>
      <c r="G428" s="35"/>
      <c r="H428" s="23" t="n">
        <f aca="false">IF(J428&lt;&gt;"Correcto",0,IF(F428="Descartado",0,IF(ISNUMBER(D428),D428,C428)))</f>
        <v>0</v>
      </c>
      <c r="I428" s="23" t="n">
        <f aca="false">IF(J428="Correcto",H428-N(E428),0)</f>
        <v>0</v>
      </c>
      <c r="J428" s="9" t="str">
        <f aca="false">IF(COUNTA(A428:G428)=0,"",IF(OR(A428="",B428="",NOT(ISNUMBER(C428)),C428&lt;0,AND(D428&lt;&gt;"",NOT(ISNUMBER(D428))),AND(E428&lt;&gt;"",NOT(ISNUMBER(E428))),AND(F428&lt;&gt;"Pendiente",F428&lt;&gt;"Comprado",F428&lt;&gt;"Descartado"),AND(F428="Comprado",NOT(ISNUMBER(D428))),AND(G428&lt;&gt;"",NOT(ISNUMBER(G428)))),"REVISAR datos","Correcto"))</f>
        <v/>
      </c>
      <c r="K428" s="24" t="str">
        <f aca="false">IF(COUNTA(A428:B428)=0,"",IF(COUNTIFS(Resumen!$A$18:$A$25,B428)=1,"Clasificado","REVISAR categoría"))</f>
        <v/>
      </c>
      <c r="L428" s="25" t="n">
        <f aca="false">IF(J428="Correcto",MAX(0,H428-C428),0)</f>
        <v>0</v>
      </c>
      <c r="M428" s="1" t="n">
        <f aca="false">IF(COUNTA(A428:G428)&gt;0,ROW(),0)</f>
        <v>0</v>
      </c>
    </row>
    <row r="429" customFormat="false" ht="30" hidden="false" customHeight="true" outlineLevel="0" collapsed="false">
      <c r="A429" s="33"/>
      <c r="B429" s="33"/>
      <c r="C429" s="34"/>
      <c r="D429" s="34"/>
      <c r="E429" s="34"/>
      <c r="F429" s="33"/>
      <c r="G429" s="35"/>
      <c r="H429" s="23" t="n">
        <f aca="false">IF(J429&lt;&gt;"Correcto",0,IF(F429="Descartado",0,IF(ISNUMBER(D429),D429,C429)))</f>
        <v>0</v>
      </c>
      <c r="I429" s="23" t="n">
        <f aca="false">IF(J429="Correcto",H429-N(E429),0)</f>
        <v>0</v>
      </c>
      <c r="J429" s="9" t="str">
        <f aca="false">IF(COUNTA(A429:G429)=0,"",IF(OR(A429="",B429="",NOT(ISNUMBER(C429)),C429&lt;0,AND(D429&lt;&gt;"",NOT(ISNUMBER(D429))),AND(E429&lt;&gt;"",NOT(ISNUMBER(E429))),AND(F429&lt;&gt;"Pendiente",F429&lt;&gt;"Comprado",F429&lt;&gt;"Descartado"),AND(F429="Comprado",NOT(ISNUMBER(D429))),AND(G429&lt;&gt;"",NOT(ISNUMBER(G429)))),"REVISAR datos","Correcto"))</f>
        <v/>
      </c>
      <c r="K429" s="24" t="str">
        <f aca="false">IF(COUNTA(A429:B429)=0,"",IF(COUNTIFS(Resumen!$A$18:$A$25,B429)=1,"Clasificado","REVISAR categoría"))</f>
        <v/>
      </c>
      <c r="L429" s="25" t="n">
        <f aca="false">IF(J429="Correcto",MAX(0,H429-C429),0)</f>
        <v>0</v>
      </c>
      <c r="M429" s="1" t="n">
        <f aca="false">IF(COUNTA(A429:G429)&gt;0,ROW(),0)</f>
        <v>0</v>
      </c>
    </row>
    <row r="430" customFormat="false" ht="30" hidden="false" customHeight="true" outlineLevel="0" collapsed="false">
      <c r="A430" s="33"/>
      <c r="B430" s="33"/>
      <c r="C430" s="34"/>
      <c r="D430" s="34"/>
      <c r="E430" s="34"/>
      <c r="F430" s="33"/>
      <c r="G430" s="35"/>
      <c r="H430" s="23" t="n">
        <f aca="false">IF(J430&lt;&gt;"Correcto",0,IF(F430="Descartado",0,IF(ISNUMBER(D430),D430,C430)))</f>
        <v>0</v>
      </c>
      <c r="I430" s="23" t="n">
        <f aca="false">IF(J430="Correcto",H430-N(E430),0)</f>
        <v>0</v>
      </c>
      <c r="J430" s="9" t="str">
        <f aca="false">IF(COUNTA(A430:G430)=0,"",IF(OR(A430="",B430="",NOT(ISNUMBER(C430)),C430&lt;0,AND(D430&lt;&gt;"",NOT(ISNUMBER(D430))),AND(E430&lt;&gt;"",NOT(ISNUMBER(E430))),AND(F430&lt;&gt;"Pendiente",F430&lt;&gt;"Comprado",F430&lt;&gt;"Descartado"),AND(F430="Comprado",NOT(ISNUMBER(D430))),AND(G430&lt;&gt;"",NOT(ISNUMBER(G430)))),"REVISAR datos","Correcto"))</f>
        <v/>
      </c>
      <c r="K430" s="24" t="str">
        <f aca="false">IF(COUNTA(A430:B430)=0,"",IF(COUNTIFS(Resumen!$A$18:$A$25,B430)=1,"Clasificado","REVISAR categoría"))</f>
        <v/>
      </c>
      <c r="L430" s="25" t="n">
        <f aca="false">IF(J430="Correcto",MAX(0,H430-C430),0)</f>
        <v>0</v>
      </c>
      <c r="M430" s="1" t="n">
        <f aca="false">IF(COUNTA(A430:G430)&gt;0,ROW(),0)</f>
        <v>0</v>
      </c>
    </row>
    <row r="431" customFormat="false" ht="30" hidden="false" customHeight="true" outlineLevel="0" collapsed="false">
      <c r="A431" s="33"/>
      <c r="B431" s="33"/>
      <c r="C431" s="34"/>
      <c r="D431" s="34"/>
      <c r="E431" s="34"/>
      <c r="F431" s="33"/>
      <c r="G431" s="35"/>
      <c r="H431" s="23" t="n">
        <f aca="false">IF(J431&lt;&gt;"Correcto",0,IF(F431="Descartado",0,IF(ISNUMBER(D431),D431,C431)))</f>
        <v>0</v>
      </c>
      <c r="I431" s="23" t="n">
        <f aca="false">IF(J431="Correcto",H431-N(E431),0)</f>
        <v>0</v>
      </c>
      <c r="J431" s="9" t="str">
        <f aca="false">IF(COUNTA(A431:G431)=0,"",IF(OR(A431="",B431="",NOT(ISNUMBER(C431)),C431&lt;0,AND(D431&lt;&gt;"",NOT(ISNUMBER(D431))),AND(E431&lt;&gt;"",NOT(ISNUMBER(E431))),AND(F431&lt;&gt;"Pendiente",F431&lt;&gt;"Comprado",F431&lt;&gt;"Descartado"),AND(F431="Comprado",NOT(ISNUMBER(D431))),AND(G431&lt;&gt;"",NOT(ISNUMBER(G431)))),"REVISAR datos","Correcto"))</f>
        <v/>
      </c>
      <c r="K431" s="24" t="str">
        <f aca="false">IF(COUNTA(A431:B431)=0,"",IF(COUNTIFS(Resumen!$A$18:$A$25,B431)=1,"Clasificado","REVISAR categoría"))</f>
        <v/>
      </c>
      <c r="L431" s="25" t="n">
        <f aca="false">IF(J431="Correcto",MAX(0,H431-C431),0)</f>
        <v>0</v>
      </c>
      <c r="M431" s="1" t="n">
        <f aca="false">IF(COUNTA(A431:G431)&gt;0,ROW(),0)</f>
        <v>0</v>
      </c>
    </row>
    <row r="432" customFormat="false" ht="30" hidden="false" customHeight="true" outlineLevel="0" collapsed="false">
      <c r="A432" s="33"/>
      <c r="B432" s="33"/>
      <c r="C432" s="34"/>
      <c r="D432" s="34"/>
      <c r="E432" s="34"/>
      <c r="F432" s="33"/>
      <c r="G432" s="35"/>
      <c r="H432" s="23" t="n">
        <f aca="false">IF(J432&lt;&gt;"Correcto",0,IF(F432="Descartado",0,IF(ISNUMBER(D432),D432,C432)))</f>
        <v>0</v>
      </c>
      <c r="I432" s="23" t="n">
        <f aca="false">IF(J432="Correcto",H432-N(E432),0)</f>
        <v>0</v>
      </c>
      <c r="J432" s="9" t="str">
        <f aca="false">IF(COUNTA(A432:G432)=0,"",IF(OR(A432="",B432="",NOT(ISNUMBER(C432)),C432&lt;0,AND(D432&lt;&gt;"",NOT(ISNUMBER(D432))),AND(E432&lt;&gt;"",NOT(ISNUMBER(E432))),AND(F432&lt;&gt;"Pendiente",F432&lt;&gt;"Comprado",F432&lt;&gt;"Descartado"),AND(F432="Comprado",NOT(ISNUMBER(D432))),AND(G432&lt;&gt;"",NOT(ISNUMBER(G432)))),"REVISAR datos","Correcto"))</f>
        <v/>
      </c>
      <c r="K432" s="24" t="str">
        <f aca="false">IF(COUNTA(A432:B432)=0,"",IF(COUNTIFS(Resumen!$A$18:$A$25,B432)=1,"Clasificado","REVISAR categoría"))</f>
        <v/>
      </c>
      <c r="L432" s="25" t="n">
        <f aca="false">IF(J432="Correcto",MAX(0,H432-C432),0)</f>
        <v>0</v>
      </c>
      <c r="M432" s="1" t="n">
        <f aca="false">IF(COUNTA(A432:G432)&gt;0,ROW(),0)</f>
        <v>0</v>
      </c>
    </row>
    <row r="433" customFormat="false" ht="30" hidden="false" customHeight="true" outlineLevel="0" collapsed="false">
      <c r="A433" s="33"/>
      <c r="B433" s="33"/>
      <c r="C433" s="34"/>
      <c r="D433" s="34"/>
      <c r="E433" s="34"/>
      <c r="F433" s="33"/>
      <c r="G433" s="35"/>
      <c r="H433" s="23" t="n">
        <f aca="false">IF(J433&lt;&gt;"Correcto",0,IF(F433="Descartado",0,IF(ISNUMBER(D433),D433,C433)))</f>
        <v>0</v>
      </c>
      <c r="I433" s="23" t="n">
        <f aca="false">IF(J433="Correcto",H433-N(E433),0)</f>
        <v>0</v>
      </c>
      <c r="J433" s="9" t="str">
        <f aca="false">IF(COUNTA(A433:G433)=0,"",IF(OR(A433="",B433="",NOT(ISNUMBER(C433)),C433&lt;0,AND(D433&lt;&gt;"",NOT(ISNUMBER(D433))),AND(E433&lt;&gt;"",NOT(ISNUMBER(E433))),AND(F433&lt;&gt;"Pendiente",F433&lt;&gt;"Comprado",F433&lt;&gt;"Descartado"),AND(F433="Comprado",NOT(ISNUMBER(D433))),AND(G433&lt;&gt;"",NOT(ISNUMBER(G433)))),"REVISAR datos","Correcto"))</f>
        <v/>
      </c>
      <c r="K433" s="24" t="str">
        <f aca="false">IF(COUNTA(A433:B433)=0,"",IF(COUNTIFS(Resumen!$A$18:$A$25,B433)=1,"Clasificado","REVISAR categoría"))</f>
        <v/>
      </c>
      <c r="L433" s="25" t="n">
        <f aca="false">IF(J433="Correcto",MAX(0,H433-C433),0)</f>
        <v>0</v>
      </c>
      <c r="M433" s="1" t="n">
        <f aca="false">IF(COUNTA(A433:G433)&gt;0,ROW(),0)</f>
        <v>0</v>
      </c>
    </row>
    <row r="434" customFormat="false" ht="30" hidden="false" customHeight="true" outlineLevel="0" collapsed="false">
      <c r="A434" s="33"/>
      <c r="B434" s="33"/>
      <c r="C434" s="34"/>
      <c r="D434" s="34"/>
      <c r="E434" s="34"/>
      <c r="F434" s="33"/>
      <c r="G434" s="35"/>
      <c r="H434" s="23" t="n">
        <f aca="false">IF(J434&lt;&gt;"Correcto",0,IF(F434="Descartado",0,IF(ISNUMBER(D434),D434,C434)))</f>
        <v>0</v>
      </c>
      <c r="I434" s="23" t="n">
        <f aca="false">IF(J434="Correcto",H434-N(E434),0)</f>
        <v>0</v>
      </c>
      <c r="J434" s="9" t="str">
        <f aca="false">IF(COUNTA(A434:G434)=0,"",IF(OR(A434="",B434="",NOT(ISNUMBER(C434)),C434&lt;0,AND(D434&lt;&gt;"",NOT(ISNUMBER(D434))),AND(E434&lt;&gt;"",NOT(ISNUMBER(E434))),AND(F434&lt;&gt;"Pendiente",F434&lt;&gt;"Comprado",F434&lt;&gt;"Descartado"),AND(F434="Comprado",NOT(ISNUMBER(D434))),AND(G434&lt;&gt;"",NOT(ISNUMBER(G434)))),"REVISAR datos","Correcto"))</f>
        <v/>
      </c>
      <c r="K434" s="24" t="str">
        <f aca="false">IF(COUNTA(A434:B434)=0,"",IF(COUNTIFS(Resumen!$A$18:$A$25,B434)=1,"Clasificado","REVISAR categoría"))</f>
        <v/>
      </c>
      <c r="L434" s="25" t="n">
        <f aca="false">IF(J434="Correcto",MAX(0,H434-C434),0)</f>
        <v>0</v>
      </c>
      <c r="M434" s="1" t="n">
        <f aca="false">IF(COUNTA(A434:G434)&gt;0,ROW(),0)</f>
        <v>0</v>
      </c>
    </row>
    <row r="435" customFormat="false" ht="30" hidden="false" customHeight="true" outlineLevel="0" collapsed="false">
      <c r="A435" s="33"/>
      <c r="B435" s="33"/>
      <c r="C435" s="34"/>
      <c r="D435" s="34"/>
      <c r="E435" s="34"/>
      <c r="F435" s="33"/>
      <c r="G435" s="35"/>
      <c r="H435" s="23" t="n">
        <f aca="false">IF(J435&lt;&gt;"Correcto",0,IF(F435="Descartado",0,IF(ISNUMBER(D435),D435,C435)))</f>
        <v>0</v>
      </c>
      <c r="I435" s="23" t="n">
        <f aca="false">IF(J435="Correcto",H435-N(E435),0)</f>
        <v>0</v>
      </c>
      <c r="J435" s="9" t="str">
        <f aca="false">IF(COUNTA(A435:G435)=0,"",IF(OR(A435="",B435="",NOT(ISNUMBER(C435)),C435&lt;0,AND(D435&lt;&gt;"",NOT(ISNUMBER(D435))),AND(E435&lt;&gt;"",NOT(ISNUMBER(E435))),AND(F435&lt;&gt;"Pendiente",F435&lt;&gt;"Comprado",F435&lt;&gt;"Descartado"),AND(F435="Comprado",NOT(ISNUMBER(D435))),AND(G435&lt;&gt;"",NOT(ISNUMBER(G435)))),"REVISAR datos","Correcto"))</f>
        <v/>
      </c>
      <c r="K435" s="24" t="str">
        <f aca="false">IF(COUNTA(A435:B435)=0,"",IF(COUNTIFS(Resumen!$A$18:$A$25,B435)=1,"Clasificado","REVISAR categoría"))</f>
        <v/>
      </c>
      <c r="L435" s="25" t="n">
        <f aca="false">IF(J435="Correcto",MAX(0,H435-C435),0)</f>
        <v>0</v>
      </c>
      <c r="M435" s="1" t="n">
        <f aca="false">IF(COUNTA(A435:G435)&gt;0,ROW(),0)</f>
        <v>0</v>
      </c>
    </row>
    <row r="436" customFormat="false" ht="30" hidden="false" customHeight="true" outlineLevel="0" collapsed="false">
      <c r="A436" s="33"/>
      <c r="B436" s="33"/>
      <c r="C436" s="34"/>
      <c r="D436" s="34"/>
      <c r="E436" s="34"/>
      <c r="F436" s="33"/>
      <c r="G436" s="35"/>
      <c r="H436" s="23" t="n">
        <f aca="false">IF(J436&lt;&gt;"Correcto",0,IF(F436="Descartado",0,IF(ISNUMBER(D436),D436,C436)))</f>
        <v>0</v>
      </c>
      <c r="I436" s="23" t="n">
        <f aca="false">IF(J436="Correcto",H436-N(E436),0)</f>
        <v>0</v>
      </c>
      <c r="J436" s="9" t="str">
        <f aca="false">IF(COUNTA(A436:G436)=0,"",IF(OR(A436="",B436="",NOT(ISNUMBER(C436)),C436&lt;0,AND(D436&lt;&gt;"",NOT(ISNUMBER(D436))),AND(E436&lt;&gt;"",NOT(ISNUMBER(E436))),AND(F436&lt;&gt;"Pendiente",F436&lt;&gt;"Comprado",F436&lt;&gt;"Descartado"),AND(F436="Comprado",NOT(ISNUMBER(D436))),AND(G436&lt;&gt;"",NOT(ISNUMBER(G436)))),"REVISAR datos","Correcto"))</f>
        <v/>
      </c>
      <c r="K436" s="24" t="str">
        <f aca="false">IF(COUNTA(A436:B436)=0,"",IF(COUNTIFS(Resumen!$A$18:$A$25,B436)=1,"Clasificado","REVISAR categoría"))</f>
        <v/>
      </c>
      <c r="L436" s="25" t="n">
        <f aca="false">IF(J436="Correcto",MAX(0,H436-C436),0)</f>
        <v>0</v>
      </c>
      <c r="M436" s="1" t="n">
        <f aca="false">IF(COUNTA(A436:G436)&gt;0,ROW(),0)</f>
        <v>0</v>
      </c>
    </row>
    <row r="437" customFormat="false" ht="30" hidden="false" customHeight="true" outlineLevel="0" collapsed="false">
      <c r="A437" s="33"/>
      <c r="B437" s="33"/>
      <c r="C437" s="34"/>
      <c r="D437" s="34"/>
      <c r="E437" s="34"/>
      <c r="F437" s="33"/>
      <c r="G437" s="35"/>
      <c r="H437" s="23" t="n">
        <f aca="false">IF(J437&lt;&gt;"Correcto",0,IF(F437="Descartado",0,IF(ISNUMBER(D437),D437,C437)))</f>
        <v>0</v>
      </c>
      <c r="I437" s="23" t="n">
        <f aca="false">IF(J437="Correcto",H437-N(E437),0)</f>
        <v>0</v>
      </c>
      <c r="J437" s="9" t="str">
        <f aca="false">IF(COUNTA(A437:G437)=0,"",IF(OR(A437="",B437="",NOT(ISNUMBER(C437)),C437&lt;0,AND(D437&lt;&gt;"",NOT(ISNUMBER(D437))),AND(E437&lt;&gt;"",NOT(ISNUMBER(E437))),AND(F437&lt;&gt;"Pendiente",F437&lt;&gt;"Comprado",F437&lt;&gt;"Descartado"),AND(F437="Comprado",NOT(ISNUMBER(D437))),AND(G437&lt;&gt;"",NOT(ISNUMBER(G437)))),"REVISAR datos","Correcto"))</f>
        <v/>
      </c>
      <c r="K437" s="24" t="str">
        <f aca="false">IF(COUNTA(A437:B437)=0,"",IF(COUNTIFS(Resumen!$A$18:$A$25,B437)=1,"Clasificado","REVISAR categoría"))</f>
        <v/>
      </c>
      <c r="L437" s="25" t="n">
        <f aca="false">IF(J437="Correcto",MAX(0,H437-C437),0)</f>
        <v>0</v>
      </c>
      <c r="M437" s="1" t="n">
        <f aca="false">IF(COUNTA(A437:G437)&gt;0,ROW(),0)</f>
        <v>0</v>
      </c>
    </row>
    <row r="438" customFormat="false" ht="30" hidden="false" customHeight="true" outlineLevel="0" collapsed="false">
      <c r="A438" s="33"/>
      <c r="B438" s="33"/>
      <c r="C438" s="34"/>
      <c r="D438" s="34"/>
      <c r="E438" s="34"/>
      <c r="F438" s="33"/>
      <c r="G438" s="35"/>
      <c r="H438" s="23" t="n">
        <f aca="false">IF(J438&lt;&gt;"Correcto",0,IF(F438="Descartado",0,IF(ISNUMBER(D438),D438,C438)))</f>
        <v>0</v>
      </c>
      <c r="I438" s="23" t="n">
        <f aca="false">IF(J438="Correcto",H438-N(E438),0)</f>
        <v>0</v>
      </c>
      <c r="J438" s="9" t="str">
        <f aca="false">IF(COUNTA(A438:G438)=0,"",IF(OR(A438="",B438="",NOT(ISNUMBER(C438)),C438&lt;0,AND(D438&lt;&gt;"",NOT(ISNUMBER(D438))),AND(E438&lt;&gt;"",NOT(ISNUMBER(E438))),AND(F438&lt;&gt;"Pendiente",F438&lt;&gt;"Comprado",F438&lt;&gt;"Descartado"),AND(F438="Comprado",NOT(ISNUMBER(D438))),AND(G438&lt;&gt;"",NOT(ISNUMBER(G438)))),"REVISAR datos","Correcto"))</f>
        <v/>
      </c>
      <c r="K438" s="24" t="str">
        <f aca="false">IF(COUNTA(A438:B438)=0,"",IF(COUNTIFS(Resumen!$A$18:$A$25,B438)=1,"Clasificado","REVISAR categoría"))</f>
        <v/>
      </c>
      <c r="L438" s="25" t="n">
        <f aca="false">IF(J438="Correcto",MAX(0,H438-C438),0)</f>
        <v>0</v>
      </c>
      <c r="M438" s="1" t="n">
        <f aca="false">IF(COUNTA(A438:G438)&gt;0,ROW(),0)</f>
        <v>0</v>
      </c>
    </row>
    <row r="439" customFormat="false" ht="30" hidden="false" customHeight="true" outlineLevel="0" collapsed="false">
      <c r="A439" s="33"/>
      <c r="B439" s="33"/>
      <c r="C439" s="34"/>
      <c r="D439" s="34"/>
      <c r="E439" s="34"/>
      <c r="F439" s="33"/>
      <c r="G439" s="35"/>
      <c r="H439" s="23" t="n">
        <f aca="false">IF(J439&lt;&gt;"Correcto",0,IF(F439="Descartado",0,IF(ISNUMBER(D439),D439,C439)))</f>
        <v>0</v>
      </c>
      <c r="I439" s="23" t="n">
        <f aca="false">IF(J439="Correcto",H439-N(E439),0)</f>
        <v>0</v>
      </c>
      <c r="J439" s="9" t="str">
        <f aca="false">IF(COUNTA(A439:G439)=0,"",IF(OR(A439="",B439="",NOT(ISNUMBER(C439)),C439&lt;0,AND(D439&lt;&gt;"",NOT(ISNUMBER(D439))),AND(E439&lt;&gt;"",NOT(ISNUMBER(E439))),AND(F439&lt;&gt;"Pendiente",F439&lt;&gt;"Comprado",F439&lt;&gt;"Descartado"),AND(F439="Comprado",NOT(ISNUMBER(D439))),AND(G439&lt;&gt;"",NOT(ISNUMBER(G439)))),"REVISAR datos","Correcto"))</f>
        <v/>
      </c>
      <c r="K439" s="24" t="str">
        <f aca="false">IF(COUNTA(A439:B439)=0,"",IF(COUNTIFS(Resumen!$A$18:$A$25,B439)=1,"Clasificado","REVISAR categoría"))</f>
        <v/>
      </c>
      <c r="L439" s="25" t="n">
        <f aca="false">IF(J439="Correcto",MAX(0,H439-C439),0)</f>
        <v>0</v>
      </c>
      <c r="M439" s="1" t="n">
        <f aca="false">IF(COUNTA(A439:G439)&gt;0,ROW(),0)</f>
        <v>0</v>
      </c>
    </row>
    <row r="440" customFormat="false" ht="30" hidden="false" customHeight="true" outlineLevel="0" collapsed="false">
      <c r="A440" s="33"/>
      <c r="B440" s="33"/>
      <c r="C440" s="34"/>
      <c r="D440" s="34"/>
      <c r="E440" s="34"/>
      <c r="F440" s="33"/>
      <c r="G440" s="35"/>
      <c r="H440" s="23" t="n">
        <f aca="false">IF(J440&lt;&gt;"Correcto",0,IF(F440="Descartado",0,IF(ISNUMBER(D440),D440,C440)))</f>
        <v>0</v>
      </c>
      <c r="I440" s="23" t="n">
        <f aca="false">IF(J440="Correcto",H440-N(E440),0)</f>
        <v>0</v>
      </c>
      <c r="J440" s="9" t="str">
        <f aca="false">IF(COUNTA(A440:G440)=0,"",IF(OR(A440="",B440="",NOT(ISNUMBER(C440)),C440&lt;0,AND(D440&lt;&gt;"",NOT(ISNUMBER(D440))),AND(E440&lt;&gt;"",NOT(ISNUMBER(E440))),AND(F440&lt;&gt;"Pendiente",F440&lt;&gt;"Comprado",F440&lt;&gt;"Descartado"),AND(F440="Comprado",NOT(ISNUMBER(D440))),AND(G440&lt;&gt;"",NOT(ISNUMBER(G440)))),"REVISAR datos","Correcto"))</f>
        <v/>
      </c>
      <c r="K440" s="24" t="str">
        <f aca="false">IF(COUNTA(A440:B440)=0,"",IF(COUNTIFS(Resumen!$A$18:$A$25,B440)=1,"Clasificado","REVISAR categoría"))</f>
        <v/>
      </c>
      <c r="L440" s="25" t="n">
        <f aca="false">IF(J440="Correcto",MAX(0,H440-C440),0)</f>
        <v>0</v>
      </c>
      <c r="M440" s="1" t="n">
        <f aca="false">IF(COUNTA(A440:G440)&gt;0,ROW(),0)</f>
        <v>0</v>
      </c>
    </row>
    <row r="441" customFormat="false" ht="30" hidden="false" customHeight="true" outlineLevel="0" collapsed="false">
      <c r="A441" s="33"/>
      <c r="B441" s="33"/>
      <c r="C441" s="34"/>
      <c r="D441" s="34"/>
      <c r="E441" s="34"/>
      <c r="F441" s="33"/>
      <c r="G441" s="35"/>
      <c r="H441" s="23" t="n">
        <f aca="false">IF(J441&lt;&gt;"Correcto",0,IF(F441="Descartado",0,IF(ISNUMBER(D441),D441,C441)))</f>
        <v>0</v>
      </c>
      <c r="I441" s="23" t="n">
        <f aca="false">IF(J441="Correcto",H441-N(E441),0)</f>
        <v>0</v>
      </c>
      <c r="J441" s="9" t="str">
        <f aca="false">IF(COUNTA(A441:G441)=0,"",IF(OR(A441="",B441="",NOT(ISNUMBER(C441)),C441&lt;0,AND(D441&lt;&gt;"",NOT(ISNUMBER(D441))),AND(E441&lt;&gt;"",NOT(ISNUMBER(E441))),AND(F441&lt;&gt;"Pendiente",F441&lt;&gt;"Comprado",F441&lt;&gt;"Descartado"),AND(F441="Comprado",NOT(ISNUMBER(D441))),AND(G441&lt;&gt;"",NOT(ISNUMBER(G441)))),"REVISAR datos","Correcto"))</f>
        <v/>
      </c>
      <c r="K441" s="24" t="str">
        <f aca="false">IF(COUNTA(A441:B441)=0,"",IF(COUNTIFS(Resumen!$A$18:$A$25,B441)=1,"Clasificado","REVISAR categoría"))</f>
        <v/>
      </c>
      <c r="L441" s="25" t="n">
        <f aca="false">IF(J441="Correcto",MAX(0,H441-C441),0)</f>
        <v>0</v>
      </c>
      <c r="M441" s="1" t="n">
        <f aca="false">IF(COUNTA(A441:G441)&gt;0,ROW(),0)</f>
        <v>0</v>
      </c>
    </row>
    <row r="442" customFormat="false" ht="30" hidden="false" customHeight="true" outlineLevel="0" collapsed="false">
      <c r="A442" s="33"/>
      <c r="B442" s="33"/>
      <c r="C442" s="34"/>
      <c r="D442" s="34"/>
      <c r="E442" s="34"/>
      <c r="F442" s="33"/>
      <c r="G442" s="35"/>
      <c r="H442" s="23" t="n">
        <f aca="false">IF(J442&lt;&gt;"Correcto",0,IF(F442="Descartado",0,IF(ISNUMBER(D442),D442,C442)))</f>
        <v>0</v>
      </c>
      <c r="I442" s="23" t="n">
        <f aca="false">IF(J442="Correcto",H442-N(E442),0)</f>
        <v>0</v>
      </c>
      <c r="J442" s="9" t="str">
        <f aca="false">IF(COUNTA(A442:G442)=0,"",IF(OR(A442="",B442="",NOT(ISNUMBER(C442)),C442&lt;0,AND(D442&lt;&gt;"",NOT(ISNUMBER(D442))),AND(E442&lt;&gt;"",NOT(ISNUMBER(E442))),AND(F442&lt;&gt;"Pendiente",F442&lt;&gt;"Comprado",F442&lt;&gt;"Descartado"),AND(F442="Comprado",NOT(ISNUMBER(D442))),AND(G442&lt;&gt;"",NOT(ISNUMBER(G442)))),"REVISAR datos","Correcto"))</f>
        <v/>
      </c>
      <c r="K442" s="24" t="str">
        <f aca="false">IF(COUNTA(A442:B442)=0,"",IF(COUNTIFS(Resumen!$A$18:$A$25,B442)=1,"Clasificado","REVISAR categoría"))</f>
        <v/>
      </c>
      <c r="L442" s="25" t="n">
        <f aca="false">IF(J442="Correcto",MAX(0,H442-C442),0)</f>
        <v>0</v>
      </c>
      <c r="M442" s="1" t="n">
        <f aca="false">IF(COUNTA(A442:G442)&gt;0,ROW(),0)</f>
        <v>0</v>
      </c>
    </row>
    <row r="443" customFormat="false" ht="30" hidden="false" customHeight="true" outlineLevel="0" collapsed="false">
      <c r="A443" s="33"/>
      <c r="B443" s="33"/>
      <c r="C443" s="34"/>
      <c r="D443" s="34"/>
      <c r="E443" s="34"/>
      <c r="F443" s="33"/>
      <c r="G443" s="35"/>
      <c r="H443" s="23" t="n">
        <f aca="false">IF(J443&lt;&gt;"Correcto",0,IF(F443="Descartado",0,IF(ISNUMBER(D443),D443,C443)))</f>
        <v>0</v>
      </c>
      <c r="I443" s="23" t="n">
        <f aca="false">IF(J443="Correcto",H443-N(E443),0)</f>
        <v>0</v>
      </c>
      <c r="J443" s="9" t="str">
        <f aca="false">IF(COUNTA(A443:G443)=0,"",IF(OR(A443="",B443="",NOT(ISNUMBER(C443)),C443&lt;0,AND(D443&lt;&gt;"",NOT(ISNUMBER(D443))),AND(E443&lt;&gt;"",NOT(ISNUMBER(E443))),AND(F443&lt;&gt;"Pendiente",F443&lt;&gt;"Comprado",F443&lt;&gt;"Descartado"),AND(F443="Comprado",NOT(ISNUMBER(D443))),AND(G443&lt;&gt;"",NOT(ISNUMBER(G443)))),"REVISAR datos","Correcto"))</f>
        <v/>
      </c>
      <c r="K443" s="24" t="str">
        <f aca="false">IF(COUNTA(A443:B443)=0,"",IF(COUNTIFS(Resumen!$A$18:$A$25,B443)=1,"Clasificado","REVISAR categoría"))</f>
        <v/>
      </c>
      <c r="L443" s="25" t="n">
        <f aca="false">IF(J443="Correcto",MAX(0,H443-C443),0)</f>
        <v>0</v>
      </c>
      <c r="M443" s="1" t="n">
        <f aca="false">IF(COUNTA(A443:G443)&gt;0,ROW(),0)</f>
        <v>0</v>
      </c>
    </row>
    <row r="444" customFormat="false" ht="30" hidden="false" customHeight="true" outlineLevel="0" collapsed="false">
      <c r="A444" s="33"/>
      <c r="B444" s="33"/>
      <c r="C444" s="34"/>
      <c r="D444" s="34"/>
      <c r="E444" s="34"/>
      <c r="F444" s="33"/>
      <c r="G444" s="35"/>
      <c r="H444" s="23" t="n">
        <f aca="false">IF(J444&lt;&gt;"Correcto",0,IF(F444="Descartado",0,IF(ISNUMBER(D444),D444,C444)))</f>
        <v>0</v>
      </c>
      <c r="I444" s="23" t="n">
        <f aca="false">IF(J444="Correcto",H444-N(E444),0)</f>
        <v>0</v>
      </c>
      <c r="J444" s="9" t="str">
        <f aca="false">IF(COUNTA(A444:G444)=0,"",IF(OR(A444="",B444="",NOT(ISNUMBER(C444)),C444&lt;0,AND(D444&lt;&gt;"",NOT(ISNUMBER(D444))),AND(E444&lt;&gt;"",NOT(ISNUMBER(E444))),AND(F444&lt;&gt;"Pendiente",F444&lt;&gt;"Comprado",F444&lt;&gt;"Descartado"),AND(F444="Comprado",NOT(ISNUMBER(D444))),AND(G444&lt;&gt;"",NOT(ISNUMBER(G444)))),"REVISAR datos","Correcto"))</f>
        <v/>
      </c>
      <c r="K444" s="24" t="str">
        <f aca="false">IF(COUNTA(A444:B444)=0,"",IF(COUNTIFS(Resumen!$A$18:$A$25,B444)=1,"Clasificado","REVISAR categoría"))</f>
        <v/>
      </c>
      <c r="L444" s="25" t="n">
        <f aca="false">IF(J444="Correcto",MAX(0,H444-C444),0)</f>
        <v>0</v>
      </c>
      <c r="M444" s="1" t="n">
        <f aca="false">IF(COUNTA(A444:G444)&gt;0,ROW(),0)</f>
        <v>0</v>
      </c>
    </row>
    <row r="445" customFormat="false" ht="30" hidden="false" customHeight="true" outlineLevel="0" collapsed="false">
      <c r="A445" s="33"/>
      <c r="B445" s="33"/>
      <c r="C445" s="34"/>
      <c r="D445" s="34"/>
      <c r="E445" s="34"/>
      <c r="F445" s="33"/>
      <c r="G445" s="35"/>
      <c r="H445" s="23" t="n">
        <f aca="false">IF(J445&lt;&gt;"Correcto",0,IF(F445="Descartado",0,IF(ISNUMBER(D445),D445,C445)))</f>
        <v>0</v>
      </c>
      <c r="I445" s="23" t="n">
        <f aca="false">IF(J445="Correcto",H445-N(E445),0)</f>
        <v>0</v>
      </c>
      <c r="J445" s="9" t="str">
        <f aca="false">IF(COUNTA(A445:G445)=0,"",IF(OR(A445="",B445="",NOT(ISNUMBER(C445)),C445&lt;0,AND(D445&lt;&gt;"",NOT(ISNUMBER(D445))),AND(E445&lt;&gt;"",NOT(ISNUMBER(E445))),AND(F445&lt;&gt;"Pendiente",F445&lt;&gt;"Comprado",F445&lt;&gt;"Descartado"),AND(F445="Comprado",NOT(ISNUMBER(D445))),AND(G445&lt;&gt;"",NOT(ISNUMBER(G445)))),"REVISAR datos","Correcto"))</f>
        <v/>
      </c>
      <c r="K445" s="24" t="str">
        <f aca="false">IF(COUNTA(A445:B445)=0,"",IF(COUNTIFS(Resumen!$A$18:$A$25,B445)=1,"Clasificado","REVISAR categoría"))</f>
        <v/>
      </c>
      <c r="L445" s="25" t="n">
        <f aca="false">IF(J445="Correcto",MAX(0,H445-C445),0)</f>
        <v>0</v>
      </c>
      <c r="M445" s="1" t="n">
        <f aca="false">IF(COUNTA(A445:G445)&gt;0,ROW(),0)</f>
        <v>0</v>
      </c>
    </row>
    <row r="446" customFormat="false" ht="30" hidden="false" customHeight="true" outlineLevel="0" collapsed="false">
      <c r="A446" s="33"/>
      <c r="B446" s="33"/>
      <c r="C446" s="34"/>
      <c r="D446" s="34"/>
      <c r="E446" s="34"/>
      <c r="F446" s="33"/>
      <c r="G446" s="35"/>
      <c r="H446" s="23" t="n">
        <f aca="false">IF(J446&lt;&gt;"Correcto",0,IF(F446="Descartado",0,IF(ISNUMBER(D446),D446,C446)))</f>
        <v>0</v>
      </c>
      <c r="I446" s="23" t="n">
        <f aca="false">IF(J446="Correcto",H446-N(E446),0)</f>
        <v>0</v>
      </c>
      <c r="J446" s="9" t="str">
        <f aca="false">IF(COUNTA(A446:G446)=0,"",IF(OR(A446="",B446="",NOT(ISNUMBER(C446)),C446&lt;0,AND(D446&lt;&gt;"",NOT(ISNUMBER(D446))),AND(E446&lt;&gt;"",NOT(ISNUMBER(E446))),AND(F446&lt;&gt;"Pendiente",F446&lt;&gt;"Comprado",F446&lt;&gt;"Descartado"),AND(F446="Comprado",NOT(ISNUMBER(D446))),AND(G446&lt;&gt;"",NOT(ISNUMBER(G446)))),"REVISAR datos","Correcto"))</f>
        <v/>
      </c>
      <c r="K446" s="24" t="str">
        <f aca="false">IF(COUNTA(A446:B446)=0,"",IF(COUNTIFS(Resumen!$A$18:$A$25,B446)=1,"Clasificado","REVISAR categoría"))</f>
        <v/>
      </c>
      <c r="L446" s="25" t="n">
        <f aca="false">IF(J446="Correcto",MAX(0,H446-C446),0)</f>
        <v>0</v>
      </c>
      <c r="M446" s="1" t="n">
        <f aca="false">IF(COUNTA(A446:G446)&gt;0,ROW(),0)</f>
        <v>0</v>
      </c>
    </row>
    <row r="447" customFormat="false" ht="30" hidden="false" customHeight="true" outlineLevel="0" collapsed="false">
      <c r="A447" s="33"/>
      <c r="B447" s="33"/>
      <c r="C447" s="34"/>
      <c r="D447" s="34"/>
      <c r="E447" s="34"/>
      <c r="F447" s="33"/>
      <c r="G447" s="35"/>
      <c r="H447" s="23" t="n">
        <f aca="false">IF(J447&lt;&gt;"Correcto",0,IF(F447="Descartado",0,IF(ISNUMBER(D447),D447,C447)))</f>
        <v>0</v>
      </c>
      <c r="I447" s="23" t="n">
        <f aca="false">IF(J447="Correcto",H447-N(E447),0)</f>
        <v>0</v>
      </c>
      <c r="J447" s="9" t="str">
        <f aca="false">IF(COUNTA(A447:G447)=0,"",IF(OR(A447="",B447="",NOT(ISNUMBER(C447)),C447&lt;0,AND(D447&lt;&gt;"",NOT(ISNUMBER(D447))),AND(E447&lt;&gt;"",NOT(ISNUMBER(E447))),AND(F447&lt;&gt;"Pendiente",F447&lt;&gt;"Comprado",F447&lt;&gt;"Descartado"),AND(F447="Comprado",NOT(ISNUMBER(D447))),AND(G447&lt;&gt;"",NOT(ISNUMBER(G447)))),"REVISAR datos","Correcto"))</f>
        <v/>
      </c>
      <c r="K447" s="24" t="str">
        <f aca="false">IF(COUNTA(A447:B447)=0,"",IF(COUNTIFS(Resumen!$A$18:$A$25,B447)=1,"Clasificado","REVISAR categoría"))</f>
        <v/>
      </c>
      <c r="L447" s="25" t="n">
        <f aca="false">IF(J447="Correcto",MAX(0,H447-C447),0)</f>
        <v>0</v>
      </c>
      <c r="M447" s="1" t="n">
        <f aca="false">IF(COUNTA(A447:G447)&gt;0,ROW(),0)</f>
        <v>0</v>
      </c>
    </row>
    <row r="448" customFormat="false" ht="30" hidden="false" customHeight="true" outlineLevel="0" collapsed="false">
      <c r="A448" s="33"/>
      <c r="B448" s="33"/>
      <c r="C448" s="34"/>
      <c r="D448" s="34"/>
      <c r="E448" s="34"/>
      <c r="F448" s="33"/>
      <c r="G448" s="35"/>
      <c r="H448" s="23" t="n">
        <f aca="false">IF(J448&lt;&gt;"Correcto",0,IF(F448="Descartado",0,IF(ISNUMBER(D448),D448,C448)))</f>
        <v>0</v>
      </c>
      <c r="I448" s="23" t="n">
        <f aca="false">IF(J448="Correcto",H448-N(E448),0)</f>
        <v>0</v>
      </c>
      <c r="J448" s="9" t="str">
        <f aca="false">IF(COUNTA(A448:G448)=0,"",IF(OR(A448="",B448="",NOT(ISNUMBER(C448)),C448&lt;0,AND(D448&lt;&gt;"",NOT(ISNUMBER(D448))),AND(E448&lt;&gt;"",NOT(ISNUMBER(E448))),AND(F448&lt;&gt;"Pendiente",F448&lt;&gt;"Comprado",F448&lt;&gt;"Descartado"),AND(F448="Comprado",NOT(ISNUMBER(D448))),AND(G448&lt;&gt;"",NOT(ISNUMBER(G448)))),"REVISAR datos","Correcto"))</f>
        <v/>
      </c>
      <c r="K448" s="24" t="str">
        <f aca="false">IF(COUNTA(A448:B448)=0,"",IF(COUNTIFS(Resumen!$A$18:$A$25,B448)=1,"Clasificado","REVISAR categoría"))</f>
        <v/>
      </c>
      <c r="L448" s="25" t="n">
        <f aca="false">IF(J448="Correcto",MAX(0,H448-C448),0)</f>
        <v>0</v>
      </c>
      <c r="M448" s="1" t="n">
        <f aca="false">IF(COUNTA(A448:G448)&gt;0,ROW(),0)</f>
        <v>0</v>
      </c>
    </row>
    <row r="449" customFormat="false" ht="30" hidden="false" customHeight="true" outlineLevel="0" collapsed="false">
      <c r="A449" s="33"/>
      <c r="B449" s="33"/>
      <c r="C449" s="34"/>
      <c r="D449" s="34"/>
      <c r="E449" s="34"/>
      <c r="F449" s="33"/>
      <c r="G449" s="35"/>
      <c r="H449" s="23" t="n">
        <f aca="false">IF(J449&lt;&gt;"Correcto",0,IF(F449="Descartado",0,IF(ISNUMBER(D449),D449,C449)))</f>
        <v>0</v>
      </c>
      <c r="I449" s="23" t="n">
        <f aca="false">IF(J449="Correcto",H449-N(E449),0)</f>
        <v>0</v>
      </c>
      <c r="J449" s="9" t="str">
        <f aca="false">IF(COUNTA(A449:G449)=0,"",IF(OR(A449="",B449="",NOT(ISNUMBER(C449)),C449&lt;0,AND(D449&lt;&gt;"",NOT(ISNUMBER(D449))),AND(E449&lt;&gt;"",NOT(ISNUMBER(E449))),AND(F449&lt;&gt;"Pendiente",F449&lt;&gt;"Comprado",F449&lt;&gt;"Descartado"),AND(F449="Comprado",NOT(ISNUMBER(D449))),AND(G449&lt;&gt;"",NOT(ISNUMBER(G449)))),"REVISAR datos","Correcto"))</f>
        <v/>
      </c>
      <c r="K449" s="24" t="str">
        <f aca="false">IF(COUNTA(A449:B449)=0,"",IF(COUNTIFS(Resumen!$A$18:$A$25,B449)=1,"Clasificado","REVISAR categoría"))</f>
        <v/>
      </c>
      <c r="L449" s="25" t="n">
        <f aca="false">IF(J449="Correcto",MAX(0,H449-C449),0)</f>
        <v>0</v>
      </c>
      <c r="M449" s="1" t="n">
        <f aca="false">IF(COUNTA(A449:G449)&gt;0,ROW(),0)</f>
        <v>0</v>
      </c>
    </row>
    <row r="450" customFormat="false" ht="30" hidden="false" customHeight="true" outlineLevel="0" collapsed="false">
      <c r="A450" s="33"/>
      <c r="B450" s="33"/>
      <c r="C450" s="34"/>
      <c r="D450" s="34"/>
      <c r="E450" s="34"/>
      <c r="F450" s="33"/>
      <c r="G450" s="35"/>
      <c r="H450" s="23" t="n">
        <f aca="false">IF(J450&lt;&gt;"Correcto",0,IF(F450="Descartado",0,IF(ISNUMBER(D450),D450,C450)))</f>
        <v>0</v>
      </c>
      <c r="I450" s="23" t="n">
        <f aca="false">IF(J450="Correcto",H450-N(E450),0)</f>
        <v>0</v>
      </c>
      <c r="J450" s="9" t="str">
        <f aca="false">IF(COUNTA(A450:G450)=0,"",IF(OR(A450="",B450="",NOT(ISNUMBER(C450)),C450&lt;0,AND(D450&lt;&gt;"",NOT(ISNUMBER(D450))),AND(E450&lt;&gt;"",NOT(ISNUMBER(E450))),AND(F450&lt;&gt;"Pendiente",F450&lt;&gt;"Comprado",F450&lt;&gt;"Descartado"),AND(F450="Comprado",NOT(ISNUMBER(D450))),AND(G450&lt;&gt;"",NOT(ISNUMBER(G450)))),"REVISAR datos","Correcto"))</f>
        <v/>
      </c>
      <c r="K450" s="24" t="str">
        <f aca="false">IF(COUNTA(A450:B450)=0,"",IF(COUNTIFS(Resumen!$A$18:$A$25,B450)=1,"Clasificado","REVISAR categoría"))</f>
        <v/>
      </c>
      <c r="L450" s="25" t="n">
        <f aca="false">IF(J450="Correcto",MAX(0,H450-C450),0)</f>
        <v>0</v>
      </c>
      <c r="M450" s="1" t="n">
        <f aca="false">IF(COUNTA(A450:G450)&gt;0,ROW(),0)</f>
        <v>0</v>
      </c>
    </row>
    <row r="451" customFormat="false" ht="30" hidden="false" customHeight="true" outlineLevel="0" collapsed="false">
      <c r="A451" s="33"/>
      <c r="B451" s="33"/>
      <c r="C451" s="34"/>
      <c r="D451" s="34"/>
      <c r="E451" s="34"/>
      <c r="F451" s="33"/>
      <c r="G451" s="35"/>
      <c r="H451" s="23" t="n">
        <f aca="false">IF(J451&lt;&gt;"Correcto",0,IF(F451="Descartado",0,IF(ISNUMBER(D451),D451,C451)))</f>
        <v>0</v>
      </c>
      <c r="I451" s="23" t="n">
        <f aca="false">IF(J451="Correcto",H451-N(E451),0)</f>
        <v>0</v>
      </c>
      <c r="J451" s="9" t="str">
        <f aca="false">IF(COUNTA(A451:G451)=0,"",IF(OR(A451="",B451="",NOT(ISNUMBER(C451)),C451&lt;0,AND(D451&lt;&gt;"",NOT(ISNUMBER(D451))),AND(E451&lt;&gt;"",NOT(ISNUMBER(E451))),AND(F451&lt;&gt;"Pendiente",F451&lt;&gt;"Comprado",F451&lt;&gt;"Descartado"),AND(F451="Comprado",NOT(ISNUMBER(D451))),AND(G451&lt;&gt;"",NOT(ISNUMBER(G451)))),"REVISAR datos","Correcto"))</f>
        <v/>
      </c>
      <c r="K451" s="24" t="str">
        <f aca="false">IF(COUNTA(A451:B451)=0,"",IF(COUNTIFS(Resumen!$A$18:$A$25,B451)=1,"Clasificado","REVISAR categoría"))</f>
        <v/>
      </c>
      <c r="L451" s="25" t="n">
        <f aca="false">IF(J451="Correcto",MAX(0,H451-C451),0)</f>
        <v>0</v>
      </c>
      <c r="M451" s="1" t="n">
        <f aca="false">IF(COUNTA(A451:G451)&gt;0,ROW(),0)</f>
        <v>0</v>
      </c>
    </row>
    <row r="452" customFormat="false" ht="30" hidden="false" customHeight="true" outlineLevel="0" collapsed="false">
      <c r="A452" s="33"/>
      <c r="B452" s="33"/>
      <c r="C452" s="34"/>
      <c r="D452" s="34"/>
      <c r="E452" s="34"/>
      <c r="F452" s="33"/>
      <c r="G452" s="35"/>
      <c r="H452" s="23" t="n">
        <f aca="false">IF(J452&lt;&gt;"Correcto",0,IF(F452="Descartado",0,IF(ISNUMBER(D452),D452,C452)))</f>
        <v>0</v>
      </c>
      <c r="I452" s="23" t="n">
        <f aca="false">IF(J452="Correcto",H452-N(E452),0)</f>
        <v>0</v>
      </c>
      <c r="J452" s="9" t="str">
        <f aca="false">IF(COUNTA(A452:G452)=0,"",IF(OR(A452="",B452="",NOT(ISNUMBER(C452)),C452&lt;0,AND(D452&lt;&gt;"",NOT(ISNUMBER(D452))),AND(E452&lt;&gt;"",NOT(ISNUMBER(E452))),AND(F452&lt;&gt;"Pendiente",F452&lt;&gt;"Comprado",F452&lt;&gt;"Descartado"),AND(F452="Comprado",NOT(ISNUMBER(D452))),AND(G452&lt;&gt;"",NOT(ISNUMBER(G452)))),"REVISAR datos","Correcto"))</f>
        <v/>
      </c>
      <c r="K452" s="24" t="str">
        <f aca="false">IF(COUNTA(A452:B452)=0,"",IF(COUNTIFS(Resumen!$A$18:$A$25,B452)=1,"Clasificado","REVISAR categoría"))</f>
        <v/>
      </c>
      <c r="L452" s="25" t="n">
        <f aca="false">IF(J452="Correcto",MAX(0,H452-C452),0)</f>
        <v>0</v>
      </c>
      <c r="M452" s="1" t="n">
        <f aca="false">IF(COUNTA(A452:G452)&gt;0,ROW(),0)</f>
        <v>0</v>
      </c>
    </row>
    <row r="453" customFormat="false" ht="30" hidden="false" customHeight="true" outlineLevel="0" collapsed="false">
      <c r="A453" s="33"/>
      <c r="B453" s="33"/>
      <c r="C453" s="34"/>
      <c r="D453" s="34"/>
      <c r="E453" s="34"/>
      <c r="F453" s="33"/>
      <c r="G453" s="35"/>
      <c r="H453" s="23" t="n">
        <f aca="false">IF(J453&lt;&gt;"Correcto",0,IF(F453="Descartado",0,IF(ISNUMBER(D453),D453,C453)))</f>
        <v>0</v>
      </c>
      <c r="I453" s="23" t="n">
        <f aca="false">IF(J453="Correcto",H453-N(E453),0)</f>
        <v>0</v>
      </c>
      <c r="J453" s="9" t="str">
        <f aca="false">IF(COUNTA(A453:G453)=0,"",IF(OR(A453="",B453="",NOT(ISNUMBER(C453)),C453&lt;0,AND(D453&lt;&gt;"",NOT(ISNUMBER(D453))),AND(E453&lt;&gt;"",NOT(ISNUMBER(E453))),AND(F453&lt;&gt;"Pendiente",F453&lt;&gt;"Comprado",F453&lt;&gt;"Descartado"),AND(F453="Comprado",NOT(ISNUMBER(D453))),AND(G453&lt;&gt;"",NOT(ISNUMBER(G453)))),"REVISAR datos","Correcto"))</f>
        <v/>
      </c>
      <c r="K453" s="24" t="str">
        <f aca="false">IF(COUNTA(A453:B453)=0,"",IF(COUNTIFS(Resumen!$A$18:$A$25,B453)=1,"Clasificado","REVISAR categoría"))</f>
        <v/>
      </c>
      <c r="L453" s="25" t="n">
        <f aca="false">IF(J453="Correcto",MAX(0,H453-C453),0)</f>
        <v>0</v>
      </c>
      <c r="M453" s="1" t="n">
        <f aca="false">IF(COUNTA(A453:G453)&gt;0,ROW(),0)</f>
        <v>0</v>
      </c>
    </row>
    <row r="454" customFormat="false" ht="30" hidden="false" customHeight="true" outlineLevel="0" collapsed="false">
      <c r="A454" s="33"/>
      <c r="B454" s="33"/>
      <c r="C454" s="34"/>
      <c r="D454" s="34"/>
      <c r="E454" s="34"/>
      <c r="F454" s="33"/>
      <c r="G454" s="35"/>
      <c r="H454" s="23" t="n">
        <f aca="false">IF(J454&lt;&gt;"Correcto",0,IF(F454="Descartado",0,IF(ISNUMBER(D454),D454,C454)))</f>
        <v>0</v>
      </c>
      <c r="I454" s="23" t="n">
        <f aca="false">IF(J454="Correcto",H454-N(E454),0)</f>
        <v>0</v>
      </c>
      <c r="J454" s="9" t="str">
        <f aca="false">IF(COUNTA(A454:G454)=0,"",IF(OR(A454="",B454="",NOT(ISNUMBER(C454)),C454&lt;0,AND(D454&lt;&gt;"",NOT(ISNUMBER(D454))),AND(E454&lt;&gt;"",NOT(ISNUMBER(E454))),AND(F454&lt;&gt;"Pendiente",F454&lt;&gt;"Comprado",F454&lt;&gt;"Descartado"),AND(F454="Comprado",NOT(ISNUMBER(D454))),AND(G454&lt;&gt;"",NOT(ISNUMBER(G454)))),"REVISAR datos","Correcto"))</f>
        <v/>
      </c>
      <c r="K454" s="24" t="str">
        <f aca="false">IF(COUNTA(A454:B454)=0,"",IF(COUNTIFS(Resumen!$A$18:$A$25,B454)=1,"Clasificado","REVISAR categoría"))</f>
        <v/>
      </c>
      <c r="L454" s="25" t="n">
        <f aca="false">IF(J454="Correcto",MAX(0,H454-C454),0)</f>
        <v>0</v>
      </c>
      <c r="M454" s="1" t="n">
        <f aca="false">IF(COUNTA(A454:G454)&gt;0,ROW(),0)</f>
        <v>0</v>
      </c>
    </row>
    <row r="455" customFormat="false" ht="30" hidden="false" customHeight="true" outlineLevel="0" collapsed="false">
      <c r="A455" s="33"/>
      <c r="B455" s="33"/>
      <c r="C455" s="34"/>
      <c r="D455" s="34"/>
      <c r="E455" s="34"/>
      <c r="F455" s="33"/>
      <c r="G455" s="35"/>
      <c r="H455" s="23" t="n">
        <f aca="false">IF(J455&lt;&gt;"Correcto",0,IF(F455="Descartado",0,IF(ISNUMBER(D455),D455,C455)))</f>
        <v>0</v>
      </c>
      <c r="I455" s="23" t="n">
        <f aca="false">IF(J455="Correcto",H455-N(E455),0)</f>
        <v>0</v>
      </c>
      <c r="J455" s="9" t="str">
        <f aca="false">IF(COUNTA(A455:G455)=0,"",IF(OR(A455="",B455="",NOT(ISNUMBER(C455)),C455&lt;0,AND(D455&lt;&gt;"",NOT(ISNUMBER(D455))),AND(E455&lt;&gt;"",NOT(ISNUMBER(E455))),AND(F455&lt;&gt;"Pendiente",F455&lt;&gt;"Comprado",F455&lt;&gt;"Descartado"),AND(F455="Comprado",NOT(ISNUMBER(D455))),AND(G455&lt;&gt;"",NOT(ISNUMBER(G455)))),"REVISAR datos","Correcto"))</f>
        <v/>
      </c>
      <c r="K455" s="24" t="str">
        <f aca="false">IF(COUNTA(A455:B455)=0,"",IF(COUNTIFS(Resumen!$A$18:$A$25,B455)=1,"Clasificado","REVISAR categoría"))</f>
        <v/>
      </c>
      <c r="L455" s="25" t="n">
        <f aca="false">IF(J455="Correcto",MAX(0,H455-C455),0)</f>
        <v>0</v>
      </c>
      <c r="M455" s="1" t="n">
        <f aca="false">IF(COUNTA(A455:G455)&gt;0,ROW(),0)</f>
        <v>0</v>
      </c>
    </row>
    <row r="456" customFormat="false" ht="30" hidden="false" customHeight="true" outlineLevel="0" collapsed="false">
      <c r="A456" s="33"/>
      <c r="B456" s="33"/>
      <c r="C456" s="34"/>
      <c r="D456" s="34"/>
      <c r="E456" s="34"/>
      <c r="F456" s="33"/>
      <c r="G456" s="35"/>
      <c r="H456" s="23" t="n">
        <f aca="false">IF(J456&lt;&gt;"Correcto",0,IF(F456="Descartado",0,IF(ISNUMBER(D456),D456,C456)))</f>
        <v>0</v>
      </c>
      <c r="I456" s="23" t="n">
        <f aca="false">IF(J456="Correcto",H456-N(E456),0)</f>
        <v>0</v>
      </c>
      <c r="J456" s="9" t="str">
        <f aca="false">IF(COUNTA(A456:G456)=0,"",IF(OR(A456="",B456="",NOT(ISNUMBER(C456)),C456&lt;0,AND(D456&lt;&gt;"",NOT(ISNUMBER(D456))),AND(E456&lt;&gt;"",NOT(ISNUMBER(E456))),AND(F456&lt;&gt;"Pendiente",F456&lt;&gt;"Comprado",F456&lt;&gt;"Descartado"),AND(F456="Comprado",NOT(ISNUMBER(D456))),AND(G456&lt;&gt;"",NOT(ISNUMBER(G456)))),"REVISAR datos","Correcto"))</f>
        <v/>
      </c>
      <c r="K456" s="24" t="str">
        <f aca="false">IF(COUNTA(A456:B456)=0,"",IF(COUNTIFS(Resumen!$A$18:$A$25,B456)=1,"Clasificado","REVISAR categoría"))</f>
        <v/>
      </c>
      <c r="L456" s="25" t="n">
        <f aca="false">IF(J456="Correcto",MAX(0,H456-C456),0)</f>
        <v>0</v>
      </c>
      <c r="M456" s="1" t="n">
        <f aca="false">IF(COUNTA(A456:G456)&gt;0,ROW(),0)</f>
        <v>0</v>
      </c>
    </row>
    <row r="457" customFormat="false" ht="30" hidden="false" customHeight="true" outlineLevel="0" collapsed="false">
      <c r="A457" s="33"/>
      <c r="B457" s="33"/>
      <c r="C457" s="34"/>
      <c r="D457" s="34"/>
      <c r="E457" s="34"/>
      <c r="F457" s="33"/>
      <c r="G457" s="35"/>
      <c r="H457" s="23" t="n">
        <f aca="false">IF(J457&lt;&gt;"Correcto",0,IF(F457="Descartado",0,IF(ISNUMBER(D457),D457,C457)))</f>
        <v>0</v>
      </c>
      <c r="I457" s="23" t="n">
        <f aca="false">IF(J457="Correcto",H457-N(E457),0)</f>
        <v>0</v>
      </c>
      <c r="J457" s="9" t="str">
        <f aca="false">IF(COUNTA(A457:G457)=0,"",IF(OR(A457="",B457="",NOT(ISNUMBER(C457)),C457&lt;0,AND(D457&lt;&gt;"",NOT(ISNUMBER(D457))),AND(E457&lt;&gt;"",NOT(ISNUMBER(E457))),AND(F457&lt;&gt;"Pendiente",F457&lt;&gt;"Comprado",F457&lt;&gt;"Descartado"),AND(F457="Comprado",NOT(ISNUMBER(D457))),AND(G457&lt;&gt;"",NOT(ISNUMBER(G457)))),"REVISAR datos","Correcto"))</f>
        <v/>
      </c>
      <c r="K457" s="24" t="str">
        <f aca="false">IF(COUNTA(A457:B457)=0,"",IF(COUNTIFS(Resumen!$A$18:$A$25,B457)=1,"Clasificado","REVISAR categoría"))</f>
        <v/>
      </c>
      <c r="L457" s="25" t="n">
        <f aca="false">IF(J457="Correcto",MAX(0,H457-C457),0)</f>
        <v>0</v>
      </c>
      <c r="M457" s="1" t="n">
        <f aca="false">IF(COUNTA(A457:G457)&gt;0,ROW(),0)</f>
        <v>0</v>
      </c>
    </row>
    <row r="458" customFormat="false" ht="30" hidden="false" customHeight="true" outlineLevel="0" collapsed="false">
      <c r="A458" s="33"/>
      <c r="B458" s="33"/>
      <c r="C458" s="34"/>
      <c r="D458" s="34"/>
      <c r="E458" s="34"/>
      <c r="F458" s="33"/>
      <c r="G458" s="35"/>
      <c r="H458" s="23" t="n">
        <f aca="false">IF(J458&lt;&gt;"Correcto",0,IF(F458="Descartado",0,IF(ISNUMBER(D458),D458,C458)))</f>
        <v>0</v>
      </c>
      <c r="I458" s="23" t="n">
        <f aca="false">IF(J458="Correcto",H458-N(E458),0)</f>
        <v>0</v>
      </c>
      <c r="J458" s="9" t="str">
        <f aca="false">IF(COUNTA(A458:G458)=0,"",IF(OR(A458="",B458="",NOT(ISNUMBER(C458)),C458&lt;0,AND(D458&lt;&gt;"",NOT(ISNUMBER(D458))),AND(E458&lt;&gt;"",NOT(ISNUMBER(E458))),AND(F458&lt;&gt;"Pendiente",F458&lt;&gt;"Comprado",F458&lt;&gt;"Descartado"),AND(F458="Comprado",NOT(ISNUMBER(D458))),AND(G458&lt;&gt;"",NOT(ISNUMBER(G458)))),"REVISAR datos","Correcto"))</f>
        <v/>
      </c>
      <c r="K458" s="24" t="str">
        <f aca="false">IF(COUNTA(A458:B458)=0,"",IF(COUNTIFS(Resumen!$A$18:$A$25,B458)=1,"Clasificado","REVISAR categoría"))</f>
        <v/>
      </c>
      <c r="L458" s="25" t="n">
        <f aca="false">IF(J458="Correcto",MAX(0,H458-C458),0)</f>
        <v>0</v>
      </c>
      <c r="M458" s="1" t="n">
        <f aca="false">IF(COUNTA(A458:G458)&gt;0,ROW(),0)</f>
        <v>0</v>
      </c>
    </row>
    <row r="459" customFormat="false" ht="30" hidden="false" customHeight="true" outlineLevel="0" collapsed="false">
      <c r="A459" s="33"/>
      <c r="B459" s="33"/>
      <c r="C459" s="34"/>
      <c r="D459" s="34"/>
      <c r="E459" s="34"/>
      <c r="F459" s="33"/>
      <c r="G459" s="35"/>
      <c r="H459" s="23" t="n">
        <f aca="false">IF(J459&lt;&gt;"Correcto",0,IF(F459="Descartado",0,IF(ISNUMBER(D459),D459,C459)))</f>
        <v>0</v>
      </c>
      <c r="I459" s="23" t="n">
        <f aca="false">IF(J459="Correcto",H459-N(E459),0)</f>
        <v>0</v>
      </c>
      <c r="J459" s="9" t="str">
        <f aca="false">IF(COUNTA(A459:G459)=0,"",IF(OR(A459="",B459="",NOT(ISNUMBER(C459)),C459&lt;0,AND(D459&lt;&gt;"",NOT(ISNUMBER(D459))),AND(E459&lt;&gt;"",NOT(ISNUMBER(E459))),AND(F459&lt;&gt;"Pendiente",F459&lt;&gt;"Comprado",F459&lt;&gt;"Descartado"),AND(F459="Comprado",NOT(ISNUMBER(D459))),AND(G459&lt;&gt;"",NOT(ISNUMBER(G459)))),"REVISAR datos","Correcto"))</f>
        <v/>
      </c>
      <c r="K459" s="24" t="str">
        <f aca="false">IF(COUNTA(A459:B459)=0,"",IF(COUNTIFS(Resumen!$A$18:$A$25,B459)=1,"Clasificado","REVISAR categoría"))</f>
        <v/>
      </c>
      <c r="L459" s="25" t="n">
        <f aca="false">IF(J459="Correcto",MAX(0,H459-C459),0)</f>
        <v>0</v>
      </c>
      <c r="M459" s="1" t="n">
        <f aca="false">IF(COUNTA(A459:G459)&gt;0,ROW(),0)</f>
        <v>0</v>
      </c>
    </row>
    <row r="460" customFormat="false" ht="30" hidden="false" customHeight="true" outlineLevel="0" collapsed="false">
      <c r="A460" s="33"/>
      <c r="B460" s="33"/>
      <c r="C460" s="34"/>
      <c r="D460" s="34"/>
      <c r="E460" s="34"/>
      <c r="F460" s="33"/>
      <c r="G460" s="35"/>
      <c r="H460" s="23" t="n">
        <f aca="false">IF(J460&lt;&gt;"Correcto",0,IF(F460="Descartado",0,IF(ISNUMBER(D460),D460,C460)))</f>
        <v>0</v>
      </c>
      <c r="I460" s="23" t="n">
        <f aca="false">IF(J460="Correcto",H460-N(E460),0)</f>
        <v>0</v>
      </c>
      <c r="J460" s="9" t="str">
        <f aca="false">IF(COUNTA(A460:G460)=0,"",IF(OR(A460="",B460="",NOT(ISNUMBER(C460)),C460&lt;0,AND(D460&lt;&gt;"",NOT(ISNUMBER(D460))),AND(E460&lt;&gt;"",NOT(ISNUMBER(E460))),AND(F460&lt;&gt;"Pendiente",F460&lt;&gt;"Comprado",F460&lt;&gt;"Descartado"),AND(F460="Comprado",NOT(ISNUMBER(D460))),AND(G460&lt;&gt;"",NOT(ISNUMBER(G460)))),"REVISAR datos","Correcto"))</f>
        <v/>
      </c>
      <c r="K460" s="24" t="str">
        <f aca="false">IF(COUNTA(A460:B460)=0,"",IF(COUNTIFS(Resumen!$A$18:$A$25,B460)=1,"Clasificado","REVISAR categoría"))</f>
        <v/>
      </c>
      <c r="L460" s="25" t="n">
        <f aca="false">IF(J460="Correcto",MAX(0,H460-C460),0)</f>
        <v>0</v>
      </c>
      <c r="M460" s="1" t="n">
        <f aca="false">IF(COUNTA(A460:G460)&gt;0,ROW(),0)</f>
        <v>0</v>
      </c>
    </row>
    <row r="461" customFormat="false" ht="30" hidden="false" customHeight="true" outlineLevel="0" collapsed="false">
      <c r="A461" s="33"/>
      <c r="B461" s="33"/>
      <c r="C461" s="34"/>
      <c r="D461" s="34"/>
      <c r="E461" s="34"/>
      <c r="F461" s="33"/>
      <c r="G461" s="35"/>
      <c r="H461" s="23" t="n">
        <f aca="false">IF(J461&lt;&gt;"Correcto",0,IF(F461="Descartado",0,IF(ISNUMBER(D461),D461,C461)))</f>
        <v>0</v>
      </c>
      <c r="I461" s="23" t="n">
        <f aca="false">IF(J461="Correcto",H461-N(E461),0)</f>
        <v>0</v>
      </c>
      <c r="J461" s="9" t="str">
        <f aca="false">IF(COUNTA(A461:G461)=0,"",IF(OR(A461="",B461="",NOT(ISNUMBER(C461)),C461&lt;0,AND(D461&lt;&gt;"",NOT(ISNUMBER(D461))),AND(E461&lt;&gt;"",NOT(ISNUMBER(E461))),AND(F461&lt;&gt;"Pendiente",F461&lt;&gt;"Comprado",F461&lt;&gt;"Descartado"),AND(F461="Comprado",NOT(ISNUMBER(D461))),AND(G461&lt;&gt;"",NOT(ISNUMBER(G461)))),"REVISAR datos","Correcto"))</f>
        <v/>
      </c>
      <c r="K461" s="24" t="str">
        <f aca="false">IF(COUNTA(A461:B461)=0,"",IF(COUNTIFS(Resumen!$A$18:$A$25,B461)=1,"Clasificado","REVISAR categoría"))</f>
        <v/>
      </c>
      <c r="L461" s="25" t="n">
        <f aca="false">IF(J461="Correcto",MAX(0,H461-C461),0)</f>
        <v>0</v>
      </c>
      <c r="M461" s="1" t="n">
        <f aca="false">IF(COUNTA(A461:G461)&gt;0,ROW(),0)</f>
        <v>0</v>
      </c>
    </row>
    <row r="462" customFormat="false" ht="30" hidden="false" customHeight="true" outlineLevel="0" collapsed="false">
      <c r="A462" s="33"/>
      <c r="B462" s="33"/>
      <c r="C462" s="34"/>
      <c r="D462" s="34"/>
      <c r="E462" s="34"/>
      <c r="F462" s="33"/>
      <c r="G462" s="35"/>
      <c r="H462" s="23" t="n">
        <f aca="false">IF(J462&lt;&gt;"Correcto",0,IF(F462="Descartado",0,IF(ISNUMBER(D462),D462,C462)))</f>
        <v>0</v>
      </c>
      <c r="I462" s="23" t="n">
        <f aca="false">IF(J462="Correcto",H462-N(E462),0)</f>
        <v>0</v>
      </c>
      <c r="J462" s="9" t="str">
        <f aca="false">IF(COUNTA(A462:G462)=0,"",IF(OR(A462="",B462="",NOT(ISNUMBER(C462)),C462&lt;0,AND(D462&lt;&gt;"",NOT(ISNUMBER(D462))),AND(E462&lt;&gt;"",NOT(ISNUMBER(E462))),AND(F462&lt;&gt;"Pendiente",F462&lt;&gt;"Comprado",F462&lt;&gt;"Descartado"),AND(F462="Comprado",NOT(ISNUMBER(D462))),AND(G462&lt;&gt;"",NOT(ISNUMBER(G462)))),"REVISAR datos","Correcto"))</f>
        <v/>
      </c>
      <c r="K462" s="24" t="str">
        <f aca="false">IF(COUNTA(A462:B462)=0,"",IF(COUNTIFS(Resumen!$A$18:$A$25,B462)=1,"Clasificado","REVISAR categoría"))</f>
        <v/>
      </c>
      <c r="L462" s="25" t="n">
        <f aca="false">IF(J462="Correcto",MAX(0,H462-C462),0)</f>
        <v>0</v>
      </c>
      <c r="M462" s="1" t="n">
        <f aca="false">IF(COUNTA(A462:G462)&gt;0,ROW(),0)</f>
        <v>0</v>
      </c>
    </row>
    <row r="463" customFormat="false" ht="30" hidden="false" customHeight="true" outlineLevel="0" collapsed="false">
      <c r="A463" s="33"/>
      <c r="B463" s="33"/>
      <c r="C463" s="34"/>
      <c r="D463" s="34"/>
      <c r="E463" s="34"/>
      <c r="F463" s="33"/>
      <c r="G463" s="35"/>
      <c r="H463" s="23" t="n">
        <f aca="false">IF(J463&lt;&gt;"Correcto",0,IF(F463="Descartado",0,IF(ISNUMBER(D463),D463,C463)))</f>
        <v>0</v>
      </c>
      <c r="I463" s="23" t="n">
        <f aca="false">IF(J463="Correcto",H463-N(E463),0)</f>
        <v>0</v>
      </c>
      <c r="J463" s="9" t="str">
        <f aca="false">IF(COUNTA(A463:G463)=0,"",IF(OR(A463="",B463="",NOT(ISNUMBER(C463)),C463&lt;0,AND(D463&lt;&gt;"",NOT(ISNUMBER(D463))),AND(E463&lt;&gt;"",NOT(ISNUMBER(E463))),AND(F463&lt;&gt;"Pendiente",F463&lt;&gt;"Comprado",F463&lt;&gt;"Descartado"),AND(F463="Comprado",NOT(ISNUMBER(D463))),AND(G463&lt;&gt;"",NOT(ISNUMBER(G463)))),"REVISAR datos","Correcto"))</f>
        <v/>
      </c>
      <c r="K463" s="24" t="str">
        <f aca="false">IF(COUNTA(A463:B463)=0,"",IF(COUNTIFS(Resumen!$A$18:$A$25,B463)=1,"Clasificado","REVISAR categoría"))</f>
        <v/>
      </c>
      <c r="L463" s="25" t="n">
        <f aca="false">IF(J463="Correcto",MAX(0,H463-C463),0)</f>
        <v>0</v>
      </c>
      <c r="M463" s="1" t="n">
        <f aca="false">IF(COUNTA(A463:G463)&gt;0,ROW(),0)</f>
        <v>0</v>
      </c>
    </row>
    <row r="464" customFormat="false" ht="30" hidden="false" customHeight="true" outlineLevel="0" collapsed="false">
      <c r="A464" s="33"/>
      <c r="B464" s="33"/>
      <c r="C464" s="34"/>
      <c r="D464" s="34"/>
      <c r="E464" s="34"/>
      <c r="F464" s="33"/>
      <c r="G464" s="35"/>
      <c r="H464" s="23" t="n">
        <f aca="false">IF(J464&lt;&gt;"Correcto",0,IF(F464="Descartado",0,IF(ISNUMBER(D464),D464,C464)))</f>
        <v>0</v>
      </c>
      <c r="I464" s="23" t="n">
        <f aca="false">IF(J464="Correcto",H464-N(E464),0)</f>
        <v>0</v>
      </c>
      <c r="J464" s="9" t="str">
        <f aca="false">IF(COUNTA(A464:G464)=0,"",IF(OR(A464="",B464="",NOT(ISNUMBER(C464)),C464&lt;0,AND(D464&lt;&gt;"",NOT(ISNUMBER(D464))),AND(E464&lt;&gt;"",NOT(ISNUMBER(E464))),AND(F464&lt;&gt;"Pendiente",F464&lt;&gt;"Comprado",F464&lt;&gt;"Descartado"),AND(F464="Comprado",NOT(ISNUMBER(D464))),AND(G464&lt;&gt;"",NOT(ISNUMBER(G464)))),"REVISAR datos","Correcto"))</f>
        <v/>
      </c>
      <c r="K464" s="24" t="str">
        <f aca="false">IF(COUNTA(A464:B464)=0,"",IF(COUNTIFS(Resumen!$A$18:$A$25,B464)=1,"Clasificado","REVISAR categoría"))</f>
        <v/>
      </c>
      <c r="L464" s="25" t="n">
        <f aca="false">IF(J464="Correcto",MAX(0,H464-C464),0)</f>
        <v>0</v>
      </c>
      <c r="M464" s="1" t="n">
        <f aca="false">IF(COUNTA(A464:G464)&gt;0,ROW(),0)</f>
        <v>0</v>
      </c>
    </row>
    <row r="465" customFormat="false" ht="30" hidden="false" customHeight="true" outlineLevel="0" collapsed="false">
      <c r="A465" s="33"/>
      <c r="B465" s="33"/>
      <c r="C465" s="34"/>
      <c r="D465" s="34"/>
      <c r="E465" s="34"/>
      <c r="F465" s="33"/>
      <c r="G465" s="35"/>
      <c r="H465" s="23" t="n">
        <f aca="false">IF(J465&lt;&gt;"Correcto",0,IF(F465="Descartado",0,IF(ISNUMBER(D465),D465,C465)))</f>
        <v>0</v>
      </c>
      <c r="I465" s="23" t="n">
        <f aca="false">IF(J465="Correcto",H465-N(E465),0)</f>
        <v>0</v>
      </c>
      <c r="J465" s="9" t="str">
        <f aca="false">IF(COUNTA(A465:G465)=0,"",IF(OR(A465="",B465="",NOT(ISNUMBER(C465)),C465&lt;0,AND(D465&lt;&gt;"",NOT(ISNUMBER(D465))),AND(E465&lt;&gt;"",NOT(ISNUMBER(E465))),AND(F465&lt;&gt;"Pendiente",F465&lt;&gt;"Comprado",F465&lt;&gt;"Descartado"),AND(F465="Comprado",NOT(ISNUMBER(D465))),AND(G465&lt;&gt;"",NOT(ISNUMBER(G465)))),"REVISAR datos","Correcto"))</f>
        <v/>
      </c>
      <c r="K465" s="24" t="str">
        <f aca="false">IF(COUNTA(A465:B465)=0,"",IF(COUNTIFS(Resumen!$A$18:$A$25,B465)=1,"Clasificado","REVISAR categoría"))</f>
        <v/>
      </c>
      <c r="L465" s="25" t="n">
        <f aca="false">IF(J465="Correcto",MAX(0,H465-C465),0)</f>
        <v>0</v>
      </c>
      <c r="M465" s="1" t="n">
        <f aca="false">IF(COUNTA(A465:G465)&gt;0,ROW(),0)</f>
        <v>0</v>
      </c>
    </row>
    <row r="466" customFormat="false" ht="30" hidden="false" customHeight="true" outlineLevel="0" collapsed="false">
      <c r="A466" s="33"/>
      <c r="B466" s="33"/>
      <c r="C466" s="34"/>
      <c r="D466" s="34"/>
      <c r="E466" s="34"/>
      <c r="F466" s="33"/>
      <c r="G466" s="35"/>
      <c r="H466" s="23" t="n">
        <f aca="false">IF(J466&lt;&gt;"Correcto",0,IF(F466="Descartado",0,IF(ISNUMBER(D466),D466,C466)))</f>
        <v>0</v>
      </c>
      <c r="I466" s="23" t="n">
        <f aca="false">IF(J466="Correcto",H466-N(E466),0)</f>
        <v>0</v>
      </c>
      <c r="J466" s="9" t="str">
        <f aca="false">IF(COUNTA(A466:G466)=0,"",IF(OR(A466="",B466="",NOT(ISNUMBER(C466)),C466&lt;0,AND(D466&lt;&gt;"",NOT(ISNUMBER(D466))),AND(E466&lt;&gt;"",NOT(ISNUMBER(E466))),AND(F466&lt;&gt;"Pendiente",F466&lt;&gt;"Comprado",F466&lt;&gt;"Descartado"),AND(F466="Comprado",NOT(ISNUMBER(D466))),AND(G466&lt;&gt;"",NOT(ISNUMBER(G466)))),"REVISAR datos","Correcto"))</f>
        <v/>
      </c>
      <c r="K466" s="24" t="str">
        <f aca="false">IF(COUNTA(A466:B466)=0,"",IF(COUNTIFS(Resumen!$A$18:$A$25,B466)=1,"Clasificado","REVISAR categoría"))</f>
        <v/>
      </c>
      <c r="L466" s="25" t="n">
        <f aca="false">IF(J466="Correcto",MAX(0,H466-C466),0)</f>
        <v>0</v>
      </c>
      <c r="M466" s="1" t="n">
        <f aca="false">IF(COUNTA(A466:G466)&gt;0,ROW(),0)</f>
        <v>0</v>
      </c>
    </row>
    <row r="467" customFormat="false" ht="30" hidden="false" customHeight="true" outlineLevel="0" collapsed="false">
      <c r="A467" s="33"/>
      <c r="B467" s="33"/>
      <c r="C467" s="34"/>
      <c r="D467" s="34"/>
      <c r="E467" s="34"/>
      <c r="F467" s="33"/>
      <c r="G467" s="35"/>
      <c r="H467" s="23" t="n">
        <f aca="false">IF(J467&lt;&gt;"Correcto",0,IF(F467="Descartado",0,IF(ISNUMBER(D467),D467,C467)))</f>
        <v>0</v>
      </c>
      <c r="I467" s="23" t="n">
        <f aca="false">IF(J467="Correcto",H467-N(E467),0)</f>
        <v>0</v>
      </c>
      <c r="J467" s="9" t="str">
        <f aca="false">IF(COUNTA(A467:G467)=0,"",IF(OR(A467="",B467="",NOT(ISNUMBER(C467)),C467&lt;0,AND(D467&lt;&gt;"",NOT(ISNUMBER(D467))),AND(E467&lt;&gt;"",NOT(ISNUMBER(E467))),AND(F467&lt;&gt;"Pendiente",F467&lt;&gt;"Comprado",F467&lt;&gt;"Descartado"),AND(F467="Comprado",NOT(ISNUMBER(D467))),AND(G467&lt;&gt;"",NOT(ISNUMBER(G467)))),"REVISAR datos","Correcto"))</f>
        <v/>
      </c>
      <c r="K467" s="24" t="str">
        <f aca="false">IF(COUNTA(A467:B467)=0,"",IF(COUNTIFS(Resumen!$A$18:$A$25,B467)=1,"Clasificado","REVISAR categoría"))</f>
        <v/>
      </c>
      <c r="L467" s="25" t="n">
        <f aca="false">IF(J467="Correcto",MAX(0,H467-C467),0)</f>
        <v>0</v>
      </c>
      <c r="M467" s="1" t="n">
        <f aca="false">IF(COUNTA(A467:G467)&gt;0,ROW(),0)</f>
        <v>0</v>
      </c>
    </row>
    <row r="468" customFormat="false" ht="30" hidden="false" customHeight="true" outlineLevel="0" collapsed="false">
      <c r="A468" s="33"/>
      <c r="B468" s="33"/>
      <c r="C468" s="34"/>
      <c r="D468" s="34"/>
      <c r="E468" s="34"/>
      <c r="F468" s="33"/>
      <c r="G468" s="35"/>
      <c r="H468" s="23" t="n">
        <f aca="false">IF(J468&lt;&gt;"Correcto",0,IF(F468="Descartado",0,IF(ISNUMBER(D468),D468,C468)))</f>
        <v>0</v>
      </c>
      <c r="I468" s="23" t="n">
        <f aca="false">IF(J468="Correcto",H468-N(E468),0)</f>
        <v>0</v>
      </c>
      <c r="J468" s="9" t="str">
        <f aca="false">IF(COUNTA(A468:G468)=0,"",IF(OR(A468="",B468="",NOT(ISNUMBER(C468)),C468&lt;0,AND(D468&lt;&gt;"",NOT(ISNUMBER(D468))),AND(E468&lt;&gt;"",NOT(ISNUMBER(E468))),AND(F468&lt;&gt;"Pendiente",F468&lt;&gt;"Comprado",F468&lt;&gt;"Descartado"),AND(F468="Comprado",NOT(ISNUMBER(D468))),AND(G468&lt;&gt;"",NOT(ISNUMBER(G468)))),"REVISAR datos","Correcto"))</f>
        <v/>
      </c>
      <c r="K468" s="24" t="str">
        <f aca="false">IF(COUNTA(A468:B468)=0,"",IF(COUNTIFS(Resumen!$A$18:$A$25,B468)=1,"Clasificado","REVISAR categoría"))</f>
        <v/>
      </c>
      <c r="L468" s="25" t="n">
        <f aca="false">IF(J468="Correcto",MAX(0,H468-C468),0)</f>
        <v>0</v>
      </c>
      <c r="M468" s="1" t="n">
        <f aca="false">IF(COUNTA(A468:G468)&gt;0,ROW(),0)</f>
        <v>0</v>
      </c>
    </row>
    <row r="469" customFormat="false" ht="30" hidden="false" customHeight="true" outlineLevel="0" collapsed="false">
      <c r="A469" s="33"/>
      <c r="B469" s="33"/>
      <c r="C469" s="34"/>
      <c r="D469" s="34"/>
      <c r="E469" s="34"/>
      <c r="F469" s="33"/>
      <c r="G469" s="35"/>
      <c r="H469" s="23" t="n">
        <f aca="false">IF(J469&lt;&gt;"Correcto",0,IF(F469="Descartado",0,IF(ISNUMBER(D469),D469,C469)))</f>
        <v>0</v>
      </c>
      <c r="I469" s="23" t="n">
        <f aca="false">IF(J469="Correcto",H469-N(E469),0)</f>
        <v>0</v>
      </c>
      <c r="J469" s="9" t="str">
        <f aca="false">IF(COUNTA(A469:G469)=0,"",IF(OR(A469="",B469="",NOT(ISNUMBER(C469)),C469&lt;0,AND(D469&lt;&gt;"",NOT(ISNUMBER(D469))),AND(E469&lt;&gt;"",NOT(ISNUMBER(E469))),AND(F469&lt;&gt;"Pendiente",F469&lt;&gt;"Comprado",F469&lt;&gt;"Descartado"),AND(F469="Comprado",NOT(ISNUMBER(D469))),AND(G469&lt;&gt;"",NOT(ISNUMBER(G469)))),"REVISAR datos","Correcto"))</f>
        <v/>
      </c>
      <c r="K469" s="24" t="str">
        <f aca="false">IF(COUNTA(A469:B469)=0,"",IF(COUNTIFS(Resumen!$A$18:$A$25,B469)=1,"Clasificado","REVISAR categoría"))</f>
        <v/>
      </c>
      <c r="L469" s="25" t="n">
        <f aca="false">IF(J469="Correcto",MAX(0,H469-C469),0)</f>
        <v>0</v>
      </c>
      <c r="M469" s="1" t="n">
        <f aca="false">IF(COUNTA(A469:G469)&gt;0,ROW(),0)</f>
        <v>0</v>
      </c>
    </row>
    <row r="470" customFormat="false" ht="30" hidden="false" customHeight="true" outlineLevel="0" collapsed="false">
      <c r="A470" s="33"/>
      <c r="B470" s="33"/>
      <c r="C470" s="34"/>
      <c r="D470" s="34"/>
      <c r="E470" s="34"/>
      <c r="F470" s="33"/>
      <c r="G470" s="35"/>
      <c r="H470" s="23" t="n">
        <f aca="false">IF(J470&lt;&gt;"Correcto",0,IF(F470="Descartado",0,IF(ISNUMBER(D470),D470,C470)))</f>
        <v>0</v>
      </c>
      <c r="I470" s="23" t="n">
        <f aca="false">IF(J470="Correcto",H470-N(E470),0)</f>
        <v>0</v>
      </c>
      <c r="J470" s="9" t="str">
        <f aca="false">IF(COUNTA(A470:G470)=0,"",IF(OR(A470="",B470="",NOT(ISNUMBER(C470)),C470&lt;0,AND(D470&lt;&gt;"",NOT(ISNUMBER(D470))),AND(E470&lt;&gt;"",NOT(ISNUMBER(E470))),AND(F470&lt;&gt;"Pendiente",F470&lt;&gt;"Comprado",F470&lt;&gt;"Descartado"),AND(F470="Comprado",NOT(ISNUMBER(D470))),AND(G470&lt;&gt;"",NOT(ISNUMBER(G470)))),"REVISAR datos","Correcto"))</f>
        <v/>
      </c>
      <c r="K470" s="24" t="str">
        <f aca="false">IF(COUNTA(A470:B470)=0,"",IF(COUNTIFS(Resumen!$A$18:$A$25,B470)=1,"Clasificado","REVISAR categoría"))</f>
        <v/>
      </c>
      <c r="L470" s="25" t="n">
        <f aca="false">IF(J470="Correcto",MAX(0,H470-C470),0)</f>
        <v>0</v>
      </c>
      <c r="M470" s="1" t="n">
        <f aca="false">IF(COUNTA(A470:G470)&gt;0,ROW(),0)</f>
        <v>0</v>
      </c>
    </row>
    <row r="471" customFormat="false" ht="30" hidden="false" customHeight="true" outlineLevel="0" collapsed="false">
      <c r="A471" s="33"/>
      <c r="B471" s="33"/>
      <c r="C471" s="34"/>
      <c r="D471" s="34"/>
      <c r="E471" s="34"/>
      <c r="F471" s="33"/>
      <c r="G471" s="35"/>
      <c r="H471" s="23" t="n">
        <f aca="false">IF(J471&lt;&gt;"Correcto",0,IF(F471="Descartado",0,IF(ISNUMBER(D471),D471,C471)))</f>
        <v>0</v>
      </c>
      <c r="I471" s="23" t="n">
        <f aca="false">IF(J471="Correcto",H471-N(E471),0)</f>
        <v>0</v>
      </c>
      <c r="J471" s="9" t="str">
        <f aca="false">IF(COUNTA(A471:G471)=0,"",IF(OR(A471="",B471="",NOT(ISNUMBER(C471)),C471&lt;0,AND(D471&lt;&gt;"",NOT(ISNUMBER(D471))),AND(E471&lt;&gt;"",NOT(ISNUMBER(E471))),AND(F471&lt;&gt;"Pendiente",F471&lt;&gt;"Comprado",F471&lt;&gt;"Descartado"),AND(F471="Comprado",NOT(ISNUMBER(D471))),AND(G471&lt;&gt;"",NOT(ISNUMBER(G471)))),"REVISAR datos","Correcto"))</f>
        <v/>
      </c>
      <c r="K471" s="24" t="str">
        <f aca="false">IF(COUNTA(A471:B471)=0,"",IF(COUNTIFS(Resumen!$A$18:$A$25,B471)=1,"Clasificado","REVISAR categoría"))</f>
        <v/>
      </c>
      <c r="L471" s="25" t="n">
        <f aca="false">IF(J471="Correcto",MAX(0,H471-C471),0)</f>
        <v>0</v>
      </c>
      <c r="M471" s="1" t="n">
        <f aca="false">IF(COUNTA(A471:G471)&gt;0,ROW(),0)</f>
        <v>0</v>
      </c>
    </row>
    <row r="472" customFormat="false" ht="30" hidden="false" customHeight="true" outlineLevel="0" collapsed="false">
      <c r="A472" s="33"/>
      <c r="B472" s="33"/>
      <c r="C472" s="34"/>
      <c r="D472" s="34"/>
      <c r="E472" s="34"/>
      <c r="F472" s="33"/>
      <c r="G472" s="35"/>
      <c r="H472" s="23" t="n">
        <f aca="false">IF(J472&lt;&gt;"Correcto",0,IF(F472="Descartado",0,IF(ISNUMBER(D472),D472,C472)))</f>
        <v>0</v>
      </c>
      <c r="I472" s="23" t="n">
        <f aca="false">IF(J472="Correcto",H472-N(E472),0)</f>
        <v>0</v>
      </c>
      <c r="J472" s="9" t="str">
        <f aca="false">IF(COUNTA(A472:G472)=0,"",IF(OR(A472="",B472="",NOT(ISNUMBER(C472)),C472&lt;0,AND(D472&lt;&gt;"",NOT(ISNUMBER(D472))),AND(E472&lt;&gt;"",NOT(ISNUMBER(E472))),AND(F472&lt;&gt;"Pendiente",F472&lt;&gt;"Comprado",F472&lt;&gt;"Descartado"),AND(F472="Comprado",NOT(ISNUMBER(D472))),AND(G472&lt;&gt;"",NOT(ISNUMBER(G472)))),"REVISAR datos","Correcto"))</f>
        <v/>
      </c>
      <c r="K472" s="24" t="str">
        <f aca="false">IF(COUNTA(A472:B472)=0,"",IF(COUNTIFS(Resumen!$A$18:$A$25,B472)=1,"Clasificado","REVISAR categoría"))</f>
        <v/>
      </c>
      <c r="L472" s="25" t="n">
        <f aca="false">IF(J472="Correcto",MAX(0,H472-C472),0)</f>
        <v>0</v>
      </c>
      <c r="M472" s="1" t="n">
        <f aca="false">IF(COUNTA(A472:G472)&gt;0,ROW(),0)</f>
        <v>0</v>
      </c>
    </row>
    <row r="473" customFormat="false" ht="30" hidden="false" customHeight="true" outlineLevel="0" collapsed="false">
      <c r="A473" s="33"/>
      <c r="B473" s="33"/>
      <c r="C473" s="34"/>
      <c r="D473" s="34"/>
      <c r="E473" s="34"/>
      <c r="F473" s="33"/>
      <c r="G473" s="35"/>
      <c r="H473" s="23" t="n">
        <f aca="false">IF(J473&lt;&gt;"Correcto",0,IF(F473="Descartado",0,IF(ISNUMBER(D473),D473,C473)))</f>
        <v>0</v>
      </c>
      <c r="I473" s="23" t="n">
        <f aca="false">IF(J473="Correcto",H473-N(E473),0)</f>
        <v>0</v>
      </c>
      <c r="J473" s="9" t="str">
        <f aca="false">IF(COUNTA(A473:G473)=0,"",IF(OR(A473="",B473="",NOT(ISNUMBER(C473)),C473&lt;0,AND(D473&lt;&gt;"",NOT(ISNUMBER(D473))),AND(E473&lt;&gt;"",NOT(ISNUMBER(E473))),AND(F473&lt;&gt;"Pendiente",F473&lt;&gt;"Comprado",F473&lt;&gt;"Descartado"),AND(F473="Comprado",NOT(ISNUMBER(D473))),AND(G473&lt;&gt;"",NOT(ISNUMBER(G473)))),"REVISAR datos","Correcto"))</f>
        <v/>
      </c>
      <c r="K473" s="24" t="str">
        <f aca="false">IF(COUNTA(A473:B473)=0,"",IF(COUNTIFS(Resumen!$A$18:$A$25,B473)=1,"Clasificado","REVISAR categoría"))</f>
        <v/>
      </c>
      <c r="L473" s="25" t="n">
        <f aca="false">IF(J473="Correcto",MAX(0,H473-C473),0)</f>
        <v>0</v>
      </c>
      <c r="M473" s="1" t="n">
        <f aca="false">IF(COUNTA(A473:G473)&gt;0,ROW(),0)</f>
        <v>0</v>
      </c>
    </row>
    <row r="474" customFormat="false" ht="30" hidden="false" customHeight="true" outlineLevel="0" collapsed="false">
      <c r="A474" s="33"/>
      <c r="B474" s="33"/>
      <c r="C474" s="34"/>
      <c r="D474" s="34"/>
      <c r="E474" s="34"/>
      <c r="F474" s="33"/>
      <c r="G474" s="35"/>
      <c r="H474" s="23" t="n">
        <f aca="false">IF(J474&lt;&gt;"Correcto",0,IF(F474="Descartado",0,IF(ISNUMBER(D474),D474,C474)))</f>
        <v>0</v>
      </c>
      <c r="I474" s="23" t="n">
        <f aca="false">IF(J474="Correcto",H474-N(E474),0)</f>
        <v>0</v>
      </c>
      <c r="J474" s="9" t="str">
        <f aca="false">IF(COUNTA(A474:G474)=0,"",IF(OR(A474="",B474="",NOT(ISNUMBER(C474)),C474&lt;0,AND(D474&lt;&gt;"",NOT(ISNUMBER(D474))),AND(E474&lt;&gt;"",NOT(ISNUMBER(E474))),AND(F474&lt;&gt;"Pendiente",F474&lt;&gt;"Comprado",F474&lt;&gt;"Descartado"),AND(F474="Comprado",NOT(ISNUMBER(D474))),AND(G474&lt;&gt;"",NOT(ISNUMBER(G474)))),"REVISAR datos","Correcto"))</f>
        <v/>
      </c>
      <c r="K474" s="24" t="str">
        <f aca="false">IF(COUNTA(A474:B474)=0,"",IF(COUNTIFS(Resumen!$A$18:$A$25,B474)=1,"Clasificado","REVISAR categoría"))</f>
        <v/>
      </c>
      <c r="L474" s="25" t="n">
        <f aca="false">IF(J474="Correcto",MAX(0,H474-C474),0)</f>
        <v>0</v>
      </c>
      <c r="M474" s="1" t="n">
        <f aca="false">IF(COUNTA(A474:G474)&gt;0,ROW(),0)</f>
        <v>0</v>
      </c>
    </row>
    <row r="475" customFormat="false" ht="30" hidden="false" customHeight="true" outlineLevel="0" collapsed="false">
      <c r="A475" s="33"/>
      <c r="B475" s="33"/>
      <c r="C475" s="34"/>
      <c r="D475" s="34"/>
      <c r="E475" s="34"/>
      <c r="F475" s="33"/>
      <c r="G475" s="35"/>
      <c r="H475" s="23" t="n">
        <f aca="false">IF(J475&lt;&gt;"Correcto",0,IF(F475="Descartado",0,IF(ISNUMBER(D475),D475,C475)))</f>
        <v>0</v>
      </c>
      <c r="I475" s="23" t="n">
        <f aca="false">IF(J475="Correcto",H475-N(E475),0)</f>
        <v>0</v>
      </c>
      <c r="J475" s="9" t="str">
        <f aca="false">IF(COUNTA(A475:G475)=0,"",IF(OR(A475="",B475="",NOT(ISNUMBER(C475)),C475&lt;0,AND(D475&lt;&gt;"",NOT(ISNUMBER(D475))),AND(E475&lt;&gt;"",NOT(ISNUMBER(E475))),AND(F475&lt;&gt;"Pendiente",F475&lt;&gt;"Comprado",F475&lt;&gt;"Descartado"),AND(F475="Comprado",NOT(ISNUMBER(D475))),AND(G475&lt;&gt;"",NOT(ISNUMBER(G475)))),"REVISAR datos","Correcto"))</f>
        <v/>
      </c>
      <c r="K475" s="24" t="str">
        <f aca="false">IF(COUNTA(A475:B475)=0,"",IF(COUNTIFS(Resumen!$A$18:$A$25,B475)=1,"Clasificado","REVISAR categoría"))</f>
        <v/>
      </c>
      <c r="L475" s="25" t="n">
        <f aca="false">IF(J475="Correcto",MAX(0,H475-C475),0)</f>
        <v>0</v>
      </c>
      <c r="M475" s="1" t="n">
        <f aca="false">IF(COUNTA(A475:G475)&gt;0,ROW(),0)</f>
        <v>0</v>
      </c>
    </row>
    <row r="476" customFormat="false" ht="30" hidden="false" customHeight="true" outlineLevel="0" collapsed="false">
      <c r="A476" s="33"/>
      <c r="B476" s="33"/>
      <c r="C476" s="34"/>
      <c r="D476" s="34"/>
      <c r="E476" s="34"/>
      <c r="F476" s="33"/>
      <c r="G476" s="35"/>
      <c r="H476" s="23" t="n">
        <f aca="false">IF(J476&lt;&gt;"Correcto",0,IF(F476="Descartado",0,IF(ISNUMBER(D476),D476,C476)))</f>
        <v>0</v>
      </c>
      <c r="I476" s="23" t="n">
        <f aca="false">IF(J476="Correcto",H476-N(E476),0)</f>
        <v>0</v>
      </c>
      <c r="J476" s="9" t="str">
        <f aca="false">IF(COUNTA(A476:G476)=0,"",IF(OR(A476="",B476="",NOT(ISNUMBER(C476)),C476&lt;0,AND(D476&lt;&gt;"",NOT(ISNUMBER(D476))),AND(E476&lt;&gt;"",NOT(ISNUMBER(E476))),AND(F476&lt;&gt;"Pendiente",F476&lt;&gt;"Comprado",F476&lt;&gt;"Descartado"),AND(F476="Comprado",NOT(ISNUMBER(D476))),AND(G476&lt;&gt;"",NOT(ISNUMBER(G476)))),"REVISAR datos","Correcto"))</f>
        <v/>
      </c>
      <c r="K476" s="24" t="str">
        <f aca="false">IF(COUNTA(A476:B476)=0,"",IF(COUNTIFS(Resumen!$A$18:$A$25,B476)=1,"Clasificado","REVISAR categoría"))</f>
        <v/>
      </c>
      <c r="L476" s="25" t="n">
        <f aca="false">IF(J476="Correcto",MAX(0,H476-C476),0)</f>
        <v>0</v>
      </c>
      <c r="M476" s="1" t="n">
        <f aca="false">IF(COUNTA(A476:G476)&gt;0,ROW(),0)</f>
        <v>0</v>
      </c>
    </row>
    <row r="477" customFormat="false" ht="30" hidden="false" customHeight="true" outlineLevel="0" collapsed="false">
      <c r="A477" s="33"/>
      <c r="B477" s="33"/>
      <c r="C477" s="34"/>
      <c r="D477" s="34"/>
      <c r="E477" s="34"/>
      <c r="F477" s="33"/>
      <c r="G477" s="35"/>
      <c r="H477" s="23" t="n">
        <f aca="false">IF(J477&lt;&gt;"Correcto",0,IF(F477="Descartado",0,IF(ISNUMBER(D477),D477,C477)))</f>
        <v>0</v>
      </c>
      <c r="I477" s="23" t="n">
        <f aca="false">IF(J477="Correcto",H477-N(E477),0)</f>
        <v>0</v>
      </c>
      <c r="J477" s="9" t="str">
        <f aca="false">IF(COUNTA(A477:G477)=0,"",IF(OR(A477="",B477="",NOT(ISNUMBER(C477)),C477&lt;0,AND(D477&lt;&gt;"",NOT(ISNUMBER(D477))),AND(E477&lt;&gt;"",NOT(ISNUMBER(E477))),AND(F477&lt;&gt;"Pendiente",F477&lt;&gt;"Comprado",F477&lt;&gt;"Descartado"),AND(F477="Comprado",NOT(ISNUMBER(D477))),AND(G477&lt;&gt;"",NOT(ISNUMBER(G477)))),"REVISAR datos","Correcto"))</f>
        <v/>
      </c>
      <c r="K477" s="24" t="str">
        <f aca="false">IF(COUNTA(A477:B477)=0,"",IF(COUNTIFS(Resumen!$A$18:$A$25,B477)=1,"Clasificado","REVISAR categoría"))</f>
        <v/>
      </c>
      <c r="L477" s="25" t="n">
        <f aca="false">IF(J477="Correcto",MAX(0,H477-C477),0)</f>
        <v>0</v>
      </c>
      <c r="M477" s="1" t="n">
        <f aca="false">IF(COUNTA(A477:G477)&gt;0,ROW(),0)</f>
        <v>0</v>
      </c>
    </row>
    <row r="478" customFormat="false" ht="30" hidden="false" customHeight="true" outlineLevel="0" collapsed="false">
      <c r="A478" s="33"/>
      <c r="B478" s="33"/>
      <c r="C478" s="34"/>
      <c r="D478" s="34"/>
      <c r="E478" s="34"/>
      <c r="F478" s="33"/>
      <c r="G478" s="35"/>
      <c r="H478" s="23" t="n">
        <f aca="false">IF(J478&lt;&gt;"Correcto",0,IF(F478="Descartado",0,IF(ISNUMBER(D478),D478,C478)))</f>
        <v>0</v>
      </c>
      <c r="I478" s="23" t="n">
        <f aca="false">IF(J478="Correcto",H478-N(E478),0)</f>
        <v>0</v>
      </c>
      <c r="J478" s="9" t="str">
        <f aca="false">IF(COUNTA(A478:G478)=0,"",IF(OR(A478="",B478="",NOT(ISNUMBER(C478)),C478&lt;0,AND(D478&lt;&gt;"",NOT(ISNUMBER(D478))),AND(E478&lt;&gt;"",NOT(ISNUMBER(E478))),AND(F478&lt;&gt;"Pendiente",F478&lt;&gt;"Comprado",F478&lt;&gt;"Descartado"),AND(F478="Comprado",NOT(ISNUMBER(D478))),AND(G478&lt;&gt;"",NOT(ISNUMBER(G478)))),"REVISAR datos","Correcto"))</f>
        <v/>
      </c>
      <c r="K478" s="24" t="str">
        <f aca="false">IF(COUNTA(A478:B478)=0,"",IF(COUNTIFS(Resumen!$A$18:$A$25,B478)=1,"Clasificado","REVISAR categoría"))</f>
        <v/>
      </c>
      <c r="L478" s="25" t="n">
        <f aca="false">IF(J478="Correcto",MAX(0,H478-C478),0)</f>
        <v>0</v>
      </c>
      <c r="M478" s="1" t="n">
        <f aca="false">IF(COUNTA(A478:G478)&gt;0,ROW(),0)</f>
        <v>0</v>
      </c>
    </row>
    <row r="479" customFormat="false" ht="30" hidden="false" customHeight="true" outlineLevel="0" collapsed="false">
      <c r="A479" s="33"/>
      <c r="B479" s="33"/>
      <c r="C479" s="34"/>
      <c r="D479" s="34"/>
      <c r="E479" s="34"/>
      <c r="F479" s="33"/>
      <c r="G479" s="35"/>
      <c r="H479" s="23" t="n">
        <f aca="false">IF(J479&lt;&gt;"Correcto",0,IF(F479="Descartado",0,IF(ISNUMBER(D479),D479,C479)))</f>
        <v>0</v>
      </c>
      <c r="I479" s="23" t="n">
        <f aca="false">IF(J479="Correcto",H479-N(E479),0)</f>
        <v>0</v>
      </c>
      <c r="J479" s="9" t="str">
        <f aca="false">IF(COUNTA(A479:G479)=0,"",IF(OR(A479="",B479="",NOT(ISNUMBER(C479)),C479&lt;0,AND(D479&lt;&gt;"",NOT(ISNUMBER(D479))),AND(E479&lt;&gt;"",NOT(ISNUMBER(E479))),AND(F479&lt;&gt;"Pendiente",F479&lt;&gt;"Comprado",F479&lt;&gt;"Descartado"),AND(F479="Comprado",NOT(ISNUMBER(D479))),AND(G479&lt;&gt;"",NOT(ISNUMBER(G479)))),"REVISAR datos","Correcto"))</f>
        <v/>
      </c>
      <c r="K479" s="24" t="str">
        <f aca="false">IF(COUNTA(A479:B479)=0,"",IF(COUNTIFS(Resumen!$A$18:$A$25,B479)=1,"Clasificado","REVISAR categoría"))</f>
        <v/>
      </c>
      <c r="L479" s="25" t="n">
        <f aca="false">IF(J479="Correcto",MAX(0,H479-C479),0)</f>
        <v>0</v>
      </c>
      <c r="M479" s="1" t="n">
        <f aca="false">IF(COUNTA(A479:G479)&gt;0,ROW(),0)</f>
        <v>0</v>
      </c>
    </row>
    <row r="480" customFormat="false" ht="30" hidden="false" customHeight="true" outlineLevel="0" collapsed="false">
      <c r="A480" s="33"/>
      <c r="B480" s="33"/>
      <c r="C480" s="34"/>
      <c r="D480" s="34"/>
      <c r="E480" s="34"/>
      <c r="F480" s="33"/>
      <c r="G480" s="35"/>
      <c r="H480" s="23" t="n">
        <f aca="false">IF(J480&lt;&gt;"Correcto",0,IF(F480="Descartado",0,IF(ISNUMBER(D480),D480,C480)))</f>
        <v>0</v>
      </c>
      <c r="I480" s="23" t="n">
        <f aca="false">IF(J480="Correcto",H480-N(E480),0)</f>
        <v>0</v>
      </c>
      <c r="J480" s="9" t="str">
        <f aca="false">IF(COUNTA(A480:G480)=0,"",IF(OR(A480="",B480="",NOT(ISNUMBER(C480)),C480&lt;0,AND(D480&lt;&gt;"",NOT(ISNUMBER(D480))),AND(E480&lt;&gt;"",NOT(ISNUMBER(E480))),AND(F480&lt;&gt;"Pendiente",F480&lt;&gt;"Comprado",F480&lt;&gt;"Descartado"),AND(F480="Comprado",NOT(ISNUMBER(D480))),AND(G480&lt;&gt;"",NOT(ISNUMBER(G480)))),"REVISAR datos","Correcto"))</f>
        <v/>
      </c>
      <c r="K480" s="24" t="str">
        <f aca="false">IF(COUNTA(A480:B480)=0,"",IF(COUNTIFS(Resumen!$A$18:$A$25,B480)=1,"Clasificado","REVISAR categoría"))</f>
        <v/>
      </c>
      <c r="L480" s="25" t="n">
        <f aca="false">IF(J480="Correcto",MAX(0,H480-C480),0)</f>
        <v>0</v>
      </c>
      <c r="M480" s="1" t="n">
        <f aca="false">IF(COUNTA(A480:G480)&gt;0,ROW(),0)</f>
        <v>0</v>
      </c>
    </row>
    <row r="481" customFormat="false" ht="30" hidden="false" customHeight="true" outlineLevel="0" collapsed="false">
      <c r="A481" s="33"/>
      <c r="B481" s="33"/>
      <c r="C481" s="34"/>
      <c r="D481" s="34"/>
      <c r="E481" s="34"/>
      <c r="F481" s="33"/>
      <c r="G481" s="35"/>
      <c r="H481" s="23" t="n">
        <f aca="false">IF(J481&lt;&gt;"Correcto",0,IF(F481="Descartado",0,IF(ISNUMBER(D481),D481,C481)))</f>
        <v>0</v>
      </c>
      <c r="I481" s="23" t="n">
        <f aca="false">IF(J481="Correcto",H481-N(E481),0)</f>
        <v>0</v>
      </c>
      <c r="J481" s="9" t="str">
        <f aca="false">IF(COUNTA(A481:G481)=0,"",IF(OR(A481="",B481="",NOT(ISNUMBER(C481)),C481&lt;0,AND(D481&lt;&gt;"",NOT(ISNUMBER(D481))),AND(E481&lt;&gt;"",NOT(ISNUMBER(E481))),AND(F481&lt;&gt;"Pendiente",F481&lt;&gt;"Comprado",F481&lt;&gt;"Descartado"),AND(F481="Comprado",NOT(ISNUMBER(D481))),AND(G481&lt;&gt;"",NOT(ISNUMBER(G481)))),"REVISAR datos","Correcto"))</f>
        <v/>
      </c>
      <c r="K481" s="24" t="str">
        <f aca="false">IF(COUNTA(A481:B481)=0,"",IF(COUNTIFS(Resumen!$A$18:$A$25,B481)=1,"Clasificado","REVISAR categoría"))</f>
        <v/>
      </c>
      <c r="L481" s="25" t="n">
        <f aca="false">IF(J481="Correcto",MAX(0,H481-C481),0)</f>
        <v>0</v>
      </c>
      <c r="M481" s="1" t="n">
        <f aca="false">IF(COUNTA(A481:G481)&gt;0,ROW(),0)</f>
        <v>0</v>
      </c>
    </row>
    <row r="482" customFormat="false" ht="30" hidden="false" customHeight="true" outlineLevel="0" collapsed="false">
      <c r="A482" s="33"/>
      <c r="B482" s="33"/>
      <c r="C482" s="34"/>
      <c r="D482" s="34"/>
      <c r="E482" s="34"/>
      <c r="F482" s="33"/>
      <c r="G482" s="35"/>
      <c r="H482" s="23" t="n">
        <f aca="false">IF(J482&lt;&gt;"Correcto",0,IF(F482="Descartado",0,IF(ISNUMBER(D482),D482,C482)))</f>
        <v>0</v>
      </c>
      <c r="I482" s="23" t="n">
        <f aca="false">IF(J482="Correcto",H482-N(E482),0)</f>
        <v>0</v>
      </c>
      <c r="J482" s="9" t="str">
        <f aca="false">IF(COUNTA(A482:G482)=0,"",IF(OR(A482="",B482="",NOT(ISNUMBER(C482)),C482&lt;0,AND(D482&lt;&gt;"",NOT(ISNUMBER(D482))),AND(E482&lt;&gt;"",NOT(ISNUMBER(E482))),AND(F482&lt;&gt;"Pendiente",F482&lt;&gt;"Comprado",F482&lt;&gt;"Descartado"),AND(F482="Comprado",NOT(ISNUMBER(D482))),AND(G482&lt;&gt;"",NOT(ISNUMBER(G482)))),"REVISAR datos","Correcto"))</f>
        <v/>
      </c>
      <c r="K482" s="24" t="str">
        <f aca="false">IF(COUNTA(A482:B482)=0,"",IF(COUNTIFS(Resumen!$A$18:$A$25,B482)=1,"Clasificado","REVISAR categoría"))</f>
        <v/>
      </c>
      <c r="L482" s="25" t="n">
        <f aca="false">IF(J482="Correcto",MAX(0,H482-C482),0)</f>
        <v>0</v>
      </c>
      <c r="M482" s="1" t="n">
        <f aca="false">IF(COUNTA(A482:G482)&gt;0,ROW(),0)</f>
        <v>0</v>
      </c>
    </row>
    <row r="483" customFormat="false" ht="30" hidden="false" customHeight="true" outlineLevel="0" collapsed="false">
      <c r="A483" s="33"/>
      <c r="B483" s="33"/>
      <c r="C483" s="34"/>
      <c r="D483" s="34"/>
      <c r="E483" s="34"/>
      <c r="F483" s="33"/>
      <c r="G483" s="35"/>
      <c r="H483" s="23" t="n">
        <f aca="false">IF(J483&lt;&gt;"Correcto",0,IF(F483="Descartado",0,IF(ISNUMBER(D483),D483,C483)))</f>
        <v>0</v>
      </c>
      <c r="I483" s="23" t="n">
        <f aca="false">IF(J483="Correcto",H483-N(E483),0)</f>
        <v>0</v>
      </c>
      <c r="J483" s="9" t="str">
        <f aca="false">IF(COUNTA(A483:G483)=0,"",IF(OR(A483="",B483="",NOT(ISNUMBER(C483)),C483&lt;0,AND(D483&lt;&gt;"",NOT(ISNUMBER(D483))),AND(E483&lt;&gt;"",NOT(ISNUMBER(E483))),AND(F483&lt;&gt;"Pendiente",F483&lt;&gt;"Comprado",F483&lt;&gt;"Descartado"),AND(F483="Comprado",NOT(ISNUMBER(D483))),AND(G483&lt;&gt;"",NOT(ISNUMBER(G483)))),"REVISAR datos","Correcto"))</f>
        <v/>
      </c>
      <c r="K483" s="24" t="str">
        <f aca="false">IF(COUNTA(A483:B483)=0,"",IF(COUNTIFS(Resumen!$A$18:$A$25,B483)=1,"Clasificado","REVISAR categoría"))</f>
        <v/>
      </c>
      <c r="L483" s="25" t="n">
        <f aca="false">IF(J483="Correcto",MAX(0,H483-C483),0)</f>
        <v>0</v>
      </c>
      <c r="M483" s="1" t="n">
        <f aca="false">IF(COUNTA(A483:G483)&gt;0,ROW(),0)</f>
        <v>0</v>
      </c>
    </row>
    <row r="484" customFormat="false" ht="30" hidden="false" customHeight="true" outlineLevel="0" collapsed="false">
      <c r="A484" s="33"/>
      <c r="B484" s="33"/>
      <c r="C484" s="34"/>
      <c r="D484" s="34"/>
      <c r="E484" s="34"/>
      <c r="F484" s="33"/>
      <c r="G484" s="35"/>
      <c r="H484" s="23" t="n">
        <f aca="false">IF(J484&lt;&gt;"Correcto",0,IF(F484="Descartado",0,IF(ISNUMBER(D484),D484,C484)))</f>
        <v>0</v>
      </c>
      <c r="I484" s="23" t="n">
        <f aca="false">IF(J484="Correcto",H484-N(E484),0)</f>
        <v>0</v>
      </c>
      <c r="J484" s="9" t="str">
        <f aca="false">IF(COUNTA(A484:G484)=0,"",IF(OR(A484="",B484="",NOT(ISNUMBER(C484)),C484&lt;0,AND(D484&lt;&gt;"",NOT(ISNUMBER(D484))),AND(E484&lt;&gt;"",NOT(ISNUMBER(E484))),AND(F484&lt;&gt;"Pendiente",F484&lt;&gt;"Comprado",F484&lt;&gt;"Descartado"),AND(F484="Comprado",NOT(ISNUMBER(D484))),AND(G484&lt;&gt;"",NOT(ISNUMBER(G484)))),"REVISAR datos","Correcto"))</f>
        <v/>
      </c>
      <c r="K484" s="24" t="str">
        <f aca="false">IF(COUNTA(A484:B484)=0,"",IF(COUNTIFS(Resumen!$A$18:$A$25,B484)=1,"Clasificado","REVISAR categoría"))</f>
        <v/>
      </c>
      <c r="L484" s="25" t="n">
        <f aca="false">IF(J484="Correcto",MAX(0,H484-C484),0)</f>
        <v>0</v>
      </c>
      <c r="M484" s="1" t="n">
        <f aca="false">IF(COUNTA(A484:G484)&gt;0,ROW(),0)</f>
        <v>0</v>
      </c>
    </row>
    <row r="485" customFormat="false" ht="30" hidden="false" customHeight="true" outlineLevel="0" collapsed="false">
      <c r="A485" s="33"/>
      <c r="B485" s="33"/>
      <c r="C485" s="34"/>
      <c r="D485" s="34"/>
      <c r="E485" s="34"/>
      <c r="F485" s="33"/>
      <c r="G485" s="35"/>
      <c r="H485" s="23" t="n">
        <f aca="false">IF(J485&lt;&gt;"Correcto",0,IF(F485="Descartado",0,IF(ISNUMBER(D485),D485,C485)))</f>
        <v>0</v>
      </c>
      <c r="I485" s="23" t="n">
        <f aca="false">IF(J485="Correcto",H485-N(E485),0)</f>
        <v>0</v>
      </c>
      <c r="J485" s="9" t="str">
        <f aca="false">IF(COUNTA(A485:G485)=0,"",IF(OR(A485="",B485="",NOT(ISNUMBER(C485)),C485&lt;0,AND(D485&lt;&gt;"",NOT(ISNUMBER(D485))),AND(E485&lt;&gt;"",NOT(ISNUMBER(E485))),AND(F485&lt;&gt;"Pendiente",F485&lt;&gt;"Comprado",F485&lt;&gt;"Descartado"),AND(F485="Comprado",NOT(ISNUMBER(D485))),AND(G485&lt;&gt;"",NOT(ISNUMBER(G485)))),"REVISAR datos","Correcto"))</f>
        <v/>
      </c>
      <c r="K485" s="24" t="str">
        <f aca="false">IF(COUNTA(A485:B485)=0,"",IF(COUNTIFS(Resumen!$A$18:$A$25,B485)=1,"Clasificado","REVISAR categoría"))</f>
        <v/>
      </c>
      <c r="L485" s="25" t="n">
        <f aca="false">IF(J485="Correcto",MAX(0,H485-C485),0)</f>
        <v>0</v>
      </c>
      <c r="M485" s="1" t="n">
        <f aca="false">IF(COUNTA(A485:G485)&gt;0,ROW(),0)</f>
        <v>0</v>
      </c>
    </row>
    <row r="486" customFormat="false" ht="30" hidden="false" customHeight="true" outlineLevel="0" collapsed="false">
      <c r="A486" s="33"/>
      <c r="B486" s="33"/>
      <c r="C486" s="34"/>
      <c r="D486" s="34"/>
      <c r="E486" s="34"/>
      <c r="F486" s="33"/>
      <c r="G486" s="35"/>
      <c r="H486" s="23" t="n">
        <f aca="false">IF(J486&lt;&gt;"Correcto",0,IF(F486="Descartado",0,IF(ISNUMBER(D486),D486,C486)))</f>
        <v>0</v>
      </c>
      <c r="I486" s="23" t="n">
        <f aca="false">IF(J486="Correcto",H486-N(E486),0)</f>
        <v>0</v>
      </c>
      <c r="J486" s="9" t="str">
        <f aca="false">IF(COUNTA(A486:G486)=0,"",IF(OR(A486="",B486="",NOT(ISNUMBER(C486)),C486&lt;0,AND(D486&lt;&gt;"",NOT(ISNUMBER(D486))),AND(E486&lt;&gt;"",NOT(ISNUMBER(E486))),AND(F486&lt;&gt;"Pendiente",F486&lt;&gt;"Comprado",F486&lt;&gt;"Descartado"),AND(F486="Comprado",NOT(ISNUMBER(D486))),AND(G486&lt;&gt;"",NOT(ISNUMBER(G486)))),"REVISAR datos","Correcto"))</f>
        <v/>
      </c>
      <c r="K486" s="24" t="str">
        <f aca="false">IF(COUNTA(A486:B486)=0,"",IF(COUNTIFS(Resumen!$A$18:$A$25,B486)=1,"Clasificado","REVISAR categoría"))</f>
        <v/>
      </c>
      <c r="L486" s="25" t="n">
        <f aca="false">IF(J486="Correcto",MAX(0,H486-C486),0)</f>
        <v>0</v>
      </c>
      <c r="M486" s="1" t="n">
        <f aca="false">IF(COUNTA(A486:G486)&gt;0,ROW(),0)</f>
        <v>0</v>
      </c>
    </row>
    <row r="487" customFormat="false" ht="30" hidden="false" customHeight="true" outlineLevel="0" collapsed="false">
      <c r="A487" s="33"/>
      <c r="B487" s="33"/>
      <c r="C487" s="34"/>
      <c r="D487" s="34"/>
      <c r="E487" s="34"/>
      <c r="F487" s="33"/>
      <c r="G487" s="35"/>
      <c r="H487" s="23" t="n">
        <f aca="false">IF(J487&lt;&gt;"Correcto",0,IF(F487="Descartado",0,IF(ISNUMBER(D487),D487,C487)))</f>
        <v>0</v>
      </c>
      <c r="I487" s="23" t="n">
        <f aca="false">IF(J487="Correcto",H487-N(E487),0)</f>
        <v>0</v>
      </c>
      <c r="J487" s="9" t="str">
        <f aca="false">IF(COUNTA(A487:G487)=0,"",IF(OR(A487="",B487="",NOT(ISNUMBER(C487)),C487&lt;0,AND(D487&lt;&gt;"",NOT(ISNUMBER(D487))),AND(E487&lt;&gt;"",NOT(ISNUMBER(E487))),AND(F487&lt;&gt;"Pendiente",F487&lt;&gt;"Comprado",F487&lt;&gt;"Descartado"),AND(F487="Comprado",NOT(ISNUMBER(D487))),AND(G487&lt;&gt;"",NOT(ISNUMBER(G487)))),"REVISAR datos","Correcto"))</f>
        <v/>
      </c>
      <c r="K487" s="24" t="str">
        <f aca="false">IF(COUNTA(A487:B487)=0,"",IF(COUNTIFS(Resumen!$A$18:$A$25,B487)=1,"Clasificado","REVISAR categoría"))</f>
        <v/>
      </c>
      <c r="L487" s="25" t="n">
        <f aca="false">IF(J487="Correcto",MAX(0,H487-C487),0)</f>
        <v>0</v>
      </c>
      <c r="M487" s="1" t="n">
        <f aca="false">IF(COUNTA(A487:G487)&gt;0,ROW(),0)</f>
        <v>0</v>
      </c>
    </row>
    <row r="488" customFormat="false" ht="30" hidden="false" customHeight="true" outlineLevel="0" collapsed="false">
      <c r="A488" s="33"/>
      <c r="B488" s="33"/>
      <c r="C488" s="34"/>
      <c r="D488" s="34"/>
      <c r="E488" s="34"/>
      <c r="F488" s="33"/>
      <c r="G488" s="35"/>
      <c r="H488" s="23" t="n">
        <f aca="false">IF(J488&lt;&gt;"Correcto",0,IF(F488="Descartado",0,IF(ISNUMBER(D488),D488,C488)))</f>
        <v>0</v>
      </c>
      <c r="I488" s="23" t="n">
        <f aca="false">IF(J488="Correcto",H488-N(E488),0)</f>
        <v>0</v>
      </c>
      <c r="J488" s="9" t="str">
        <f aca="false">IF(COUNTA(A488:G488)=0,"",IF(OR(A488="",B488="",NOT(ISNUMBER(C488)),C488&lt;0,AND(D488&lt;&gt;"",NOT(ISNUMBER(D488))),AND(E488&lt;&gt;"",NOT(ISNUMBER(E488))),AND(F488&lt;&gt;"Pendiente",F488&lt;&gt;"Comprado",F488&lt;&gt;"Descartado"),AND(F488="Comprado",NOT(ISNUMBER(D488))),AND(G488&lt;&gt;"",NOT(ISNUMBER(G488)))),"REVISAR datos","Correcto"))</f>
        <v/>
      </c>
      <c r="K488" s="24" t="str">
        <f aca="false">IF(COUNTA(A488:B488)=0,"",IF(COUNTIFS(Resumen!$A$18:$A$25,B488)=1,"Clasificado","REVISAR categoría"))</f>
        <v/>
      </c>
      <c r="L488" s="25" t="n">
        <f aca="false">IF(J488="Correcto",MAX(0,H488-C488),0)</f>
        <v>0</v>
      </c>
      <c r="M488" s="1" t="n">
        <f aca="false">IF(COUNTA(A488:G488)&gt;0,ROW(),0)</f>
        <v>0</v>
      </c>
    </row>
    <row r="489" customFormat="false" ht="30" hidden="false" customHeight="true" outlineLevel="0" collapsed="false">
      <c r="A489" s="33"/>
      <c r="B489" s="33"/>
      <c r="C489" s="34"/>
      <c r="D489" s="34"/>
      <c r="E489" s="34"/>
      <c r="F489" s="33"/>
      <c r="G489" s="35"/>
      <c r="H489" s="23" t="n">
        <f aca="false">IF(J489&lt;&gt;"Correcto",0,IF(F489="Descartado",0,IF(ISNUMBER(D489),D489,C489)))</f>
        <v>0</v>
      </c>
      <c r="I489" s="23" t="n">
        <f aca="false">IF(J489="Correcto",H489-N(E489),0)</f>
        <v>0</v>
      </c>
      <c r="J489" s="9" t="str">
        <f aca="false">IF(COUNTA(A489:G489)=0,"",IF(OR(A489="",B489="",NOT(ISNUMBER(C489)),C489&lt;0,AND(D489&lt;&gt;"",NOT(ISNUMBER(D489))),AND(E489&lt;&gt;"",NOT(ISNUMBER(E489))),AND(F489&lt;&gt;"Pendiente",F489&lt;&gt;"Comprado",F489&lt;&gt;"Descartado"),AND(F489="Comprado",NOT(ISNUMBER(D489))),AND(G489&lt;&gt;"",NOT(ISNUMBER(G489)))),"REVISAR datos","Correcto"))</f>
        <v/>
      </c>
      <c r="K489" s="24" t="str">
        <f aca="false">IF(COUNTA(A489:B489)=0,"",IF(COUNTIFS(Resumen!$A$18:$A$25,B489)=1,"Clasificado","REVISAR categoría"))</f>
        <v/>
      </c>
      <c r="L489" s="25" t="n">
        <f aca="false">IF(J489="Correcto",MAX(0,H489-C489),0)</f>
        <v>0</v>
      </c>
      <c r="M489" s="1" t="n">
        <f aca="false">IF(COUNTA(A489:G489)&gt;0,ROW(),0)</f>
        <v>0</v>
      </c>
    </row>
    <row r="490" customFormat="false" ht="30" hidden="false" customHeight="true" outlineLevel="0" collapsed="false">
      <c r="A490" s="33"/>
      <c r="B490" s="33"/>
      <c r="C490" s="34"/>
      <c r="D490" s="34"/>
      <c r="E490" s="34"/>
      <c r="F490" s="33"/>
      <c r="G490" s="35"/>
      <c r="H490" s="23" t="n">
        <f aca="false">IF(J490&lt;&gt;"Correcto",0,IF(F490="Descartado",0,IF(ISNUMBER(D490),D490,C490)))</f>
        <v>0</v>
      </c>
      <c r="I490" s="23" t="n">
        <f aca="false">IF(J490="Correcto",H490-N(E490),0)</f>
        <v>0</v>
      </c>
      <c r="J490" s="9" t="str">
        <f aca="false">IF(COUNTA(A490:G490)=0,"",IF(OR(A490="",B490="",NOT(ISNUMBER(C490)),C490&lt;0,AND(D490&lt;&gt;"",NOT(ISNUMBER(D490))),AND(E490&lt;&gt;"",NOT(ISNUMBER(E490))),AND(F490&lt;&gt;"Pendiente",F490&lt;&gt;"Comprado",F490&lt;&gt;"Descartado"),AND(F490="Comprado",NOT(ISNUMBER(D490))),AND(G490&lt;&gt;"",NOT(ISNUMBER(G490)))),"REVISAR datos","Correcto"))</f>
        <v/>
      </c>
      <c r="K490" s="24" t="str">
        <f aca="false">IF(COUNTA(A490:B490)=0,"",IF(COUNTIFS(Resumen!$A$18:$A$25,B490)=1,"Clasificado","REVISAR categoría"))</f>
        <v/>
      </c>
      <c r="L490" s="25" t="n">
        <f aca="false">IF(J490="Correcto",MAX(0,H490-C490),0)</f>
        <v>0</v>
      </c>
      <c r="M490" s="1" t="n">
        <f aca="false">IF(COUNTA(A490:G490)&gt;0,ROW(),0)</f>
        <v>0</v>
      </c>
    </row>
    <row r="491" customFormat="false" ht="30" hidden="false" customHeight="true" outlineLevel="0" collapsed="false">
      <c r="A491" s="33"/>
      <c r="B491" s="33"/>
      <c r="C491" s="34"/>
      <c r="D491" s="34"/>
      <c r="E491" s="34"/>
      <c r="F491" s="33"/>
      <c r="G491" s="35"/>
      <c r="H491" s="23" t="n">
        <f aca="false">IF(J491&lt;&gt;"Correcto",0,IF(F491="Descartado",0,IF(ISNUMBER(D491),D491,C491)))</f>
        <v>0</v>
      </c>
      <c r="I491" s="23" t="n">
        <f aca="false">IF(J491="Correcto",H491-N(E491),0)</f>
        <v>0</v>
      </c>
      <c r="J491" s="9" t="str">
        <f aca="false">IF(COUNTA(A491:G491)=0,"",IF(OR(A491="",B491="",NOT(ISNUMBER(C491)),C491&lt;0,AND(D491&lt;&gt;"",NOT(ISNUMBER(D491))),AND(E491&lt;&gt;"",NOT(ISNUMBER(E491))),AND(F491&lt;&gt;"Pendiente",F491&lt;&gt;"Comprado",F491&lt;&gt;"Descartado"),AND(F491="Comprado",NOT(ISNUMBER(D491))),AND(G491&lt;&gt;"",NOT(ISNUMBER(G491)))),"REVISAR datos","Correcto"))</f>
        <v/>
      </c>
      <c r="K491" s="24" t="str">
        <f aca="false">IF(COUNTA(A491:B491)=0,"",IF(COUNTIFS(Resumen!$A$18:$A$25,B491)=1,"Clasificado","REVISAR categoría"))</f>
        <v/>
      </c>
      <c r="L491" s="25" t="n">
        <f aca="false">IF(J491="Correcto",MAX(0,H491-C491),0)</f>
        <v>0</v>
      </c>
      <c r="M491" s="1" t="n">
        <f aca="false">IF(COUNTA(A491:G491)&gt;0,ROW(),0)</f>
        <v>0</v>
      </c>
    </row>
    <row r="492" customFormat="false" ht="30" hidden="false" customHeight="true" outlineLevel="0" collapsed="false">
      <c r="A492" s="33"/>
      <c r="B492" s="33"/>
      <c r="C492" s="34"/>
      <c r="D492" s="34"/>
      <c r="E492" s="34"/>
      <c r="F492" s="33"/>
      <c r="G492" s="35"/>
      <c r="H492" s="23" t="n">
        <f aca="false">IF(J492&lt;&gt;"Correcto",0,IF(F492="Descartado",0,IF(ISNUMBER(D492),D492,C492)))</f>
        <v>0</v>
      </c>
      <c r="I492" s="23" t="n">
        <f aca="false">IF(J492="Correcto",H492-N(E492),0)</f>
        <v>0</v>
      </c>
      <c r="J492" s="9" t="str">
        <f aca="false">IF(COUNTA(A492:G492)=0,"",IF(OR(A492="",B492="",NOT(ISNUMBER(C492)),C492&lt;0,AND(D492&lt;&gt;"",NOT(ISNUMBER(D492))),AND(E492&lt;&gt;"",NOT(ISNUMBER(E492))),AND(F492&lt;&gt;"Pendiente",F492&lt;&gt;"Comprado",F492&lt;&gt;"Descartado"),AND(F492="Comprado",NOT(ISNUMBER(D492))),AND(G492&lt;&gt;"",NOT(ISNUMBER(G492)))),"REVISAR datos","Correcto"))</f>
        <v/>
      </c>
      <c r="K492" s="24" t="str">
        <f aca="false">IF(COUNTA(A492:B492)=0,"",IF(COUNTIFS(Resumen!$A$18:$A$25,B492)=1,"Clasificado","REVISAR categoría"))</f>
        <v/>
      </c>
      <c r="L492" s="25" t="n">
        <f aca="false">IF(J492="Correcto",MAX(0,H492-C492),0)</f>
        <v>0</v>
      </c>
      <c r="M492" s="1" t="n">
        <f aca="false">IF(COUNTA(A492:G492)&gt;0,ROW(),0)</f>
        <v>0</v>
      </c>
    </row>
    <row r="493" customFormat="false" ht="30" hidden="false" customHeight="true" outlineLevel="0" collapsed="false">
      <c r="A493" s="33"/>
      <c r="B493" s="33"/>
      <c r="C493" s="34"/>
      <c r="D493" s="34"/>
      <c r="E493" s="34"/>
      <c r="F493" s="33"/>
      <c r="G493" s="35"/>
      <c r="H493" s="23" t="n">
        <f aca="false">IF(J493&lt;&gt;"Correcto",0,IF(F493="Descartado",0,IF(ISNUMBER(D493),D493,C493)))</f>
        <v>0</v>
      </c>
      <c r="I493" s="23" t="n">
        <f aca="false">IF(J493="Correcto",H493-N(E493),0)</f>
        <v>0</v>
      </c>
      <c r="J493" s="9" t="str">
        <f aca="false">IF(COUNTA(A493:G493)=0,"",IF(OR(A493="",B493="",NOT(ISNUMBER(C493)),C493&lt;0,AND(D493&lt;&gt;"",NOT(ISNUMBER(D493))),AND(E493&lt;&gt;"",NOT(ISNUMBER(E493))),AND(F493&lt;&gt;"Pendiente",F493&lt;&gt;"Comprado",F493&lt;&gt;"Descartado"),AND(F493="Comprado",NOT(ISNUMBER(D493))),AND(G493&lt;&gt;"",NOT(ISNUMBER(G493)))),"REVISAR datos","Correcto"))</f>
        <v/>
      </c>
      <c r="K493" s="24" t="str">
        <f aca="false">IF(COUNTA(A493:B493)=0,"",IF(COUNTIFS(Resumen!$A$18:$A$25,B493)=1,"Clasificado","REVISAR categoría"))</f>
        <v/>
      </c>
      <c r="L493" s="25" t="n">
        <f aca="false">IF(J493="Correcto",MAX(0,H493-C493),0)</f>
        <v>0</v>
      </c>
      <c r="M493" s="1" t="n">
        <f aca="false">IF(COUNTA(A493:G493)&gt;0,ROW(),0)</f>
        <v>0</v>
      </c>
    </row>
    <row r="494" customFormat="false" ht="30" hidden="false" customHeight="true" outlineLevel="0" collapsed="false">
      <c r="A494" s="33"/>
      <c r="B494" s="33"/>
      <c r="C494" s="34"/>
      <c r="D494" s="34"/>
      <c r="E494" s="34"/>
      <c r="F494" s="33"/>
      <c r="G494" s="35"/>
      <c r="H494" s="23" t="n">
        <f aca="false">IF(J494&lt;&gt;"Correcto",0,IF(F494="Descartado",0,IF(ISNUMBER(D494),D494,C494)))</f>
        <v>0</v>
      </c>
      <c r="I494" s="23" t="n">
        <f aca="false">IF(J494="Correcto",H494-N(E494),0)</f>
        <v>0</v>
      </c>
      <c r="J494" s="9" t="str">
        <f aca="false">IF(COUNTA(A494:G494)=0,"",IF(OR(A494="",B494="",NOT(ISNUMBER(C494)),C494&lt;0,AND(D494&lt;&gt;"",NOT(ISNUMBER(D494))),AND(E494&lt;&gt;"",NOT(ISNUMBER(E494))),AND(F494&lt;&gt;"Pendiente",F494&lt;&gt;"Comprado",F494&lt;&gt;"Descartado"),AND(F494="Comprado",NOT(ISNUMBER(D494))),AND(G494&lt;&gt;"",NOT(ISNUMBER(G494)))),"REVISAR datos","Correcto"))</f>
        <v/>
      </c>
      <c r="K494" s="24" t="str">
        <f aca="false">IF(COUNTA(A494:B494)=0,"",IF(COUNTIFS(Resumen!$A$18:$A$25,B494)=1,"Clasificado","REVISAR categoría"))</f>
        <v/>
      </c>
      <c r="L494" s="25" t="n">
        <f aca="false">IF(J494="Correcto",MAX(0,H494-C494),0)</f>
        <v>0</v>
      </c>
      <c r="M494" s="1" t="n">
        <f aca="false">IF(COUNTA(A494:G494)&gt;0,ROW(),0)</f>
        <v>0</v>
      </c>
    </row>
    <row r="495" customFormat="false" ht="30" hidden="false" customHeight="true" outlineLevel="0" collapsed="false">
      <c r="A495" s="33"/>
      <c r="B495" s="33"/>
      <c r="C495" s="34"/>
      <c r="D495" s="34"/>
      <c r="E495" s="34"/>
      <c r="F495" s="33"/>
      <c r="G495" s="35"/>
      <c r="H495" s="23" t="n">
        <f aca="false">IF(J495&lt;&gt;"Correcto",0,IF(F495="Descartado",0,IF(ISNUMBER(D495),D495,C495)))</f>
        <v>0</v>
      </c>
      <c r="I495" s="23" t="n">
        <f aca="false">IF(J495="Correcto",H495-N(E495),0)</f>
        <v>0</v>
      </c>
      <c r="J495" s="9" t="str">
        <f aca="false">IF(COUNTA(A495:G495)=0,"",IF(OR(A495="",B495="",NOT(ISNUMBER(C495)),C495&lt;0,AND(D495&lt;&gt;"",NOT(ISNUMBER(D495))),AND(E495&lt;&gt;"",NOT(ISNUMBER(E495))),AND(F495&lt;&gt;"Pendiente",F495&lt;&gt;"Comprado",F495&lt;&gt;"Descartado"),AND(F495="Comprado",NOT(ISNUMBER(D495))),AND(G495&lt;&gt;"",NOT(ISNUMBER(G495)))),"REVISAR datos","Correcto"))</f>
        <v/>
      </c>
      <c r="K495" s="24" t="str">
        <f aca="false">IF(COUNTA(A495:B495)=0,"",IF(COUNTIFS(Resumen!$A$18:$A$25,B495)=1,"Clasificado","REVISAR categoría"))</f>
        <v/>
      </c>
      <c r="L495" s="25" t="n">
        <f aca="false">IF(J495="Correcto",MAX(0,H495-C495),0)</f>
        <v>0</v>
      </c>
      <c r="M495" s="1" t="n">
        <f aca="false">IF(COUNTA(A495:G495)&gt;0,ROW(),0)</f>
        <v>0</v>
      </c>
    </row>
    <row r="496" customFormat="false" ht="30" hidden="false" customHeight="true" outlineLevel="0" collapsed="false">
      <c r="A496" s="33"/>
      <c r="B496" s="33"/>
      <c r="C496" s="34"/>
      <c r="D496" s="34"/>
      <c r="E496" s="34"/>
      <c r="F496" s="33"/>
      <c r="G496" s="35"/>
      <c r="H496" s="23" t="n">
        <f aca="false">IF(J496&lt;&gt;"Correcto",0,IF(F496="Descartado",0,IF(ISNUMBER(D496),D496,C496)))</f>
        <v>0</v>
      </c>
      <c r="I496" s="23" t="n">
        <f aca="false">IF(J496="Correcto",H496-N(E496),0)</f>
        <v>0</v>
      </c>
      <c r="J496" s="9" t="str">
        <f aca="false">IF(COUNTA(A496:G496)=0,"",IF(OR(A496="",B496="",NOT(ISNUMBER(C496)),C496&lt;0,AND(D496&lt;&gt;"",NOT(ISNUMBER(D496))),AND(E496&lt;&gt;"",NOT(ISNUMBER(E496))),AND(F496&lt;&gt;"Pendiente",F496&lt;&gt;"Comprado",F496&lt;&gt;"Descartado"),AND(F496="Comprado",NOT(ISNUMBER(D496))),AND(G496&lt;&gt;"",NOT(ISNUMBER(G496)))),"REVISAR datos","Correcto"))</f>
        <v/>
      </c>
      <c r="K496" s="24" t="str">
        <f aca="false">IF(COUNTA(A496:B496)=0,"",IF(COUNTIFS(Resumen!$A$18:$A$25,B496)=1,"Clasificado","REVISAR categoría"))</f>
        <v/>
      </c>
      <c r="L496" s="25" t="n">
        <f aca="false">IF(J496="Correcto",MAX(0,H496-C496),0)</f>
        <v>0</v>
      </c>
      <c r="M496" s="1" t="n">
        <f aca="false">IF(COUNTA(A496:G496)&gt;0,ROW(),0)</f>
        <v>0</v>
      </c>
    </row>
    <row r="497" customFormat="false" ht="30" hidden="false" customHeight="true" outlineLevel="0" collapsed="false">
      <c r="A497" s="33"/>
      <c r="B497" s="33"/>
      <c r="C497" s="34"/>
      <c r="D497" s="34"/>
      <c r="E497" s="34"/>
      <c r="F497" s="33"/>
      <c r="G497" s="35"/>
      <c r="H497" s="23" t="n">
        <f aca="false">IF(J497&lt;&gt;"Correcto",0,IF(F497="Descartado",0,IF(ISNUMBER(D497),D497,C497)))</f>
        <v>0</v>
      </c>
      <c r="I497" s="23" t="n">
        <f aca="false">IF(J497="Correcto",H497-N(E497),0)</f>
        <v>0</v>
      </c>
      <c r="J497" s="9" t="str">
        <f aca="false">IF(COUNTA(A497:G497)=0,"",IF(OR(A497="",B497="",NOT(ISNUMBER(C497)),C497&lt;0,AND(D497&lt;&gt;"",NOT(ISNUMBER(D497))),AND(E497&lt;&gt;"",NOT(ISNUMBER(E497))),AND(F497&lt;&gt;"Pendiente",F497&lt;&gt;"Comprado",F497&lt;&gt;"Descartado"),AND(F497="Comprado",NOT(ISNUMBER(D497))),AND(G497&lt;&gt;"",NOT(ISNUMBER(G497)))),"REVISAR datos","Correcto"))</f>
        <v/>
      </c>
      <c r="K497" s="24" t="str">
        <f aca="false">IF(COUNTA(A497:B497)=0,"",IF(COUNTIFS(Resumen!$A$18:$A$25,B497)=1,"Clasificado","REVISAR categoría"))</f>
        <v/>
      </c>
      <c r="L497" s="25" t="n">
        <f aca="false">IF(J497="Correcto",MAX(0,H497-C497),0)</f>
        <v>0</v>
      </c>
      <c r="M497" s="1" t="n">
        <f aca="false">IF(COUNTA(A497:G497)&gt;0,ROW(),0)</f>
        <v>0</v>
      </c>
    </row>
    <row r="498" customFormat="false" ht="30" hidden="false" customHeight="true" outlineLevel="0" collapsed="false">
      <c r="A498" s="33"/>
      <c r="B498" s="33"/>
      <c r="C498" s="34"/>
      <c r="D498" s="34"/>
      <c r="E498" s="34"/>
      <c r="F498" s="33"/>
      <c r="G498" s="35"/>
      <c r="H498" s="23" t="n">
        <f aca="false">IF(J498&lt;&gt;"Correcto",0,IF(F498="Descartado",0,IF(ISNUMBER(D498),D498,C498)))</f>
        <v>0</v>
      </c>
      <c r="I498" s="23" t="n">
        <f aca="false">IF(J498="Correcto",H498-N(E498),0)</f>
        <v>0</v>
      </c>
      <c r="J498" s="9" t="str">
        <f aca="false">IF(COUNTA(A498:G498)=0,"",IF(OR(A498="",B498="",NOT(ISNUMBER(C498)),C498&lt;0,AND(D498&lt;&gt;"",NOT(ISNUMBER(D498))),AND(E498&lt;&gt;"",NOT(ISNUMBER(E498))),AND(F498&lt;&gt;"Pendiente",F498&lt;&gt;"Comprado",F498&lt;&gt;"Descartado"),AND(F498="Comprado",NOT(ISNUMBER(D498))),AND(G498&lt;&gt;"",NOT(ISNUMBER(G498)))),"REVISAR datos","Correcto"))</f>
        <v/>
      </c>
      <c r="K498" s="24" t="str">
        <f aca="false">IF(COUNTA(A498:B498)=0,"",IF(COUNTIFS(Resumen!$A$18:$A$25,B498)=1,"Clasificado","REVISAR categoría"))</f>
        <v/>
      </c>
      <c r="L498" s="25" t="n">
        <f aca="false">IF(J498="Correcto",MAX(0,H498-C498),0)</f>
        <v>0</v>
      </c>
      <c r="M498" s="1" t="n">
        <f aca="false">IF(COUNTA(A498:G498)&gt;0,ROW(),0)</f>
        <v>0</v>
      </c>
    </row>
    <row r="499" customFormat="false" ht="30" hidden="false" customHeight="true" outlineLevel="0" collapsed="false">
      <c r="A499" s="33"/>
      <c r="B499" s="33"/>
      <c r="C499" s="34"/>
      <c r="D499" s="34"/>
      <c r="E499" s="34"/>
      <c r="F499" s="33"/>
      <c r="G499" s="35"/>
      <c r="H499" s="23" t="n">
        <f aca="false">IF(J499&lt;&gt;"Correcto",0,IF(F499="Descartado",0,IF(ISNUMBER(D499),D499,C499)))</f>
        <v>0</v>
      </c>
      <c r="I499" s="23" t="n">
        <f aca="false">IF(J499="Correcto",H499-N(E499),0)</f>
        <v>0</v>
      </c>
      <c r="J499" s="9" t="str">
        <f aca="false">IF(COUNTA(A499:G499)=0,"",IF(OR(A499="",B499="",NOT(ISNUMBER(C499)),C499&lt;0,AND(D499&lt;&gt;"",NOT(ISNUMBER(D499))),AND(E499&lt;&gt;"",NOT(ISNUMBER(E499))),AND(F499&lt;&gt;"Pendiente",F499&lt;&gt;"Comprado",F499&lt;&gt;"Descartado"),AND(F499="Comprado",NOT(ISNUMBER(D499))),AND(G499&lt;&gt;"",NOT(ISNUMBER(G499)))),"REVISAR datos","Correcto"))</f>
        <v/>
      </c>
      <c r="K499" s="24" t="str">
        <f aca="false">IF(COUNTA(A499:B499)=0,"",IF(COUNTIFS(Resumen!$A$18:$A$25,B499)=1,"Clasificado","REVISAR categoría"))</f>
        <v/>
      </c>
      <c r="L499" s="25" t="n">
        <f aca="false">IF(J499="Correcto",MAX(0,H499-C499),0)</f>
        <v>0</v>
      </c>
      <c r="M499" s="1" t="n">
        <f aca="false">IF(COUNTA(A499:G499)&gt;0,ROW(),0)</f>
        <v>0</v>
      </c>
    </row>
    <row r="500" customFormat="false" ht="30" hidden="false" customHeight="true" outlineLevel="0" collapsed="false">
      <c r="A500" s="33"/>
      <c r="B500" s="33"/>
      <c r="C500" s="34"/>
      <c r="D500" s="34"/>
      <c r="E500" s="34"/>
      <c r="F500" s="33"/>
      <c r="G500" s="35"/>
      <c r="H500" s="23" t="n">
        <f aca="false">IF(J500&lt;&gt;"Correcto",0,IF(F500="Descartado",0,IF(ISNUMBER(D500),D500,C500)))</f>
        <v>0</v>
      </c>
      <c r="I500" s="23" t="n">
        <f aca="false">IF(J500="Correcto",H500-N(E500),0)</f>
        <v>0</v>
      </c>
      <c r="J500" s="9" t="str">
        <f aca="false">IF(COUNTA(A500:G500)=0,"",IF(OR(A500="",B500="",NOT(ISNUMBER(C500)),C500&lt;0,AND(D500&lt;&gt;"",NOT(ISNUMBER(D500))),AND(E500&lt;&gt;"",NOT(ISNUMBER(E500))),AND(F500&lt;&gt;"Pendiente",F500&lt;&gt;"Comprado",F500&lt;&gt;"Descartado"),AND(F500="Comprado",NOT(ISNUMBER(D500))),AND(G500&lt;&gt;"",NOT(ISNUMBER(G500)))),"REVISAR datos","Correcto"))</f>
        <v/>
      </c>
      <c r="K500" s="24" t="str">
        <f aca="false">IF(COUNTA(A500:B500)=0,"",IF(COUNTIFS(Resumen!$A$18:$A$25,B500)=1,"Clasificado","REVISAR categoría"))</f>
        <v/>
      </c>
      <c r="L500" s="25" t="n">
        <f aca="false">IF(J500="Correcto",MAX(0,H500-C500),0)</f>
        <v>0</v>
      </c>
      <c r="M500" s="1" t="n">
        <f aca="false">IF(COUNTA(A500:G500)&gt;0,ROW(),0)</f>
        <v>0</v>
      </c>
    </row>
    <row r="501" customFormat="false" ht="30" hidden="false" customHeight="true" outlineLevel="0" collapsed="false">
      <c r="A501" s="33"/>
      <c r="B501" s="33"/>
      <c r="C501" s="34"/>
      <c r="D501" s="34"/>
      <c r="E501" s="34"/>
      <c r="F501" s="33"/>
      <c r="G501" s="35"/>
      <c r="H501" s="23" t="n">
        <f aca="false">IF(J501&lt;&gt;"Correcto",0,IF(F501="Descartado",0,IF(ISNUMBER(D501),D501,C501)))</f>
        <v>0</v>
      </c>
      <c r="I501" s="23" t="n">
        <f aca="false">IF(J501="Correcto",H501-N(E501),0)</f>
        <v>0</v>
      </c>
      <c r="J501" s="9" t="str">
        <f aca="false">IF(COUNTA(A501:G501)=0,"",IF(OR(A501="",B501="",NOT(ISNUMBER(C501)),C501&lt;0,AND(D501&lt;&gt;"",NOT(ISNUMBER(D501))),AND(E501&lt;&gt;"",NOT(ISNUMBER(E501))),AND(F501&lt;&gt;"Pendiente",F501&lt;&gt;"Comprado",F501&lt;&gt;"Descartado"),AND(F501="Comprado",NOT(ISNUMBER(D501))),AND(G501&lt;&gt;"",NOT(ISNUMBER(G501)))),"REVISAR datos","Correcto"))</f>
        <v/>
      </c>
      <c r="K501" s="24" t="str">
        <f aca="false">IF(COUNTA(A501:B501)=0,"",IF(COUNTIFS(Resumen!$A$18:$A$25,B501)=1,"Clasificado","REVISAR categoría"))</f>
        <v/>
      </c>
      <c r="L501" s="25" t="n">
        <f aca="false">IF(J501="Correcto",MAX(0,H501-C501),0)</f>
        <v>0</v>
      </c>
      <c r="M501" s="1" t="n">
        <f aca="false">IF(COUNTA(A501:G501)&gt;0,ROW(),0)</f>
        <v>0</v>
      </c>
    </row>
    <row r="502" customFormat="false" ht="30" hidden="false" customHeight="true" outlineLevel="0" collapsed="false">
      <c r="A502" s="33"/>
      <c r="B502" s="33"/>
      <c r="C502" s="34"/>
      <c r="D502" s="34"/>
      <c r="E502" s="34"/>
      <c r="F502" s="33"/>
      <c r="G502" s="35"/>
      <c r="H502" s="23" t="n">
        <f aca="false">IF(J502&lt;&gt;"Correcto",0,IF(F502="Descartado",0,IF(ISNUMBER(D502),D502,C502)))</f>
        <v>0</v>
      </c>
      <c r="I502" s="23" t="n">
        <f aca="false">IF(J502="Correcto",H502-N(E502),0)</f>
        <v>0</v>
      </c>
      <c r="J502" s="9" t="str">
        <f aca="false">IF(COUNTA(A502:G502)=0,"",IF(OR(A502="",B502="",NOT(ISNUMBER(C502)),C502&lt;0,AND(D502&lt;&gt;"",NOT(ISNUMBER(D502))),AND(E502&lt;&gt;"",NOT(ISNUMBER(E502))),AND(F502&lt;&gt;"Pendiente",F502&lt;&gt;"Comprado",F502&lt;&gt;"Descartado"),AND(F502="Comprado",NOT(ISNUMBER(D502))),AND(G502&lt;&gt;"",NOT(ISNUMBER(G502)))),"REVISAR datos","Correcto"))</f>
        <v/>
      </c>
      <c r="K502" s="24" t="str">
        <f aca="false">IF(COUNTA(A502:B502)=0,"",IF(COUNTIFS(Resumen!$A$18:$A$25,B502)=1,"Clasificado","REVISAR categoría"))</f>
        <v/>
      </c>
      <c r="L502" s="25" t="n">
        <f aca="false">IF(J502="Correcto",MAX(0,H502-C502),0)</f>
        <v>0</v>
      </c>
      <c r="M502" s="1" t="n">
        <f aca="false">IF(COUNTA(A502:G502)&gt;0,ROW(),0)</f>
        <v>0</v>
      </c>
    </row>
    <row r="503" customFormat="false" ht="30" hidden="false" customHeight="true" outlineLevel="0" collapsed="false">
      <c r="A503" s="33"/>
      <c r="B503" s="33"/>
      <c r="C503" s="34"/>
      <c r="D503" s="34"/>
      <c r="E503" s="34"/>
      <c r="F503" s="33"/>
      <c r="G503" s="35"/>
      <c r="H503" s="23" t="n">
        <f aca="false">IF(J503&lt;&gt;"Correcto",0,IF(F503="Descartado",0,IF(ISNUMBER(D503),D503,C503)))</f>
        <v>0</v>
      </c>
      <c r="I503" s="23" t="n">
        <f aca="false">IF(J503="Correcto",H503-N(E503),0)</f>
        <v>0</v>
      </c>
      <c r="J503" s="9" t="str">
        <f aca="false">IF(COUNTA(A503:G503)=0,"",IF(OR(A503="",B503="",NOT(ISNUMBER(C503)),C503&lt;0,AND(D503&lt;&gt;"",NOT(ISNUMBER(D503))),AND(E503&lt;&gt;"",NOT(ISNUMBER(E503))),AND(F503&lt;&gt;"Pendiente",F503&lt;&gt;"Comprado",F503&lt;&gt;"Descartado"),AND(F503="Comprado",NOT(ISNUMBER(D503))),AND(G503&lt;&gt;"",NOT(ISNUMBER(G503)))),"REVISAR datos","Correcto"))</f>
        <v/>
      </c>
      <c r="K503" s="24" t="str">
        <f aca="false">IF(COUNTA(A503:B503)=0,"",IF(COUNTIFS(Resumen!$A$18:$A$25,B503)=1,"Clasificado","REVISAR categoría"))</f>
        <v/>
      </c>
      <c r="L503" s="25" t="n">
        <f aca="false">IF(J503="Correcto",MAX(0,H503-C503),0)</f>
        <v>0</v>
      </c>
      <c r="M503" s="1" t="n">
        <f aca="false">IF(COUNTA(A503:G503)&gt;0,ROW(),0)</f>
        <v>0</v>
      </c>
    </row>
    <row r="504" customFormat="false" ht="30" hidden="false" customHeight="true" outlineLevel="0" collapsed="false">
      <c r="A504" s="33"/>
      <c r="B504" s="33"/>
      <c r="C504" s="34"/>
      <c r="D504" s="34"/>
      <c r="E504" s="34"/>
      <c r="F504" s="33"/>
      <c r="G504" s="35"/>
      <c r="H504" s="23" t="n">
        <f aca="false">IF(J504&lt;&gt;"Correcto",0,IF(F504="Descartado",0,IF(ISNUMBER(D504),D504,C504)))</f>
        <v>0</v>
      </c>
      <c r="I504" s="23" t="n">
        <f aca="false">IF(J504="Correcto",H504-N(E504),0)</f>
        <v>0</v>
      </c>
      <c r="J504" s="9" t="str">
        <f aca="false">IF(COUNTA(A504:G504)=0,"",IF(OR(A504="",B504="",NOT(ISNUMBER(C504)),C504&lt;0,AND(D504&lt;&gt;"",NOT(ISNUMBER(D504))),AND(E504&lt;&gt;"",NOT(ISNUMBER(E504))),AND(F504&lt;&gt;"Pendiente",F504&lt;&gt;"Comprado",F504&lt;&gt;"Descartado"),AND(F504="Comprado",NOT(ISNUMBER(D504))),AND(G504&lt;&gt;"",NOT(ISNUMBER(G504)))),"REVISAR datos","Correcto"))</f>
        <v/>
      </c>
      <c r="K504" s="24" t="str">
        <f aca="false">IF(COUNTA(A504:B504)=0,"",IF(COUNTIFS(Resumen!$A$18:$A$25,B504)=1,"Clasificado","REVISAR categoría"))</f>
        <v/>
      </c>
      <c r="L504" s="25" t="n">
        <f aca="false">IF(J504="Correcto",MAX(0,H504-C504),0)</f>
        <v>0</v>
      </c>
      <c r="M504" s="1" t="n">
        <f aca="false">IF(COUNTA(A504:G504)&gt;0,ROW(),0)</f>
        <v>0</v>
      </c>
    </row>
    <row r="505" customFormat="false" ht="30" hidden="false" customHeight="true" outlineLevel="0" collapsed="false">
      <c r="A505" s="33"/>
      <c r="B505" s="33"/>
      <c r="C505" s="34"/>
      <c r="D505" s="34"/>
      <c r="E505" s="34"/>
      <c r="F505" s="33"/>
      <c r="G505" s="35"/>
      <c r="H505" s="23" t="n">
        <f aca="false">IF(J505&lt;&gt;"Correcto",0,IF(F505="Descartado",0,IF(ISNUMBER(D505),D505,C505)))</f>
        <v>0</v>
      </c>
      <c r="I505" s="23" t="n">
        <f aca="false">IF(J505="Correcto",H505-N(E505),0)</f>
        <v>0</v>
      </c>
      <c r="J505" s="9" t="str">
        <f aca="false">IF(COUNTA(A505:G505)=0,"",IF(OR(A505="",B505="",NOT(ISNUMBER(C505)),C505&lt;0,AND(D505&lt;&gt;"",NOT(ISNUMBER(D505))),AND(E505&lt;&gt;"",NOT(ISNUMBER(E505))),AND(F505&lt;&gt;"Pendiente",F505&lt;&gt;"Comprado",F505&lt;&gt;"Descartado"),AND(F505="Comprado",NOT(ISNUMBER(D505))),AND(G505&lt;&gt;"",NOT(ISNUMBER(G505)))),"REVISAR datos","Correcto"))</f>
        <v/>
      </c>
      <c r="K505" s="24" t="str">
        <f aca="false">IF(COUNTA(A505:B505)=0,"",IF(COUNTIFS(Resumen!$A$18:$A$25,B505)=1,"Clasificado","REVISAR categoría"))</f>
        <v/>
      </c>
      <c r="L505" s="25" t="n">
        <f aca="false">IF(J505="Correcto",MAX(0,H505-C505),0)</f>
        <v>0</v>
      </c>
      <c r="M505" s="1" t="n">
        <f aca="false">IF(COUNTA(A505:G505)&gt;0,ROW(),0)</f>
        <v>0</v>
      </c>
    </row>
    <row r="506" customFormat="false" ht="30" hidden="false" customHeight="true" outlineLevel="0" collapsed="false">
      <c r="A506" s="33"/>
      <c r="B506" s="33"/>
      <c r="C506" s="34"/>
      <c r="D506" s="34"/>
      <c r="E506" s="34"/>
      <c r="F506" s="33"/>
      <c r="G506" s="35"/>
      <c r="H506" s="23" t="n">
        <f aca="false">IF(J506&lt;&gt;"Correcto",0,IF(F506="Descartado",0,IF(ISNUMBER(D506),D506,C506)))</f>
        <v>0</v>
      </c>
      <c r="I506" s="23" t="n">
        <f aca="false">IF(J506="Correcto",H506-N(E506),0)</f>
        <v>0</v>
      </c>
      <c r="J506" s="9" t="str">
        <f aca="false">IF(COUNTA(A506:G506)=0,"",IF(OR(A506="",B506="",NOT(ISNUMBER(C506)),C506&lt;0,AND(D506&lt;&gt;"",NOT(ISNUMBER(D506))),AND(E506&lt;&gt;"",NOT(ISNUMBER(E506))),AND(F506&lt;&gt;"Pendiente",F506&lt;&gt;"Comprado",F506&lt;&gt;"Descartado"),AND(F506="Comprado",NOT(ISNUMBER(D506))),AND(G506&lt;&gt;"",NOT(ISNUMBER(G506)))),"REVISAR datos","Correcto"))</f>
        <v/>
      </c>
      <c r="K506" s="24" t="str">
        <f aca="false">IF(COUNTA(A506:B506)=0,"",IF(COUNTIFS(Resumen!$A$18:$A$25,B506)=1,"Clasificado","REVISAR categoría"))</f>
        <v/>
      </c>
      <c r="L506" s="25" t="n">
        <f aca="false">IF(J506="Correcto",MAX(0,H506-C506),0)</f>
        <v>0</v>
      </c>
      <c r="M506" s="1" t="n">
        <f aca="false">IF(COUNTA(A506:G506)&gt;0,ROW(),0)</f>
        <v>0</v>
      </c>
    </row>
    <row r="507" customFormat="false" ht="30" hidden="false" customHeight="true" outlineLevel="0" collapsed="false">
      <c r="A507" s="33"/>
      <c r="B507" s="33"/>
      <c r="C507" s="34"/>
      <c r="D507" s="34"/>
      <c r="E507" s="34"/>
      <c r="F507" s="33"/>
      <c r="G507" s="35"/>
      <c r="H507" s="23" t="n">
        <f aca="false">IF(J507&lt;&gt;"Correcto",0,IF(F507="Descartado",0,IF(ISNUMBER(D507),D507,C507)))</f>
        <v>0</v>
      </c>
      <c r="I507" s="23" t="n">
        <f aca="false">IF(J507="Correcto",H507-N(E507),0)</f>
        <v>0</v>
      </c>
      <c r="J507" s="9" t="str">
        <f aca="false">IF(COUNTA(A507:G507)=0,"",IF(OR(A507="",B507="",NOT(ISNUMBER(C507)),C507&lt;0,AND(D507&lt;&gt;"",NOT(ISNUMBER(D507))),AND(E507&lt;&gt;"",NOT(ISNUMBER(E507))),AND(F507&lt;&gt;"Pendiente",F507&lt;&gt;"Comprado",F507&lt;&gt;"Descartado"),AND(F507="Comprado",NOT(ISNUMBER(D507))),AND(G507&lt;&gt;"",NOT(ISNUMBER(G507)))),"REVISAR datos","Correcto"))</f>
        <v/>
      </c>
      <c r="K507" s="24" t="str">
        <f aca="false">IF(COUNTA(A507:B507)=0,"",IF(COUNTIFS(Resumen!$A$18:$A$25,B507)=1,"Clasificado","REVISAR categoría"))</f>
        <v/>
      </c>
      <c r="L507" s="25" t="n">
        <f aca="false">IF(J507="Correcto",MAX(0,H507-C507),0)</f>
        <v>0</v>
      </c>
      <c r="M507" s="1" t="n">
        <f aca="false">IF(COUNTA(A507:G507)&gt;0,ROW(),0)</f>
        <v>0</v>
      </c>
    </row>
  </sheetData>
  <sheetProtection sheet="1" objects="1" scenarios="1" autoFilter="0" selectLockedCells="0" selectUnlockedCells="0"/>
  <autoFilter ref="A7:L507"/>
  <conditionalFormatting sqref="J8:J507">
    <cfRule type="containsText" priority="2" operator="containsText" aboveAverage="0" equalAverage="0" bottom="0" percent="0" rank="0" text="REVISAR" dxfId="6">
      <formula>NOT(ISERROR(SEARCH("REVISAR",J8)))</formula>
    </cfRule>
  </conditionalFormatting>
  <conditionalFormatting sqref="K8:K507">
    <cfRule type="containsText" priority="3" operator="containsText" aboveAverage="0" equalAverage="0" bottom="0" percent="0" rank="0" text="REVISAR" dxfId="7">
      <formula>NOT(ISERROR(SEARCH("REVISAR",K8)))</formula>
    </cfRule>
  </conditionalFormatting>
  <conditionalFormatting sqref="L8:L507">
    <cfRule type="cellIs" priority="4" operator="greaterThan" aboveAverage="0" equalAverage="0" bottom="0" percent="0" rank="0" text="" dxfId="8">
      <formula>0</formula>
    </cfRule>
  </conditionalFormatting>
  <dataValidations count="2">
    <dataValidation allowBlank="false" error="Elige un valor de la lista o configura primero su categoría." errorStyle="stop" errorTitle="Revisa la entrada" operator="between" showDropDown="false" showErrorMessage="1" showInputMessage="false" sqref="F8:F507" type="list">
      <formula1>"Pendiente,Comprado,Descartado"</formula1>
      <formula2>0</formula2>
    </dataValidation>
    <dataValidation type="list" allowBlank="1" showErrorMessage="1" errorStyle="stop" errorTitle="Revisa la entrada" error="Elige un valor de la lista o configura primero su categoría." sqref="B8:B507">
      <formula1>'Resumen'!$A$18:$A$25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40</v>
      </c>
    </row>
    <row r="3" customFormat="false" ht="24" hidden="false" customHeight="true" outlineLevel="0" collapsed="false">
      <c r="A3" s="5"/>
      <c r="B3" s="5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/>
      <c r="B5" s="9" t="s">
        <v>41</v>
      </c>
    </row>
    <row r="6" customFormat="false" ht="42" hidden="false" customHeight="true" outlineLevel="0" collapsed="false">
      <c r="A6" s="2"/>
      <c r="B6" s="9" t="s">
        <v>42</v>
      </c>
    </row>
    <row r="7" customFormat="false" ht="42" hidden="false" customHeight="true" outlineLevel="0" collapsed="false">
      <c r="A7" s="2"/>
      <c r="B7" s="9" t="s">
        <v>43</v>
      </c>
    </row>
    <row r="8" customFormat="false" ht="42" hidden="false" customHeight="true" outlineLevel="0" collapsed="false">
      <c r="A8" s="2"/>
      <c r="B8" s="9" t="s">
        <v>44</v>
      </c>
    </row>
    <row r="9" customFormat="false" ht="42" hidden="false" customHeight="true" outlineLevel="0" collapsed="false">
      <c r="A9" s="2"/>
      <c r="B9" s="9" t="s">
        <v>45</v>
      </c>
    </row>
    <row r="10" customFormat="false" ht="42" hidden="false" customHeight="true" outlineLevel="0" collapsed="false">
      <c r="A10" s="2"/>
      <c r="B10" s="9" t="s">
        <v>46</v>
      </c>
    </row>
    <row r="11" customFormat="false" ht="42" hidden="false" customHeight="true" outlineLevel="0" collapsed="false">
      <c r="A11" s="2"/>
      <c r="B11" s="9" t="s">
        <v>47</v>
      </c>
    </row>
    <row r="12" customFormat="false" ht="42" hidden="false" customHeight="true" outlineLevel="0" collapsed="false">
      <c r="A12" s="2"/>
      <c r="B12" s="9" t="s">
        <v>48</v>
      </c>
    </row>
    <row r="13" customFormat="false" ht="42" hidden="false" customHeight="true" outlineLevel="0" collapsed="false">
      <c r="A13" s="2"/>
      <c r="B13" s="9" t="s">
        <v>49</v>
      </c>
    </row>
    <row r="14" customFormat="false" ht="20" hidden="false" customHeight="true" outlineLevel="0" collapsed="false">
      <c r="A14" s="13"/>
      <c r="B14" s="13"/>
    </row>
    <row r="15" customFormat="false" ht="20" hidden="false" customHeight="true" outlineLevel="0" collapsed="false">
      <c r="A15" s="26" t="s">
        <v>50</v>
      </c>
      <c r="B15" s="26"/>
    </row>
    <row r="16" customFormat="false" ht="20" hidden="false" customHeight="true" outlineLevel="0" collapsed="false">
      <c r="A16" s="13"/>
      <c r="B16" s="13"/>
    </row>
    <row r="17" customFormat="false" ht="20" hidden="false" customHeight="true" outlineLevel="0" collapsed="false">
      <c r="A17" s="13"/>
      <c r="B17" s="13"/>
    </row>
    <row r="18" customFormat="false" ht="20" hidden="false" customHeight="true" outlineLevel="0" collapsed="false">
      <c r="A18" s="13"/>
      <c r="B18" s="13"/>
    </row>
    <row r="19" customFormat="false" ht="20" hidden="false" customHeight="true" outlineLevel="0" collapsed="false">
      <c r="A19" s="13"/>
      <c r="B19" s="13"/>
    </row>
    <row r="20" customFormat="false" ht="20" hidden="false" customHeight="true" outlineLevel="0" collapsed="false">
      <c r="A20" s="13"/>
      <c r="B20" s="13"/>
    </row>
    <row r="21" customFormat="false" ht="20" hidden="false" customHeight="true" outlineLevel="0" collapsed="false">
      <c r="A21" s="13"/>
      <c r="B21" s="13"/>
    </row>
    <row r="22" customFormat="false" ht="20" hidden="false" customHeight="true" outlineLevel="0" collapsed="false">
      <c r="A22" s="13"/>
      <c r="B22" s="13"/>
    </row>
    <row r="23" customFormat="false" ht="20" hidden="false" customHeight="true" outlineLevel="0" collapsed="false">
      <c r="A23" s="13"/>
      <c r="B23" s="13"/>
    </row>
    <row r="24" customFormat="false" ht="20" hidden="false" customHeight="true" outlineLevel="0" collapsed="false">
      <c r="A24" s="13"/>
      <c r="B24" s="13"/>
    </row>
    <row r="25" customFormat="false" ht="20" hidden="false" customHeight="true" outlineLevel="0" collapsed="false">
      <c r="A25" s="13"/>
      <c r="B25" s="13"/>
    </row>
    <row r="26" customFormat="false" ht="20" hidden="false" customHeight="true" outlineLevel="0" collapsed="false">
      <c r="A26" s="13"/>
      <c r="B26" s="13"/>
    </row>
    <row r="27" customFormat="false" ht="20" hidden="false" customHeight="true" outlineLevel="0" collapsed="false">
      <c r="A27" s="13"/>
      <c r="B27" s="13"/>
    </row>
    <row r="28" customFormat="false" ht="20" hidden="false" customHeight="true" outlineLevel="0" collapsed="false">
      <c r="A28" s="13"/>
      <c r="B28" s="13"/>
    </row>
    <row r="29" customFormat="false" ht="20" hidden="false" customHeight="true" outlineLevel="0" collapsed="false">
      <c r="A29" s="13"/>
      <c r="B29" s="13"/>
    </row>
    <row r="30" customFormat="false" ht="20" hidden="false" customHeight="true" outlineLevel="0" collapsed="false">
      <c r="A30" s="13"/>
      <c r="B30" s="13"/>
    </row>
    <row r="31" customFormat="false" ht="20" hidden="false" customHeight="true" outlineLevel="0" collapsed="false">
      <c r="A31" s="13"/>
      <c r="B31" s="13"/>
    </row>
    <row r="32" customFormat="false" ht="20" hidden="false" customHeight="true" outlineLevel="0" collapsed="false">
      <c r="A32" s="13"/>
      <c r="B32" s="13"/>
    </row>
    <row r="33" customFormat="false" ht="20" hidden="false" customHeight="true" outlineLevel="0" collapsed="false">
      <c r="A33" s="13"/>
      <c r="B33" s="13"/>
    </row>
    <row r="34" customFormat="false" ht="20" hidden="false" customHeight="true" outlineLevel="0" collapsed="false">
      <c r="A34" s="13"/>
      <c r="B34" s="13"/>
    </row>
    <row r="35" customFormat="false" ht="20" hidden="false" customHeight="true" outlineLevel="0" collapsed="false">
      <c r="A35" s="13"/>
      <c r="B35" s="13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0"/>
    <col collapsed="false" customWidth="true" hidden="false" outlineLevel="0" max="12" min="2" style="1" width="14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24" hidden="false" customHeight="true" outlineLevel="0" collapsed="false">
      <c r="A2" s="3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24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customFormat="false" ht="24" hidden="false" customHeight="true" outlineLevel="0" collapsed="false">
      <c r="A4" s="2" t="s">
        <v>52</v>
      </c>
      <c r="B4" s="29" t="n">
        <v>1</v>
      </c>
      <c r="C4" s="2"/>
      <c r="D4" s="2" t="s">
        <v>53</v>
      </c>
      <c r="E4" s="2" t="n">
        <f aca="false">MAX(1,ROUNDUP((MAX(14,MAX(Compras!$M$8:$M$507))-7)/20,0))</f>
        <v>1</v>
      </c>
      <c r="F4" s="2"/>
      <c r="G4" s="2"/>
      <c r="H4" s="2"/>
      <c r="I4" s="2"/>
      <c r="J4" s="2"/>
      <c r="K4" s="2"/>
      <c r="L4" s="2"/>
    </row>
    <row r="5" customFormat="false" ht="24" hidden="false" customHeight="true" outlineLevel="0" collapsed="false">
      <c r="A5" s="16" t="s">
        <v>54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customFormat="false" ht="40" hidden="false" customHeight="true" outlineLevel="0" collapsed="false">
      <c r="A7" s="27" t="str">
        <f aca="false">Compras!A7</f>
        <v>Destinatario / plan</v>
      </c>
      <c r="B7" s="27" t="str">
        <f aca="false">Compras!B7</f>
        <v>Grupo</v>
      </c>
      <c r="C7" s="27" t="str">
        <f aca="false">Compras!C7</f>
        <v>Límite</v>
      </c>
      <c r="D7" s="27" t="str">
        <f aca="false">Compras!D7</f>
        <v>Coste acordado</v>
      </c>
      <c r="E7" s="27" t="str">
        <f aca="false">Compras!E7</f>
        <v>Pagado</v>
      </c>
      <c r="F7" s="27" t="str">
        <f aca="false">Compras!F7</f>
        <v>Estado</v>
      </c>
      <c r="G7" s="27" t="str">
        <f aca="false">Compras!G7</f>
        <v>Compra prevista</v>
      </c>
      <c r="H7" s="27" t="str">
        <f aca="false">Compras!H7</f>
        <v>Coste actual</v>
      </c>
      <c r="I7" s="27" t="str">
        <f aca="false">Compras!I7</f>
        <v>Pendiente</v>
      </c>
      <c r="J7" s="27" t="str">
        <f aca="false">Compras!J7</f>
        <v>Control</v>
      </c>
      <c r="K7" s="27" t="str">
        <f aca="false">Compras!K7</f>
        <v>Clasificación</v>
      </c>
      <c r="L7" s="27" t="str">
        <f aca="false">Compras!L7</f>
        <v>Exceso sobre límite</v>
      </c>
    </row>
    <row r="8" customFormat="false" ht="26" hidden="false" customHeight="true" outlineLevel="0" collapsed="false">
      <c r="A8" s="23" t="str">
        <f aca="false">IF(AND(ISNUMBER($B$4),$B$4&gt;=1,$B$4&lt;=25,MOD($B$4,1)=0),IF(INDEX(Compras!M8:M507,($B$4-1)*20+1)=0,"",IF(INDEX(Compras!A8:A507,($B$4-1)*20+1)="","",INDEX(Compras!A8:A507,($B$4-1)*20+1))),"Revisa página")</f>
        <v/>
      </c>
      <c r="B8" s="23" t="str">
        <f aca="false">IF(AND(ISNUMBER($B$4),$B$4&gt;=1,$B$4&lt;=25,MOD($B$4,1)=0),IF(INDEX(Compras!M8:M507,($B$4-1)*20+1)=0,"",IF(INDEX(Compras!B8:B507,($B$4-1)*20+1)="","",INDEX(Compras!B8:B507,($B$4-1)*20+1))),"Revisa página")</f>
        <v/>
      </c>
      <c r="C8" s="23" t="str">
        <f aca="false">IF(AND(ISNUMBER($B$4),$B$4&gt;=1,$B$4&lt;=25,MOD($B$4,1)=0),IF(INDEX(Compras!M8:M507,($B$4-1)*20+1)=0,"",IF(INDEX(Compras!C8:C507,($B$4-1)*20+1)="","",INDEX(Compras!C8:C507,($B$4-1)*20+1))),"Revisa página")</f>
        <v/>
      </c>
      <c r="D8" s="23" t="str">
        <f aca="false">IF(AND(ISNUMBER($B$4),$B$4&gt;=1,$B$4&lt;=25,MOD($B$4,1)=0),IF(INDEX(Compras!M8:M507,($B$4-1)*20+1)=0,"",IF(INDEX(Compras!D8:D507,($B$4-1)*20+1)="","",INDEX(Compras!D8:D507,($B$4-1)*20+1))),"Revisa página")</f>
        <v/>
      </c>
      <c r="E8" s="23" t="str">
        <f aca="false">IF(AND(ISNUMBER($B$4),$B$4&gt;=1,$B$4&lt;=25,MOD($B$4,1)=0),IF(INDEX(Compras!M8:M507,($B$4-1)*20+1)=0,"",IF(INDEX(Compras!E8:E507,($B$4-1)*20+1)="","",INDEX(Compras!E8:E507,($B$4-1)*20+1))),"Revisa página")</f>
        <v/>
      </c>
      <c r="F8" s="23" t="str">
        <f aca="false">IF(AND(ISNUMBER($B$4),$B$4&gt;=1,$B$4&lt;=25,MOD($B$4,1)=0),IF(INDEX(Compras!M8:M507,($B$4-1)*20+1)=0,"",IF(INDEX(Compras!F8:F507,($B$4-1)*20+1)="","",INDEX(Compras!F8:F507,($B$4-1)*20+1))),"Revisa página")</f>
        <v/>
      </c>
      <c r="G8" s="28" t="str">
        <f aca="false">IF(AND(ISNUMBER($B$4),$B$4&gt;=1,$B$4&lt;=25,MOD($B$4,1)=0),IF(INDEX(Compras!M8:M507,($B$4-1)*20+1)=0,"",IF(INDEX(Compras!G8:G507,($B$4-1)*20+1)="","",INDEX(Compras!G8:G507,($B$4-1)*20+1))),"Revisa página")</f>
        <v/>
      </c>
      <c r="H8" s="23" t="str">
        <f aca="false">IF(AND(ISNUMBER($B$4),$B$4&gt;=1,$B$4&lt;=25,MOD($B$4,1)=0),IF(INDEX(Compras!M8:M507,($B$4-1)*20+1)=0,"",IF(INDEX(Compras!H8:H507,($B$4-1)*20+1)="","",INDEX(Compras!H8:H507,($B$4-1)*20+1))),"Revisa página")</f>
        <v/>
      </c>
      <c r="I8" s="23" t="str">
        <f aca="false">IF(AND(ISNUMBER($B$4),$B$4&gt;=1,$B$4&lt;=25,MOD($B$4,1)=0),IF(INDEX(Compras!M8:M507,($B$4-1)*20+1)=0,"",IF(INDEX(Compras!I8:I507,($B$4-1)*20+1)="","",INDEX(Compras!I8:I507,($B$4-1)*20+1))),"Revisa página")</f>
        <v/>
      </c>
      <c r="J8" s="23" t="str">
        <f aca="false">IF(AND(ISNUMBER($B$4),$B$4&gt;=1,$B$4&lt;=25,MOD($B$4,1)=0),IF(INDEX(Compras!M8:M507,($B$4-1)*20+1)=0,"",IF(INDEX(Compras!J8:J507,($B$4-1)*20+1)="","",INDEX(Compras!J8:J507,($B$4-1)*20+1))),"Revisa página")</f>
        <v/>
      </c>
      <c r="K8" s="23" t="str">
        <f aca="false">IF(AND(ISNUMBER($B$4),$B$4&gt;=1,$B$4&lt;=25,MOD($B$4,1)=0),IF(INDEX(Compras!M8:M507,($B$4-1)*20+1)=0,"",IF(INDEX(Compras!K8:K507,($B$4-1)*20+1)="","",INDEX(Compras!K8:K507,($B$4-1)*20+1))),"Revisa página")</f>
        <v/>
      </c>
      <c r="L8" s="23" t="str">
        <f aca="false">IF(AND(ISNUMBER($B$4),$B$4&gt;=1,$B$4&lt;=25,MOD($B$4,1)=0),IF(INDEX(Compras!M8:M507,($B$4-1)*20+1)=0,"",IF(INDEX(Compras!L8:L507,($B$4-1)*20+1)="","",INDEX(Compras!L8:L507,($B$4-1)*20+1))),"Revisa página")</f>
        <v/>
      </c>
    </row>
    <row r="9" customFormat="false" ht="26" hidden="false" customHeight="true" outlineLevel="0" collapsed="false">
      <c r="A9" s="23" t="str">
        <f aca="false">IF(AND(ISNUMBER($B$4),$B$4&gt;=1,$B$4&lt;=25,MOD($B$4,1)=0),IF(INDEX(Compras!M8:M507,($B$4-1)*20+2)=0,"",IF(INDEX(Compras!A8:A507,($B$4-1)*20+2)="","",INDEX(Compras!A8:A507,($B$4-1)*20+2))),"Revisa página")</f>
        <v/>
      </c>
      <c r="B9" s="23" t="str">
        <f aca="false">IF(AND(ISNUMBER($B$4),$B$4&gt;=1,$B$4&lt;=25,MOD($B$4,1)=0),IF(INDEX(Compras!M8:M507,($B$4-1)*20+2)=0,"",IF(INDEX(Compras!B8:B507,($B$4-1)*20+2)="","",INDEX(Compras!B8:B507,($B$4-1)*20+2))),"Revisa página")</f>
        <v/>
      </c>
      <c r="C9" s="23" t="str">
        <f aca="false">IF(AND(ISNUMBER($B$4),$B$4&gt;=1,$B$4&lt;=25,MOD($B$4,1)=0),IF(INDEX(Compras!M8:M507,($B$4-1)*20+2)=0,"",IF(INDEX(Compras!C8:C507,($B$4-1)*20+2)="","",INDEX(Compras!C8:C507,($B$4-1)*20+2))),"Revisa página")</f>
        <v/>
      </c>
      <c r="D9" s="23" t="str">
        <f aca="false">IF(AND(ISNUMBER($B$4),$B$4&gt;=1,$B$4&lt;=25,MOD($B$4,1)=0),IF(INDEX(Compras!M8:M507,($B$4-1)*20+2)=0,"",IF(INDEX(Compras!D8:D507,($B$4-1)*20+2)="","",INDEX(Compras!D8:D507,($B$4-1)*20+2))),"Revisa página")</f>
        <v/>
      </c>
      <c r="E9" s="23" t="str">
        <f aca="false">IF(AND(ISNUMBER($B$4),$B$4&gt;=1,$B$4&lt;=25,MOD($B$4,1)=0),IF(INDEX(Compras!M8:M507,($B$4-1)*20+2)=0,"",IF(INDEX(Compras!E8:E507,($B$4-1)*20+2)="","",INDEX(Compras!E8:E507,($B$4-1)*20+2))),"Revisa página")</f>
        <v/>
      </c>
      <c r="F9" s="23" t="str">
        <f aca="false">IF(AND(ISNUMBER($B$4),$B$4&gt;=1,$B$4&lt;=25,MOD($B$4,1)=0),IF(INDEX(Compras!M8:M507,($B$4-1)*20+2)=0,"",IF(INDEX(Compras!F8:F507,($B$4-1)*20+2)="","",INDEX(Compras!F8:F507,($B$4-1)*20+2))),"Revisa página")</f>
        <v/>
      </c>
      <c r="G9" s="28" t="str">
        <f aca="false">IF(AND(ISNUMBER($B$4),$B$4&gt;=1,$B$4&lt;=25,MOD($B$4,1)=0),IF(INDEX(Compras!M8:M507,($B$4-1)*20+2)=0,"",IF(INDEX(Compras!G8:G507,($B$4-1)*20+2)="","",INDEX(Compras!G8:G507,($B$4-1)*20+2))),"Revisa página")</f>
        <v/>
      </c>
      <c r="H9" s="23" t="str">
        <f aca="false">IF(AND(ISNUMBER($B$4),$B$4&gt;=1,$B$4&lt;=25,MOD($B$4,1)=0),IF(INDEX(Compras!M8:M507,($B$4-1)*20+2)=0,"",IF(INDEX(Compras!H8:H507,($B$4-1)*20+2)="","",INDEX(Compras!H8:H507,($B$4-1)*20+2))),"Revisa página")</f>
        <v/>
      </c>
      <c r="I9" s="23" t="str">
        <f aca="false">IF(AND(ISNUMBER($B$4),$B$4&gt;=1,$B$4&lt;=25,MOD($B$4,1)=0),IF(INDEX(Compras!M8:M507,($B$4-1)*20+2)=0,"",IF(INDEX(Compras!I8:I507,($B$4-1)*20+2)="","",INDEX(Compras!I8:I507,($B$4-1)*20+2))),"Revisa página")</f>
        <v/>
      </c>
      <c r="J9" s="23" t="str">
        <f aca="false">IF(AND(ISNUMBER($B$4),$B$4&gt;=1,$B$4&lt;=25,MOD($B$4,1)=0),IF(INDEX(Compras!M8:M507,($B$4-1)*20+2)=0,"",IF(INDEX(Compras!J8:J507,($B$4-1)*20+2)="","",INDEX(Compras!J8:J507,($B$4-1)*20+2))),"Revisa página")</f>
        <v/>
      </c>
      <c r="K9" s="23" t="str">
        <f aca="false">IF(AND(ISNUMBER($B$4),$B$4&gt;=1,$B$4&lt;=25,MOD($B$4,1)=0),IF(INDEX(Compras!M8:M507,($B$4-1)*20+2)=0,"",IF(INDEX(Compras!K8:K507,($B$4-1)*20+2)="","",INDEX(Compras!K8:K507,($B$4-1)*20+2))),"Revisa página")</f>
        <v/>
      </c>
      <c r="L9" s="23" t="str">
        <f aca="false">IF(AND(ISNUMBER($B$4),$B$4&gt;=1,$B$4&lt;=25,MOD($B$4,1)=0),IF(INDEX(Compras!M8:M507,($B$4-1)*20+2)=0,"",IF(INDEX(Compras!L8:L507,($B$4-1)*20+2)="","",INDEX(Compras!L8:L507,($B$4-1)*20+2))),"Revisa página")</f>
        <v/>
      </c>
    </row>
    <row r="10" customFormat="false" ht="26" hidden="false" customHeight="true" outlineLevel="0" collapsed="false">
      <c r="A10" s="23" t="str">
        <f aca="false">IF(AND(ISNUMBER($B$4),$B$4&gt;=1,$B$4&lt;=25,MOD($B$4,1)=0),IF(INDEX(Compras!M8:M507,($B$4-1)*20+3)=0,"",IF(INDEX(Compras!A8:A507,($B$4-1)*20+3)="","",INDEX(Compras!A8:A507,($B$4-1)*20+3))),"Revisa página")</f>
        <v/>
      </c>
      <c r="B10" s="23" t="str">
        <f aca="false">IF(AND(ISNUMBER($B$4),$B$4&gt;=1,$B$4&lt;=25,MOD($B$4,1)=0),IF(INDEX(Compras!M8:M507,($B$4-1)*20+3)=0,"",IF(INDEX(Compras!B8:B507,($B$4-1)*20+3)="","",INDEX(Compras!B8:B507,($B$4-1)*20+3))),"Revisa página")</f>
        <v/>
      </c>
      <c r="C10" s="23" t="str">
        <f aca="false">IF(AND(ISNUMBER($B$4),$B$4&gt;=1,$B$4&lt;=25,MOD($B$4,1)=0),IF(INDEX(Compras!M8:M507,($B$4-1)*20+3)=0,"",IF(INDEX(Compras!C8:C507,($B$4-1)*20+3)="","",INDEX(Compras!C8:C507,($B$4-1)*20+3))),"Revisa página")</f>
        <v/>
      </c>
      <c r="D10" s="23" t="str">
        <f aca="false">IF(AND(ISNUMBER($B$4),$B$4&gt;=1,$B$4&lt;=25,MOD($B$4,1)=0),IF(INDEX(Compras!M8:M507,($B$4-1)*20+3)=0,"",IF(INDEX(Compras!D8:D507,($B$4-1)*20+3)="","",INDEX(Compras!D8:D507,($B$4-1)*20+3))),"Revisa página")</f>
        <v/>
      </c>
      <c r="E10" s="23" t="str">
        <f aca="false">IF(AND(ISNUMBER($B$4),$B$4&gt;=1,$B$4&lt;=25,MOD($B$4,1)=0),IF(INDEX(Compras!M8:M507,($B$4-1)*20+3)=0,"",IF(INDEX(Compras!E8:E507,($B$4-1)*20+3)="","",INDEX(Compras!E8:E507,($B$4-1)*20+3))),"Revisa página")</f>
        <v/>
      </c>
      <c r="F10" s="23" t="str">
        <f aca="false">IF(AND(ISNUMBER($B$4),$B$4&gt;=1,$B$4&lt;=25,MOD($B$4,1)=0),IF(INDEX(Compras!M8:M507,($B$4-1)*20+3)=0,"",IF(INDEX(Compras!F8:F507,($B$4-1)*20+3)="","",INDEX(Compras!F8:F507,($B$4-1)*20+3))),"Revisa página")</f>
        <v/>
      </c>
      <c r="G10" s="28" t="str">
        <f aca="false">IF(AND(ISNUMBER($B$4),$B$4&gt;=1,$B$4&lt;=25,MOD($B$4,1)=0),IF(INDEX(Compras!M8:M507,($B$4-1)*20+3)=0,"",IF(INDEX(Compras!G8:G507,($B$4-1)*20+3)="","",INDEX(Compras!G8:G507,($B$4-1)*20+3))),"Revisa página")</f>
        <v/>
      </c>
      <c r="H10" s="23" t="str">
        <f aca="false">IF(AND(ISNUMBER($B$4),$B$4&gt;=1,$B$4&lt;=25,MOD($B$4,1)=0),IF(INDEX(Compras!M8:M507,($B$4-1)*20+3)=0,"",IF(INDEX(Compras!H8:H507,($B$4-1)*20+3)="","",INDEX(Compras!H8:H507,($B$4-1)*20+3))),"Revisa página")</f>
        <v/>
      </c>
      <c r="I10" s="23" t="str">
        <f aca="false">IF(AND(ISNUMBER($B$4),$B$4&gt;=1,$B$4&lt;=25,MOD($B$4,1)=0),IF(INDEX(Compras!M8:M507,($B$4-1)*20+3)=0,"",IF(INDEX(Compras!I8:I507,($B$4-1)*20+3)="","",INDEX(Compras!I8:I507,($B$4-1)*20+3))),"Revisa página")</f>
        <v/>
      </c>
      <c r="J10" s="23" t="str">
        <f aca="false">IF(AND(ISNUMBER($B$4),$B$4&gt;=1,$B$4&lt;=25,MOD($B$4,1)=0),IF(INDEX(Compras!M8:M507,($B$4-1)*20+3)=0,"",IF(INDEX(Compras!J8:J507,($B$4-1)*20+3)="","",INDEX(Compras!J8:J507,($B$4-1)*20+3))),"Revisa página")</f>
        <v/>
      </c>
      <c r="K10" s="23" t="str">
        <f aca="false">IF(AND(ISNUMBER($B$4),$B$4&gt;=1,$B$4&lt;=25,MOD($B$4,1)=0),IF(INDEX(Compras!M8:M507,($B$4-1)*20+3)=0,"",IF(INDEX(Compras!K8:K507,($B$4-1)*20+3)="","",INDEX(Compras!K8:K507,($B$4-1)*20+3))),"Revisa página")</f>
        <v/>
      </c>
      <c r="L10" s="23" t="str">
        <f aca="false">IF(AND(ISNUMBER($B$4),$B$4&gt;=1,$B$4&lt;=25,MOD($B$4,1)=0),IF(INDEX(Compras!M8:M507,($B$4-1)*20+3)=0,"",IF(INDEX(Compras!L8:L507,($B$4-1)*20+3)="","",INDEX(Compras!L8:L507,($B$4-1)*20+3))),"Revisa página")</f>
        <v/>
      </c>
    </row>
    <row r="11" customFormat="false" ht="26" hidden="false" customHeight="true" outlineLevel="0" collapsed="false">
      <c r="A11" s="23" t="str">
        <f aca="false">IF(AND(ISNUMBER($B$4),$B$4&gt;=1,$B$4&lt;=25,MOD($B$4,1)=0),IF(INDEX(Compras!M8:M507,($B$4-1)*20+4)=0,"",IF(INDEX(Compras!A8:A507,($B$4-1)*20+4)="","",INDEX(Compras!A8:A507,($B$4-1)*20+4))),"Revisa página")</f>
        <v/>
      </c>
      <c r="B11" s="23" t="str">
        <f aca="false">IF(AND(ISNUMBER($B$4),$B$4&gt;=1,$B$4&lt;=25,MOD($B$4,1)=0),IF(INDEX(Compras!M8:M507,($B$4-1)*20+4)=0,"",IF(INDEX(Compras!B8:B507,($B$4-1)*20+4)="","",INDEX(Compras!B8:B507,($B$4-1)*20+4))),"Revisa página")</f>
        <v/>
      </c>
      <c r="C11" s="23" t="str">
        <f aca="false">IF(AND(ISNUMBER($B$4),$B$4&gt;=1,$B$4&lt;=25,MOD($B$4,1)=0),IF(INDEX(Compras!M8:M507,($B$4-1)*20+4)=0,"",IF(INDEX(Compras!C8:C507,($B$4-1)*20+4)="","",INDEX(Compras!C8:C507,($B$4-1)*20+4))),"Revisa página")</f>
        <v/>
      </c>
      <c r="D11" s="23" t="str">
        <f aca="false">IF(AND(ISNUMBER($B$4),$B$4&gt;=1,$B$4&lt;=25,MOD($B$4,1)=0),IF(INDEX(Compras!M8:M507,($B$4-1)*20+4)=0,"",IF(INDEX(Compras!D8:D507,($B$4-1)*20+4)="","",INDEX(Compras!D8:D507,($B$4-1)*20+4))),"Revisa página")</f>
        <v/>
      </c>
      <c r="E11" s="23" t="str">
        <f aca="false">IF(AND(ISNUMBER($B$4),$B$4&gt;=1,$B$4&lt;=25,MOD($B$4,1)=0),IF(INDEX(Compras!M8:M507,($B$4-1)*20+4)=0,"",IF(INDEX(Compras!E8:E507,($B$4-1)*20+4)="","",INDEX(Compras!E8:E507,($B$4-1)*20+4))),"Revisa página")</f>
        <v/>
      </c>
      <c r="F11" s="23" t="str">
        <f aca="false">IF(AND(ISNUMBER($B$4),$B$4&gt;=1,$B$4&lt;=25,MOD($B$4,1)=0),IF(INDEX(Compras!M8:M507,($B$4-1)*20+4)=0,"",IF(INDEX(Compras!F8:F507,($B$4-1)*20+4)="","",INDEX(Compras!F8:F507,($B$4-1)*20+4))),"Revisa página")</f>
        <v/>
      </c>
      <c r="G11" s="28" t="str">
        <f aca="false">IF(AND(ISNUMBER($B$4),$B$4&gt;=1,$B$4&lt;=25,MOD($B$4,1)=0),IF(INDEX(Compras!M8:M507,($B$4-1)*20+4)=0,"",IF(INDEX(Compras!G8:G507,($B$4-1)*20+4)="","",INDEX(Compras!G8:G507,($B$4-1)*20+4))),"Revisa página")</f>
        <v/>
      </c>
      <c r="H11" s="23" t="str">
        <f aca="false">IF(AND(ISNUMBER($B$4),$B$4&gt;=1,$B$4&lt;=25,MOD($B$4,1)=0),IF(INDEX(Compras!M8:M507,($B$4-1)*20+4)=0,"",IF(INDEX(Compras!H8:H507,($B$4-1)*20+4)="","",INDEX(Compras!H8:H507,($B$4-1)*20+4))),"Revisa página")</f>
        <v/>
      </c>
      <c r="I11" s="23" t="str">
        <f aca="false">IF(AND(ISNUMBER($B$4),$B$4&gt;=1,$B$4&lt;=25,MOD($B$4,1)=0),IF(INDEX(Compras!M8:M507,($B$4-1)*20+4)=0,"",IF(INDEX(Compras!I8:I507,($B$4-1)*20+4)="","",INDEX(Compras!I8:I507,($B$4-1)*20+4))),"Revisa página")</f>
        <v/>
      </c>
      <c r="J11" s="23" t="str">
        <f aca="false">IF(AND(ISNUMBER($B$4),$B$4&gt;=1,$B$4&lt;=25,MOD($B$4,1)=0),IF(INDEX(Compras!M8:M507,($B$4-1)*20+4)=0,"",IF(INDEX(Compras!J8:J507,($B$4-1)*20+4)="","",INDEX(Compras!J8:J507,($B$4-1)*20+4))),"Revisa página")</f>
        <v/>
      </c>
      <c r="K11" s="23" t="str">
        <f aca="false">IF(AND(ISNUMBER($B$4),$B$4&gt;=1,$B$4&lt;=25,MOD($B$4,1)=0),IF(INDEX(Compras!M8:M507,($B$4-1)*20+4)=0,"",IF(INDEX(Compras!K8:K507,($B$4-1)*20+4)="","",INDEX(Compras!K8:K507,($B$4-1)*20+4))),"Revisa página")</f>
        <v/>
      </c>
      <c r="L11" s="23" t="str">
        <f aca="false">IF(AND(ISNUMBER($B$4),$B$4&gt;=1,$B$4&lt;=25,MOD($B$4,1)=0),IF(INDEX(Compras!M8:M507,($B$4-1)*20+4)=0,"",IF(INDEX(Compras!L8:L507,($B$4-1)*20+4)="","",INDEX(Compras!L8:L507,($B$4-1)*20+4))),"Revisa página")</f>
        <v/>
      </c>
    </row>
    <row r="12" customFormat="false" ht="26" hidden="false" customHeight="true" outlineLevel="0" collapsed="false">
      <c r="A12" s="23" t="str">
        <f aca="false">IF(AND(ISNUMBER($B$4),$B$4&gt;=1,$B$4&lt;=25,MOD($B$4,1)=0),IF(INDEX(Compras!M8:M507,($B$4-1)*20+5)=0,"",IF(INDEX(Compras!A8:A507,($B$4-1)*20+5)="","",INDEX(Compras!A8:A507,($B$4-1)*20+5))),"Revisa página")</f>
        <v/>
      </c>
      <c r="B12" s="23" t="str">
        <f aca="false">IF(AND(ISNUMBER($B$4),$B$4&gt;=1,$B$4&lt;=25,MOD($B$4,1)=0),IF(INDEX(Compras!M8:M507,($B$4-1)*20+5)=0,"",IF(INDEX(Compras!B8:B507,($B$4-1)*20+5)="","",INDEX(Compras!B8:B507,($B$4-1)*20+5))),"Revisa página")</f>
        <v/>
      </c>
      <c r="C12" s="23" t="str">
        <f aca="false">IF(AND(ISNUMBER($B$4),$B$4&gt;=1,$B$4&lt;=25,MOD($B$4,1)=0),IF(INDEX(Compras!M8:M507,($B$4-1)*20+5)=0,"",IF(INDEX(Compras!C8:C507,($B$4-1)*20+5)="","",INDEX(Compras!C8:C507,($B$4-1)*20+5))),"Revisa página")</f>
        <v/>
      </c>
      <c r="D12" s="23" t="str">
        <f aca="false">IF(AND(ISNUMBER($B$4),$B$4&gt;=1,$B$4&lt;=25,MOD($B$4,1)=0),IF(INDEX(Compras!M8:M507,($B$4-1)*20+5)=0,"",IF(INDEX(Compras!D8:D507,($B$4-1)*20+5)="","",INDEX(Compras!D8:D507,($B$4-1)*20+5))),"Revisa página")</f>
        <v/>
      </c>
      <c r="E12" s="23" t="str">
        <f aca="false">IF(AND(ISNUMBER($B$4),$B$4&gt;=1,$B$4&lt;=25,MOD($B$4,1)=0),IF(INDEX(Compras!M8:M507,($B$4-1)*20+5)=0,"",IF(INDEX(Compras!E8:E507,($B$4-1)*20+5)="","",INDEX(Compras!E8:E507,($B$4-1)*20+5))),"Revisa página")</f>
        <v/>
      </c>
      <c r="F12" s="23" t="str">
        <f aca="false">IF(AND(ISNUMBER($B$4),$B$4&gt;=1,$B$4&lt;=25,MOD($B$4,1)=0),IF(INDEX(Compras!M8:M507,($B$4-1)*20+5)=0,"",IF(INDEX(Compras!F8:F507,($B$4-1)*20+5)="","",INDEX(Compras!F8:F507,($B$4-1)*20+5))),"Revisa página")</f>
        <v/>
      </c>
      <c r="G12" s="28" t="str">
        <f aca="false">IF(AND(ISNUMBER($B$4),$B$4&gt;=1,$B$4&lt;=25,MOD($B$4,1)=0),IF(INDEX(Compras!M8:M507,($B$4-1)*20+5)=0,"",IF(INDEX(Compras!G8:G507,($B$4-1)*20+5)="","",INDEX(Compras!G8:G507,($B$4-1)*20+5))),"Revisa página")</f>
        <v/>
      </c>
      <c r="H12" s="23" t="str">
        <f aca="false">IF(AND(ISNUMBER($B$4),$B$4&gt;=1,$B$4&lt;=25,MOD($B$4,1)=0),IF(INDEX(Compras!M8:M507,($B$4-1)*20+5)=0,"",IF(INDEX(Compras!H8:H507,($B$4-1)*20+5)="","",INDEX(Compras!H8:H507,($B$4-1)*20+5))),"Revisa página")</f>
        <v/>
      </c>
      <c r="I12" s="23" t="str">
        <f aca="false">IF(AND(ISNUMBER($B$4),$B$4&gt;=1,$B$4&lt;=25,MOD($B$4,1)=0),IF(INDEX(Compras!M8:M507,($B$4-1)*20+5)=0,"",IF(INDEX(Compras!I8:I507,($B$4-1)*20+5)="","",INDEX(Compras!I8:I507,($B$4-1)*20+5))),"Revisa página")</f>
        <v/>
      </c>
      <c r="J12" s="23" t="str">
        <f aca="false">IF(AND(ISNUMBER($B$4),$B$4&gt;=1,$B$4&lt;=25,MOD($B$4,1)=0),IF(INDEX(Compras!M8:M507,($B$4-1)*20+5)=0,"",IF(INDEX(Compras!J8:J507,($B$4-1)*20+5)="","",INDEX(Compras!J8:J507,($B$4-1)*20+5))),"Revisa página")</f>
        <v/>
      </c>
      <c r="K12" s="23" t="str">
        <f aca="false">IF(AND(ISNUMBER($B$4),$B$4&gt;=1,$B$4&lt;=25,MOD($B$4,1)=0),IF(INDEX(Compras!M8:M507,($B$4-1)*20+5)=0,"",IF(INDEX(Compras!K8:K507,($B$4-1)*20+5)="","",INDEX(Compras!K8:K507,($B$4-1)*20+5))),"Revisa página")</f>
        <v/>
      </c>
      <c r="L12" s="23" t="str">
        <f aca="false">IF(AND(ISNUMBER($B$4),$B$4&gt;=1,$B$4&lt;=25,MOD($B$4,1)=0),IF(INDEX(Compras!M8:M507,($B$4-1)*20+5)=0,"",IF(INDEX(Compras!L8:L507,($B$4-1)*20+5)="","",INDEX(Compras!L8:L507,($B$4-1)*20+5))),"Revisa página")</f>
        <v/>
      </c>
    </row>
    <row r="13" customFormat="false" ht="26" hidden="false" customHeight="true" outlineLevel="0" collapsed="false">
      <c r="A13" s="23" t="str">
        <f aca="false">IF(AND(ISNUMBER($B$4),$B$4&gt;=1,$B$4&lt;=25,MOD($B$4,1)=0),IF(INDEX(Compras!M8:M507,($B$4-1)*20+6)=0,"",IF(INDEX(Compras!A8:A507,($B$4-1)*20+6)="","",INDEX(Compras!A8:A507,($B$4-1)*20+6))),"Revisa página")</f>
        <v/>
      </c>
      <c r="B13" s="23" t="str">
        <f aca="false">IF(AND(ISNUMBER($B$4),$B$4&gt;=1,$B$4&lt;=25,MOD($B$4,1)=0),IF(INDEX(Compras!M8:M507,($B$4-1)*20+6)=0,"",IF(INDEX(Compras!B8:B507,($B$4-1)*20+6)="","",INDEX(Compras!B8:B507,($B$4-1)*20+6))),"Revisa página")</f>
        <v/>
      </c>
      <c r="C13" s="23" t="str">
        <f aca="false">IF(AND(ISNUMBER($B$4),$B$4&gt;=1,$B$4&lt;=25,MOD($B$4,1)=0),IF(INDEX(Compras!M8:M507,($B$4-1)*20+6)=0,"",IF(INDEX(Compras!C8:C507,($B$4-1)*20+6)="","",INDEX(Compras!C8:C507,($B$4-1)*20+6))),"Revisa página")</f>
        <v/>
      </c>
      <c r="D13" s="23" t="str">
        <f aca="false">IF(AND(ISNUMBER($B$4),$B$4&gt;=1,$B$4&lt;=25,MOD($B$4,1)=0),IF(INDEX(Compras!M8:M507,($B$4-1)*20+6)=0,"",IF(INDEX(Compras!D8:D507,($B$4-1)*20+6)="","",INDEX(Compras!D8:D507,($B$4-1)*20+6))),"Revisa página")</f>
        <v/>
      </c>
      <c r="E13" s="23" t="str">
        <f aca="false">IF(AND(ISNUMBER($B$4),$B$4&gt;=1,$B$4&lt;=25,MOD($B$4,1)=0),IF(INDEX(Compras!M8:M507,($B$4-1)*20+6)=0,"",IF(INDEX(Compras!E8:E507,($B$4-1)*20+6)="","",INDEX(Compras!E8:E507,($B$4-1)*20+6))),"Revisa página")</f>
        <v/>
      </c>
      <c r="F13" s="23" t="str">
        <f aca="false">IF(AND(ISNUMBER($B$4),$B$4&gt;=1,$B$4&lt;=25,MOD($B$4,1)=0),IF(INDEX(Compras!M8:M507,($B$4-1)*20+6)=0,"",IF(INDEX(Compras!F8:F507,($B$4-1)*20+6)="","",INDEX(Compras!F8:F507,($B$4-1)*20+6))),"Revisa página")</f>
        <v/>
      </c>
      <c r="G13" s="28" t="str">
        <f aca="false">IF(AND(ISNUMBER($B$4),$B$4&gt;=1,$B$4&lt;=25,MOD($B$4,1)=0),IF(INDEX(Compras!M8:M507,($B$4-1)*20+6)=0,"",IF(INDEX(Compras!G8:G507,($B$4-1)*20+6)="","",INDEX(Compras!G8:G507,($B$4-1)*20+6))),"Revisa página")</f>
        <v/>
      </c>
      <c r="H13" s="23" t="str">
        <f aca="false">IF(AND(ISNUMBER($B$4),$B$4&gt;=1,$B$4&lt;=25,MOD($B$4,1)=0),IF(INDEX(Compras!M8:M507,($B$4-1)*20+6)=0,"",IF(INDEX(Compras!H8:H507,($B$4-1)*20+6)="","",INDEX(Compras!H8:H507,($B$4-1)*20+6))),"Revisa página")</f>
        <v/>
      </c>
      <c r="I13" s="23" t="str">
        <f aca="false">IF(AND(ISNUMBER($B$4),$B$4&gt;=1,$B$4&lt;=25,MOD($B$4,1)=0),IF(INDEX(Compras!M8:M507,($B$4-1)*20+6)=0,"",IF(INDEX(Compras!I8:I507,($B$4-1)*20+6)="","",INDEX(Compras!I8:I507,($B$4-1)*20+6))),"Revisa página")</f>
        <v/>
      </c>
      <c r="J13" s="23" t="str">
        <f aca="false">IF(AND(ISNUMBER($B$4),$B$4&gt;=1,$B$4&lt;=25,MOD($B$4,1)=0),IF(INDEX(Compras!M8:M507,($B$4-1)*20+6)=0,"",IF(INDEX(Compras!J8:J507,($B$4-1)*20+6)="","",INDEX(Compras!J8:J507,($B$4-1)*20+6))),"Revisa página")</f>
        <v/>
      </c>
      <c r="K13" s="23" t="str">
        <f aca="false">IF(AND(ISNUMBER($B$4),$B$4&gt;=1,$B$4&lt;=25,MOD($B$4,1)=0),IF(INDEX(Compras!M8:M507,($B$4-1)*20+6)=0,"",IF(INDEX(Compras!K8:K507,($B$4-1)*20+6)="","",INDEX(Compras!K8:K507,($B$4-1)*20+6))),"Revisa página")</f>
        <v/>
      </c>
      <c r="L13" s="23" t="str">
        <f aca="false">IF(AND(ISNUMBER($B$4),$B$4&gt;=1,$B$4&lt;=25,MOD($B$4,1)=0),IF(INDEX(Compras!M8:M507,($B$4-1)*20+6)=0,"",IF(INDEX(Compras!L8:L507,($B$4-1)*20+6)="","",INDEX(Compras!L8:L507,($B$4-1)*20+6))),"Revisa página")</f>
        <v/>
      </c>
    </row>
    <row r="14" customFormat="false" ht="26" hidden="false" customHeight="true" outlineLevel="0" collapsed="false">
      <c r="A14" s="23" t="str">
        <f aca="false">IF(AND(ISNUMBER($B$4),$B$4&gt;=1,$B$4&lt;=25,MOD($B$4,1)=0),IF(INDEX(Compras!M8:M507,($B$4-1)*20+7)=0,"",IF(INDEX(Compras!A8:A507,($B$4-1)*20+7)="","",INDEX(Compras!A8:A507,($B$4-1)*20+7))),"Revisa página")</f>
        <v/>
      </c>
      <c r="B14" s="23" t="str">
        <f aca="false">IF(AND(ISNUMBER($B$4),$B$4&gt;=1,$B$4&lt;=25,MOD($B$4,1)=0),IF(INDEX(Compras!M8:M507,($B$4-1)*20+7)=0,"",IF(INDEX(Compras!B8:B507,($B$4-1)*20+7)="","",INDEX(Compras!B8:B507,($B$4-1)*20+7))),"Revisa página")</f>
        <v/>
      </c>
      <c r="C14" s="23" t="str">
        <f aca="false">IF(AND(ISNUMBER($B$4),$B$4&gt;=1,$B$4&lt;=25,MOD($B$4,1)=0),IF(INDEX(Compras!M8:M507,($B$4-1)*20+7)=0,"",IF(INDEX(Compras!C8:C507,($B$4-1)*20+7)="","",INDEX(Compras!C8:C507,($B$4-1)*20+7))),"Revisa página")</f>
        <v/>
      </c>
      <c r="D14" s="23" t="str">
        <f aca="false">IF(AND(ISNUMBER($B$4),$B$4&gt;=1,$B$4&lt;=25,MOD($B$4,1)=0),IF(INDEX(Compras!M8:M507,($B$4-1)*20+7)=0,"",IF(INDEX(Compras!D8:D507,($B$4-1)*20+7)="","",INDEX(Compras!D8:D507,($B$4-1)*20+7))),"Revisa página")</f>
        <v/>
      </c>
      <c r="E14" s="23" t="str">
        <f aca="false">IF(AND(ISNUMBER($B$4),$B$4&gt;=1,$B$4&lt;=25,MOD($B$4,1)=0),IF(INDEX(Compras!M8:M507,($B$4-1)*20+7)=0,"",IF(INDEX(Compras!E8:E507,($B$4-1)*20+7)="","",INDEX(Compras!E8:E507,($B$4-1)*20+7))),"Revisa página")</f>
        <v/>
      </c>
      <c r="F14" s="23" t="str">
        <f aca="false">IF(AND(ISNUMBER($B$4),$B$4&gt;=1,$B$4&lt;=25,MOD($B$4,1)=0),IF(INDEX(Compras!M8:M507,($B$4-1)*20+7)=0,"",IF(INDEX(Compras!F8:F507,($B$4-1)*20+7)="","",INDEX(Compras!F8:F507,($B$4-1)*20+7))),"Revisa página")</f>
        <v/>
      </c>
      <c r="G14" s="28" t="str">
        <f aca="false">IF(AND(ISNUMBER($B$4),$B$4&gt;=1,$B$4&lt;=25,MOD($B$4,1)=0),IF(INDEX(Compras!M8:M507,($B$4-1)*20+7)=0,"",IF(INDEX(Compras!G8:G507,($B$4-1)*20+7)="","",INDEX(Compras!G8:G507,($B$4-1)*20+7))),"Revisa página")</f>
        <v/>
      </c>
      <c r="H14" s="23" t="str">
        <f aca="false">IF(AND(ISNUMBER($B$4),$B$4&gt;=1,$B$4&lt;=25,MOD($B$4,1)=0),IF(INDEX(Compras!M8:M507,($B$4-1)*20+7)=0,"",IF(INDEX(Compras!H8:H507,($B$4-1)*20+7)="","",INDEX(Compras!H8:H507,($B$4-1)*20+7))),"Revisa página")</f>
        <v/>
      </c>
      <c r="I14" s="23" t="str">
        <f aca="false">IF(AND(ISNUMBER($B$4),$B$4&gt;=1,$B$4&lt;=25,MOD($B$4,1)=0),IF(INDEX(Compras!M8:M507,($B$4-1)*20+7)=0,"",IF(INDEX(Compras!I8:I507,($B$4-1)*20+7)="","",INDEX(Compras!I8:I507,($B$4-1)*20+7))),"Revisa página")</f>
        <v/>
      </c>
      <c r="J14" s="23" t="str">
        <f aca="false">IF(AND(ISNUMBER($B$4),$B$4&gt;=1,$B$4&lt;=25,MOD($B$4,1)=0),IF(INDEX(Compras!M8:M507,($B$4-1)*20+7)=0,"",IF(INDEX(Compras!J8:J507,($B$4-1)*20+7)="","",INDEX(Compras!J8:J507,($B$4-1)*20+7))),"Revisa página")</f>
        <v/>
      </c>
      <c r="K14" s="23" t="str">
        <f aca="false">IF(AND(ISNUMBER($B$4),$B$4&gt;=1,$B$4&lt;=25,MOD($B$4,1)=0),IF(INDEX(Compras!M8:M507,($B$4-1)*20+7)=0,"",IF(INDEX(Compras!K8:K507,($B$4-1)*20+7)="","",INDEX(Compras!K8:K507,($B$4-1)*20+7))),"Revisa página")</f>
        <v/>
      </c>
      <c r="L14" s="23" t="str">
        <f aca="false">IF(AND(ISNUMBER($B$4),$B$4&gt;=1,$B$4&lt;=25,MOD($B$4,1)=0),IF(INDEX(Compras!M8:M507,($B$4-1)*20+7)=0,"",IF(INDEX(Compras!L8:L507,($B$4-1)*20+7)="","",INDEX(Compras!L8:L507,($B$4-1)*20+7))),"Revisa página")</f>
        <v/>
      </c>
    </row>
    <row r="15" customFormat="false" ht="26" hidden="false" customHeight="true" outlineLevel="0" collapsed="false">
      <c r="A15" s="23" t="str">
        <f aca="false">IF(AND(ISNUMBER($B$4),$B$4&gt;=1,$B$4&lt;=25,MOD($B$4,1)=0),IF(INDEX(Compras!M8:M507,($B$4-1)*20+8)=0,"",IF(INDEX(Compras!A8:A507,($B$4-1)*20+8)="","",INDEX(Compras!A8:A507,($B$4-1)*20+8))),"Revisa página")</f>
        <v/>
      </c>
      <c r="B15" s="23" t="str">
        <f aca="false">IF(AND(ISNUMBER($B$4),$B$4&gt;=1,$B$4&lt;=25,MOD($B$4,1)=0),IF(INDEX(Compras!M8:M507,($B$4-1)*20+8)=0,"",IF(INDEX(Compras!B8:B507,($B$4-1)*20+8)="","",INDEX(Compras!B8:B507,($B$4-1)*20+8))),"Revisa página")</f>
        <v/>
      </c>
      <c r="C15" s="23" t="str">
        <f aca="false">IF(AND(ISNUMBER($B$4),$B$4&gt;=1,$B$4&lt;=25,MOD($B$4,1)=0),IF(INDEX(Compras!M8:M507,($B$4-1)*20+8)=0,"",IF(INDEX(Compras!C8:C507,($B$4-1)*20+8)="","",INDEX(Compras!C8:C507,($B$4-1)*20+8))),"Revisa página")</f>
        <v/>
      </c>
      <c r="D15" s="23" t="str">
        <f aca="false">IF(AND(ISNUMBER($B$4),$B$4&gt;=1,$B$4&lt;=25,MOD($B$4,1)=0),IF(INDEX(Compras!M8:M507,($B$4-1)*20+8)=0,"",IF(INDEX(Compras!D8:D507,($B$4-1)*20+8)="","",INDEX(Compras!D8:D507,($B$4-1)*20+8))),"Revisa página")</f>
        <v/>
      </c>
      <c r="E15" s="23" t="str">
        <f aca="false">IF(AND(ISNUMBER($B$4),$B$4&gt;=1,$B$4&lt;=25,MOD($B$4,1)=0),IF(INDEX(Compras!M8:M507,($B$4-1)*20+8)=0,"",IF(INDEX(Compras!E8:E507,($B$4-1)*20+8)="","",INDEX(Compras!E8:E507,($B$4-1)*20+8))),"Revisa página")</f>
        <v/>
      </c>
      <c r="F15" s="23" t="str">
        <f aca="false">IF(AND(ISNUMBER($B$4),$B$4&gt;=1,$B$4&lt;=25,MOD($B$4,1)=0),IF(INDEX(Compras!M8:M507,($B$4-1)*20+8)=0,"",IF(INDEX(Compras!F8:F507,($B$4-1)*20+8)="","",INDEX(Compras!F8:F507,($B$4-1)*20+8))),"Revisa página")</f>
        <v/>
      </c>
      <c r="G15" s="28" t="str">
        <f aca="false">IF(AND(ISNUMBER($B$4),$B$4&gt;=1,$B$4&lt;=25,MOD($B$4,1)=0),IF(INDEX(Compras!M8:M507,($B$4-1)*20+8)=0,"",IF(INDEX(Compras!G8:G507,($B$4-1)*20+8)="","",INDEX(Compras!G8:G507,($B$4-1)*20+8))),"Revisa página")</f>
        <v/>
      </c>
      <c r="H15" s="23" t="str">
        <f aca="false">IF(AND(ISNUMBER($B$4),$B$4&gt;=1,$B$4&lt;=25,MOD($B$4,1)=0),IF(INDEX(Compras!M8:M507,($B$4-1)*20+8)=0,"",IF(INDEX(Compras!H8:H507,($B$4-1)*20+8)="","",INDEX(Compras!H8:H507,($B$4-1)*20+8))),"Revisa página")</f>
        <v/>
      </c>
      <c r="I15" s="23" t="str">
        <f aca="false">IF(AND(ISNUMBER($B$4),$B$4&gt;=1,$B$4&lt;=25,MOD($B$4,1)=0),IF(INDEX(Compras!M8:M507,($B$4-1)*20+8)=0,"",IF(INDEX(Compras!I8:I507,($B$4-1)*20+8)="","",INDEX(Compras!I8:I507,($B$4-1)*20+8))),"Revisa página")</f>
        <v/>
      </c>
      <c r="J15" s="23" t="str">
        <f aca="false">IF(AND(ISNUMBER($B$4),$B$4&gt;=1,$B$4&lt;=25,MOD($B$4,1)=0),IF(INDEX(Compras!M8:M507,($B$4-1)*20+8)=0,"",IF(INDEX(Compras!J8:J507,($B$4-1)*20+8)="","",INDEX(Compras!J8:J507,($B$4-1)*20+8))),"Revisa página")</f>
        <v/>
      </c>
      <c r="K15" s="23" t="str">
        <f aca="false">IF(AND(ISNUMBER($B$4),$B$4&gt;=1,$B$4&lt;=25,MOD($B$4,1)=0),IF(INDEX(Compras!M8:M507,($B$4-1)*20+8)=0,"",IF(INDEX(Compras!K8:K507,($B$4-1)*20+8)="","",INDEX(Compras!K8:K507,($B$4-1)*20+8))),"Revisa página")</f>
        <v/>
      </c>
      <c r="L15" s="23" t="str">
        <f aca="false">IF(AND(ISNUMBER($B$4),$B$4&gt;=1,$B$4&lt;=25,MOD($B$4,1)=0),IF(INDEX(Compras!M8:M507,($B$4-1)*20+8)=0,"",IF(INDEX(Compras!L8:L507,($B$4-1)*20+8)="","",INDEX(Compras!L8:L507,($B$4-1)*20+8))),"Revisa página")</f>
        <v/>
      </c>
    </row>
    <row r="16" customFormat="false" ht="26" hidden="false" customHeight="true" outlineLevel="0" collapsed="false">
      <c r="A16" s="23" t="str">
        <f aca="false">IF(AND(ISNUMBER($B$4),$B$4&gt;=1,$B$4&lt;=25,MOD($B$4,1)=0),IF(INDEX(Compras!M8:M507,($B$4-1)*20+9)=0,"",IF(INDEX(Compras!A8:A507,($B$4-1)*20+9)="","",INDEX(Compras!A8:A507,($B$4-1)*20+9))),"Revisa página")</f>
        <v/>
      </c>
      <c r="B16" s="23" t="str">
        <f aca="false">IF(AND(ISNUMBER($B$4),$B$4&gt;=1,$B$4&lt;=25,MOD($B$4,1)=0),IF(INDEX(Compras!M8:M507,($B$4-1)*20+9)=0,"",IF(INDEX(Compras!B8:B507,($B$4-1)*20+9)="","",INDEX(Compras!B8:B507,($B$4-1)*20+9))),"Revisa página")</f>
        <v/>
      </c>
      <c r="C16" s="23" t="str">
        <f aca="false">IF(AND(ISNUMBER($B$4),$B$4&gt;=1,$B$4&lt;=25,MOD($B$4,1)=0),IF(INDEX(Compras!M8:M507,($B$4-1)*20+9)=0,"",IF(INDEX(Compras!C8:C507,($B$4-1)*20+9)="","",INDEX(Compras!C8:C507,($B$4-1)*20+9))),"Revisa página")</f>
        <v/>
      </c>
      <c r="D16" s="23" t="str">
        <f aca="false">IF(AND(ISNUMBER($B$4),$B$4&gt;=1,$B$4&lt;=25,MOD($B$4,1)=0),IF(INDEX(Compras!M8:M507,($B$4-1)*20+9)=0,"",IF(INDEX(Compras!D8:D507,($B$4-1)*20+9)="","",INDEX(Compras!D8:D507,($B$4-1)*20+9))),"Revisa página")</f>
        <v/>
      </c>
      <c r="E16" s="23" t="str">
        <f aca="false">IF(AND(ISNUMBER($B$4),$B$4&gt;=1,$B$4&lt;=25,MOD($B$4,1)=0),IF(INDEX(Compras!M8:M507,($B$4-1)*20+9)=0,"",IF(INDEX(Compras!E8:E507,($B$4-1)*20+9)="","",INDEX(Compras!E8:E507,($B$4-1)*20+9))),"Revisa página")</f>
        <v/>
      </c>
      <c r="F16" s="23" t="str">
        <f aca="false">IF(AND(ISNUMBER($B$4),$B$4&gt;=1,$B$4&lt;=25,MOD($B$4,1)=0),IF(INDEX(Compras!M8:M507,($B$4-1)*20+9)=0,"",IF(INDEX(Compras!F8:F507,($B$4-1)*20+9)="","",INDEX(Compras!F8:F507,($B$4-1)*20+9))),"Revisa página")</f>
        <v/>
      </c>
      <c r="G16" s="28" t="str">
        <f aca="false">IF(AND(ISNUMBER($B$4),$B$4&gt;=1,$B$4&lt;=25,MOD($B$4,1)=0),IF(INDEX(Compras!M8:M507,($B$4-1)*20+9)=0,"",IF(INDEX(Compras!G8:G507,($B$4-1)*20+9)="","",INDEX(Compras!G8:G507,($B$4-1)*20+9))),"Revisa página")</f>
        <v/>
      </c>
      <c r="H16" s="23" t="str">
        <f aca="false">IF(AND(ISNUMBER($B$4),$B$4&gt;=1,$B$4&lt;=25,MOD($B$4,1)=0),IF(INDEX(Compras!M8:M507,($B$4-1)*20+9)=0,"",IF(INDEX(Compras!H8:H507,($B$4-1)*20+9)="","",INDEX(Compras!H8:H507,($B$4-1)*20+9))),"Revisa página")</f>
        <v/>
      </c>
      <c r="I16" s="23" t="str">
        <f aca="false">IF(AND(ISNUMBER($B$4),$B$4&gt;=1,$B$4&lt;=25,MOD($B$4,1)=0),IF(INDEX(Compras!M8:M507,($B$4-1)*20+9)=0,"",IF(INDEX(Compras!I8:I507,($B$4-1)*20+9)="","",INDEX(Compras!I8:I507,($B$4-1)*20+9))),"Revisa página")</f>
        <v/>
      </c>
      <c r="J16" s="23" t="str">
        <f aca="false">IF(AND(ISNUMBER($B$4),$B$4&gt;=1,$B$4&lt;=25,MOD($B$4,1)=0),IF(INDEX(Compras!M8:M507,($B$4-1)*20+9)=0,"",IF(INDEX(Compras!J8:J507,($B$4-1)*20+9)="","",INDEX(Compras!J8:J507,($B$4-1)*20+9))),"Revisa página")</f>
        <v/>
      </c>
      <c r="K16" s="23" t="str">
        <f aca="false">IF(AND(ISNUMBER($B$4),$B$4&gt;=1,$B$4&lt;=25,MOD($B$4,1)=0),IF(INDEX(Compras!M8:M507,($B$4-1)*20+9)=0,"",IF(INDEX(Compras!K8:K507,($B$4-1)*20+9)="","",INDEX(Compras!K8:K507,($B$4-1)*20+9))),"Revisa página")</f>
        <v/>
      </c>
      <c r="L16" s="23" t="str">
        <f aca="false">IF(AND(ISNUMBER($B$4),$B$4&gt;=1,$B$4&lt;=25,MOD($B$4,1)=0),IF(INDEX(Compras!M8:M507,($B$4-1)*20+9)=0,"",IF(INDEX(Compras!L8:L507,($B$4-1)*20+9)="","",INDEX(Compras!L8:L507,($B$4-1)*20+9))),"Revisa página")</f>
        <v/>
      </c>
    </row>
    <row r="17" customFormat="false" ht="26" hidden="false" customHeight="true" outlineLevel="0" collapsed="false">
      <c r="A17" s="23" t="str">
        <f aca="false">IF(AND(ISNUMBER($B$4),$B$4&gt;=1,$B$4&lt;=25,MOD($B$4,1)=0),IF(INDEX(Compras!M8:M507,($B$4-1)*20+10)=0,"",IF(INDEX(Compras!A8:A507,($B$4-1)*20+10)="","",INDEX(Compras!A8:A507,($B$4-1)*20+10))),"Revisa página")</f>
        <v/>
      </c>
      <c r="B17" s="23" t="str">
        <f aca="false">IF(AND(ISNUMBER($B$4),$B$4&gt;=1,$B$4&lt;=25,MOD($B$4,1)=0),IF(INDEX(Compras!M8:M507,($B$4-1)*20+10)=0,"",IF(INDEX(Compras!B8:B507,($B$4-1)*20+10)="","",INDEX(Compras!B8:B507,($B$4-1)*20+10))),"Revisa página")</f>
        <v/>
      </c>
      <c r="C17" s="23" t="str">
        <f aca="false">IF(AND(ISNUMBER($B$4),$B$4&gt;=1,$B$4&lt;=25,MOD($B$4,1)=0),IF(INDEX(Compras!M8:M507,($B$4-1)*20+10)=0,"",IF(INDEX(Compras!C8:C507,($B$4-1)*20+10)="","",INDEX(Compras!C8:C507,($B$4-1)*20+10))),"Revisa página")</f>
        <v/>
      </c>
      <c r="D17" s="23" t="str">
        <f aca="false">IF(AND(ISNUMBER($B$4),$B$4&gt;=1,$B$4&lt;=25,MOD($B$4,1)=0),IF(INDEX(Compras!M8:M507,($B$4-1)*20+10)=0,"",IF(INDEX(Compras!D8:D507,($B$4-1)*20+10)="","",INDEX(Compras!D8:D507,($B$4-1)*20+10))),"Revisa página")</f>
        <v/>
      </c>
      <c r="E17" s="23" t="str">
        <f aca="false">IF(AND(ISNUMBER($B$4),$B$4&gt;=1,$B$4&lt;=25,MOD($B$4,1)=0),IF(INDEX(Compras!M8:M507,($B$4-1)*20+10)=0,"",IF(INDEX(Compras!E8:E507,($B$4-1)*20+10)="","",INDEX(Compras!E8:E507,($B$4-1)*20+10))),"Revisa página")</f>
        <v/>
      </c>
      <c r="F17" s="23" t="str">
        <f aca="false">IF(AND(ISNUMBER($B$4),$B$4&gt;=1,$B$4&lt;=25,MOD($B$4,1)=0),IF(INDEX(Compras!M8:M507,($B$4-1)*20+10)=0,"",IF(INDEX(Compras!F8:F507,($B$4-1)*20+10)="","",INDEX(Compras!F8:F507,($B$4-1)*20+10))),"Revisa página")</f>
        <v/>
      </c>
      <c r="G17" s="28" t="str">
        <f aca="false">IF(AND(ISNUMBER($B$4),$B$4&gt;=1,$B$4&lt;=25,MOD($B$4,1)=0),IF(INDEX(Compras!M8:M507,($B$4-1)*20+10)=0,"",IF(INDEX(Compras!G8:G507,($B$4-1)*20+10)="","",INDEX(Compras!G8:G507,($B$4-1)*20+10))),"Revisa página")</f>
        <v/>
      </c>
      <c r="H17" s="23" t="str">
        <f aca="false">IF(AND(ISNUMBER($B$4),$B$4&gt;=1,$B$4&lt;=25,MOD($B$4,1)=0),IF(INDEX(Compras!M8:M507,($B$4-1)*20+10)=0,"",IF(INDEX(Compras!H8:H507,($B$4-1)*20+10)="","",INDEX(Compras!H8:H507,($B$4-1)*20+10))),"Revisa página")</f>
        <v/>
      </c>
      <c r="I17" s="23" t="str">
        <f aca="false">IF(AND(ISNUMBER($B$4),$B$4&gt;=1,$B$4&lt;=25,MOD($B$4,1)=0),IF(INDEX(Compras!M8:M507,($B$4-1)*20+10)=0,"",IF(INDEX(Compras!I8:I507,($B$4-1)*20+10)="","",INDEX(Compras!I8:I507,($B$4-1)*20+10))),"Revisa página")</f>
        <v/>
      </c>
      <c r="J17" s="23" t="str">
        <f aca="false">IF(AND(ISNUMBER($B$4),$B$4&gt;=1,$B$4&lt;=25,MOD($B$4,1)=0),IF(INDEX(Compras!M8:M507,($B$4-1)*20+10)=0,"",IF(INDEX(Compras!J8:J507,($B$4-1)*20+10)="","",INDEX(Compras!J8:J507,($B$4-1)*20+10))),"Revisa página")</f>
        <v/>
      </c>
      <c r="K17" s="23" t="str">
        <f aca="false">IF(AND(ISNUMBER($B$4),$B$4&gt;=1,$B$4&lt;=25,MOD($B$4,1)=0),IF(INDEX(Compras!M8:M507,($B$4-1)*20+10)=0,"",IF(INDEX(Compras!K8:K507,($B$4-1)*20+10)="","",INDEX(Compras!K8:K507,($B$4-1)*20+10))),"Revisa página")</f>
        <v/>
      </c>
      <c r="L17" s="23" t="str">
        <f aca="false">IF(AND(ISNUMBER($B$4),$B$4&gt;=1,$B$4&lt;=25,MOD($B$4,1)=0),IF(INDEX(Compras!M8:M507,($B$4-1)*20+10)=0,"",IF(INDEX(Compras!L8:L507,($B$4-1)*20+10)="","",INDEX(Compras!L8:L507,($B$4-1)*20+10))),"Revisa página")</f>
        <v/>
      </c>
    </row>
    <row r="18" customFormat="false" ht="26" hidden="false" customHeight="true" outlineLevel="0" collapsed="false">
      <c r="A18" s="23" t="str">
        <f aca="false">IF(AND(ISNUMBER($B$4),$B$4&gt;=1,$B$4&lt;=25,MOD($B$4,1)=0),IF(INDEX(Compras!M8:M507,($B$4-1)*20+11)=0,"",IF(INDEX(Compras!A8:A507,($B$4-1)*20+11)="","",INDEX(Compras!A8:A507,($B$4-1)*20+11))),"Revisa página")</f>
        <v/>
      </c>
      <c r="B18" s="23" t="str">
        <f aca="false">IF(AND(ISNUMBER($B$4),$B$4&gt;=1,$B$4&lt;=25,MOD($B$4,1)=0),IF(INDEX(Compras!M8:M507,($B$4-1)*20+11)=0,"",IF(INDEX(Compras!B8:B507,($B$4-1)*20+11)="","",INDEX(Compras!B8:B507,($B$4-1)*20+11))),"Revisa página")</f>
        <v/>
      </c>
      <c r="C18" s="23" t="str">
        <f aca="false">IF(AND(ISNUMBER($B$4),$B$4&gt;=1,$B$4&lt;=25,MOD($B$4,1)=0),IF(INDEX(Compras!M8:M507,($B$4-1)*20+11)=0,"",IF(INDEX(Compras!C8:C507,($B$4-1)*20+11)="","",INDEX(Compras!C8:C507,($B$4-1)*20+11))),"Revisa página")</f>
        <v/>
      </c>
      <c r="D18" s="23" t="str">
        <f aca="false">IF(AND(ISNUMBER($B$4),$B$4&gt;=1,$B$4&lt;=25,MOD($B$4,1)=0),IF(INDEX(Compras!M8:M507,($B$4-1)*20+11)=0,"",IF(INDEX(Compras!D8:D507,($B$4-1)*20+11)="","",INDEX(Compras!D8:D507,($B$4-1)*20+11))),"Revisa página")</f>
        <v/>
      </c>
      <c r="E18" s="23" t="str">
        <f aca="false">IF(AND(ISNUMBER($B$4),$B$4&gt;=1,$B$4&lt;=25,MOD($B$4,1)=0),IF(INDEX(Compras!M8:M507,($B$4-1)*20+11)=0,"",IF(INDEX(Compras!E8:E507,($B$4-1)*20+11)="","",INDEX(Compras!E8:E507,($B$4-1)*20+11))),"Revisa página")</f>
        <v/>
      </c>
      <c r="F18" s="23" t="str">
        <f aca="false">IF(AND(ISNUMBER($B$4),$B$4&gt;=1,$B$4&lt;=25,MOD($B$4,1)=0),IF(INDEX(Compras!M8:M507,($B$4-1)*20+11)=0,"",IF(INDEX(Compras!F8:F507,($B$4-1)*20+11)="","",INDEX(Compras!F8:F507,($B$4-1)*20+11))),"Revisa página")</f>
        <v/>
      </c>
      <c r="G18" s="28" t="str">
        <f aca="false">IF(AND(ISNUMBER($B$4),$B$4&gt;=1,$B$4&lt;=25,MOD($B$4,1)=0),IF(INDEX(Compras!M8:M507,($B$4-1)*20+11)=0,"",IF(INDEX(Compras!G8:G507,($B$4-1)*20+11)="","",INDEX(Compras!G8:G507,($B$4-1)*20+11))),"Revisa página")</f>
        <v/>
      </c>
      <c r="H18" s="23" t="str">
        <f aca="false">IF(AND(ISNUMBER($B$4),$B$4&gt;=1,$B$4&lt;=25,MOD($B$4,1)=0),IF(INDEX(Compras!M8:M507,($B$4-1)*20+11)=0,"",IF(INDEX(Compras!H8:H507,($B$4-1)*20+11)="","",INDEX(Compras!H8:H507,($B$4-1)*20+11))),"Revisa página")</f>
        <v/>
      </c>
      <c r="I18" s="23" t="str">
        <f aca="false">IF(AND(ISNUMBER($B$4),$B$4&gt;=1,$B$4&lt;=25,MOD($B$4,1)=0),IF(INDEX(Compras!M8:M507,($B$4-1)*20+11)=0,"",IF(INDEX(Compras!I8:I507,($B$4-1)*20+11)="","",INDEX(Compras!I8:I507,($B$4-1)*20+11))),"Revisa página")</f>
        <v/>
      </c>
      <c r="J18" s="23" t="str">
        <f aca="false">IF(AND(ISNUMBER($B$4),$B$4&gt;=1,$B$4&lt;=25,MOD($B$4,1)=0),IF(INDEX(Compras!M8:M507,($B$4-1)*20+11)=0,"",IF(INDEX(Compras!J8:J507,($B$4-1)*20+11)="","",INDEX(Compras!J8:J507,($B$4-1)*20+11))),"Revisa página")</f>
        <v/>
      </c>
      <c r="K18" s="23" t="str">
        <f aca="false">IF(AND(ISNUMBER($B$4),$B$4&gt;=1,$B$4&lt;=25,MOD($B$4,1)=0),IF(INDEX(Compras!M8:M507,($B$4-1)*20+11)=0,"",IF(INDEX(Compras!K8:K507,($B$4-1)*20+11)="","",INDEX(Compras!K8:K507,($B$4-1)*20+11))),"Revisa página")</f>
        <v/>
      </c>
      <c r="L18" s="23" t="str">
        <f aca="false">IF(AND(ISNUMBER($B$4),$B$4&gt;=1,$B$4&lt;=25,MOD($B$4,1)=0),IF(INDEX(Compras!M8:M507,($B$4-1)*20+11)=0,"",IF(INDEX(Compras!L8:L507,($B$4-1)*20+11)="","",INDEX(Compras!L8:L507,($B$4-1)*20+11))),"Revisa página")</f>
        <v/>
      </c>
    </row>
    <row r="19" customFormat="false" ht="26" hidden="false" customHeight="true" outlineLevel="0" collapsed="false">
      <c r="A19" s="23" t="str">
        <f aca="false">IF(AND(ISNUMBER($B$4),$B$4&gt;=1,$B$4&lt;=25,MOD($B$4,1)=0),IF(INDEX(Compras!M8:M507,($B$4-1)*20+12)=0,"",IF(INDEX(Compras!A8:A507,($B$4-1)*20+12)="","",INDEX(Compras!A8:A507,($B$4-1)*20+12))),"Revisa página")</f>
        <v/>
      </c>
      <c r="B19" s="23" t="str">
        <f aca="false">IF(AND(ISNUMBER($B$4),$B$4&gt;=1,$B$4&lt;=25,MOD($B$4,1)=0),IF(INDEX(Compras!M8:M507,($B$4-1)*20+12)=0,"",IF(INDEX(Compras!B8:B507,($B$4-1)*20+12)="","",INDEX(Compras!B8:B507,($B$4-1)*20+12))),"Revisa página")</f>
        <v/>
      </c>
      <c r="C19" s="23" t="str">
        <f aca="false">IF(AND(ISNUMBER($B$4),$B$4&gt;=1,$B$4&lt;=25,MOD($B$4,1)=0),IF(INDEX(Compras!M8:M507,($B$4-1)*20+12)=0,"",IF(INDEX(Compras!C8:C507,($B$4-1)*20+12)="","",INDEX(Compras!C8:C507,($B$4-1)*20+12))),"Revisa página")</f>
        <v/>
      </c>
      <c r="D19" s="23" t="str">
        <f aca="false">IF(AND(ISNUMBER($B$4),$B$4&gt;=1,$B$4&lt;=25,MOD($B$4,1)=0),IF(INDEX(Compras!M8:M507,($B$4-1)*20+12)=0,"",IF(INDEX(Compras!D8:D507,($B$4-1)*20+12)="","",INDEX(Compras!D8:D507,($B$4-1)*20+12))),"Revisa página")</f>
        <v/>
      </c>
      <c r="E19" s="23" t="str">
        <f aca="false">IF(AND(ISNUMBER($B$4),$B$4&gt;=1,$B$4&lt;=25,MOD($B$4,1)=0),IF(INDEX(Compras!M8:M507,($B$4-1)*20+12)=0,"",IF(INDEX(Compras!E8:E507,($B$4-1)*20+12)="","",INDEX(Compras!E8:E507,($B$4-1)*20+12))),"Revisa página")</f>
        <v/>
      </c>
      <c r="F19" s="23" t="str">
        <f aca="false">IF(AND(ISNUMBER($B$4),$B$4&gt;=1,$B$4&lt;=25,MOD($B$4,1)=0),IF(INDEX(Compras!M8:M507,($B$4-1)*20+12)=0,"",IF(INDEX(Compras!F8:F507,($B$4-1)*20+12)="","",INDEX(Compras!F8:F507,($B$4-1)*20+12))),"Revisa página")</f>
        <v/>
      </c>
      <c r="G19" s="28" t="str">
        <f aca="false">IF(AND(ISNUMBER($B$4),$B$4&gt;=1,$B$4&lt;=25,MOD($B$4,1)=0),IF(INDEX(Compras!M8:M507,($B$4-1)*20+12)=0,"",IF(INDEX(Compras!G8:G507,($B$4-1)*20+12)="","",INDEX(Compras!G8:G507,($B$4-1)*20+12))),"Revisa página")</f>
        <v/>
      </c>
      <c r="H19" s="23" t="str">
        <f aca="false">IF(AND(ISNUMBER($B$4),$B$4&gt;=1,$B$4&lt;=25,MOD($B$4,1)=0),IF(INDEX(Compras!M8:M507,($B$4-1)*20+12)=0,"",IF(INDEX(Compras!H8:H507,($B$4-1)*20+12)="","",INDEX(Compras!H8:H507,($B$4-1)*20+12))),"Revisa página")</f>
        <v/>
      </c>
      <c r="I19" s="23" t="str">
        <f aca="false">IF(AND(ISNUMBER($B$4),$B$4&gt;=1,$B$4&lt;=25,MOD($B$4,1)=0),IF(INDEX(Compras!M8:M507,($B$4-1)*20+12)=0,"",IF(INDEX(Compras!I8:I507,($B$4-1)*20+12)="","",INDEX(Compras!I8:I507,($B$4-1)*20+12))),"Revisa página")</f>
        <v/>
      </c>
      <c r="J19" s="23" t="str">
        <f aca="false">IF(AND(ISNUMBER($B$4),$B$4&gt;=1,$B$4&lt;=25,MOD($B$4,1)=0),IF(INDEX(Compras!M8:M507,($B$4-1)*20+12)=0,"",IF(INDEX(Compras!J8:J507,($B$4-1)*20+12)="","",INDEX(Compras!J8:J507,($B$4-1)*20+12))),"Revisa página")</f>
        <v/>
      </c>
      <c r="K19" s="23" t="str">
        <f aca="false">IF(AND(ISNUMBER($B$4),$B$4&gt;=1,$B$4&lt;=25,MOD($B$4,1)=0),IF(INDEX(Compras!M8:M507,($B$4-1)*20+12)=0,"",IF(INDEX(Compras!K8:K507,($B$4-1)*20+12)="","",INDEX(Compras!K8:K507,($B$4-1)*20+12))),"Revisa página")</f>
        <v/>
      </c>
      <c r="L19" s="23" t="str">
        <f aca="false">IF(AND(ISNUMBER($B$4),$B$4&gt;=1,$B$4&lt;=25,MOD($B$4,1)=0),IF(INDEX(Compras!M8:M507,($B$4-1)*20+12)=0,"",IF(INDEX(Compras!L8:L507,($B$4-1)*20+12)="","",INDEX(Compras!L8:L507,($B$4-1)*20+12))),"Revisa página")</f>
        <v/>
      </c>
    </row>
    <row r="20" customFormat="false" ht="26" hidden="false" customHeight="true" outlineLevel="0" collapsed="false">
      <c r="A20" s="23" t="str">
        <f aca="false">IF(AND(ISNUMBER($B$4),$B$4&gt;=1,$B$4&lt;=25,MOD($B$4,1)=0),IF(INDEX(Compras!M8:M507,($B$4-1)*20+13)=0,"",IF(INDEX(Compras!A8:A507,($B$4-1)*20+13)="","",INDEX(Compras!A8:A507,($B$4-1)*20+13))),"Revisa página")</f>
        <v/>
      </c>
      <c r="B20" s="23" t="str">
        <f aca="false">IF(AND(ISNUMBER($B$4),$B$4&gt;=1,$B$4&lt;=25,MOD($B$4,1)=0),IF(INDEX(Compras!M8:M507,($B$4-1)*20+13)=0,"",IF(INDEX(Compras!B8:B507,($B$4-1)*20+13)="","",INDEX(Compras!B8:B507,($B$4-1)*20+13))),"Revisa página")</f>
        <v/>
      </c>
      <c r="C20" s="23" t="str">
        <f aca="false">IF(AND(ISNUMBER($B$4),$B$4&gt;=1,$B$4&lt;=25,MOD($B$4,1)=0),IF(INDEX(Compras!M8:M507,($B$4-1)*20+13)=0,"",IF(INDEX(Compras!C8:C507,($B$4-1)*20+13)="","",INDEX(Compras!C8:C507,($B$4-1)*20+13))),"Revisa página")</f>
        <v/>
      </c>
      <c r="D20" s="23" t="str">
        <f aca="false">IF(AND(ISNUMBER($B$4),$B$4&gt;=1,$B$4&lt;=25,MOD($B$4,1)=0),IF(INDEX(Compras!M8:M507,($B$4-1)*20+13)=0,"",IF(INDEX(Compras!D8:D507,($B$4-1)*20+13)="","",INDEX(Compras!D8:D507,($B$4-1)*20+13))),"Revisa página")</f>
        <v/>
      </c>
      <c r="E20" s="23" t="str">
        <f aca="false">IF(AND(ISNUMBER($B$4),$B$4&gt;=1,$B$4&lt;=25,MOD($B$4,1)=0),IF(INDEX(Compras!M8:M507,($B$4-1)*20+13)=0,"",IF(INDEX(Compras!E8:E507,($B$4-1)*20+13)="","",INDEX(Compras!E8:E507,($B$4-1)*20+13))),"Revisa página")</f>
        <v/>
      </c>
      <c r="F20" s="23" t="str">
        <f aca="false">IF(AND(ISNUMBER($B$4),$B$4&gt;=1,$B$4&lt;=25,MOD($B$4,1)=0),IF(INDEX(Compras!M8:M507,($B$4-1)*20+13)=0,"",IF(INDEX(Compras!F8:F507,($B$4-1)*20+13)="","",INDEX(Compras!F8:F507,($B$4-1)*20+13))),"Revisa página")</f>
        <v/>
      </c>
      <c r="G20" s="28" t="str">
        <f aca="false">IF(AND(ISNUMBER($B$4),$B$4&gt;=1,$B$4&lt;=25,MOD($B$4,1)=0),IF(INDEX(Compras!M8:M507,($B$4-1)*20+13)=0,"",IF(INDEX(Compras!G8:G507,($B$4-1)*20+13)="","",INDEX(Compras!G8:G507,($B$4-1)*20+13))),"Revisa página")</f>
        <v/>
      </c>
      <c r="H20" s="23" t="str">
        <f aca="false">IF(AND(ISNUMBER($B$4),$B$4&gt;=1,$B$4&lt;=25,MOD($B$4,1)=0),IF(INDEX(Compras!M8:M507,($B$4-1)*20+13)=0,"",IF(INDEX(Compras!H8:H507,($B$4-1)*20+13)="","",INDEX(Compras!H8:H507,($B$4-1)*20+13))),"Revisa página")</f>
        <v/>
      </c>
      <c r="I20" s="23" t="str">
        <f aca="false">IF(AND(ISNUMBER($B$4),$B$4&gt;=1,$B$4&lt;=25,MOD($B$4,1)=0),IF(INDEX(Compras!M8:M507,($B$4-1)*20+13)=0,"",IF(INDEX(Compras!I8:I507,($B$4-1)*20+13)="","",INDEX(Compras!I8:I507,($B$4-1)*20+13))),"Revisa página")</f>
        <v/>
      </c>
      <c r="J20" s="23" t="str">
        <f aca="false">IF(AND(ISNUMBER($B$4),$B$4&gt;=1,$B$4&lt;=25,MOD($B$4,1)=0),IF(INDEX(Compras!M8:M507,($B$4-1)*20+13)=0,"",IF(INDEX(Compras!J8:J507,($B$4-1)*20+13)="","",INDEX(Compras!J8:J507,($B$4-1)*20+13))),"Revisa página")</f>
        <v/>
      </c>
      <c r="K20" s="23" t="str">
        <f aca="false">IF(AND(ISNUMBER($B$4),$B$4&gt;=1,$B$4&lt;=25,MOD($B$4,1)=0),IF(INDEX(Compras!M8:M507,($B$4-1)*20+13)=0,"",IF(INDEX(Compras!K8:K507,($B$4-1)*20+13)="","",INDEX(Compras!K8:K507,($B$4-1)*20+13))),"Revisa página")</f>
        <v/>
      </c>
      <c r="L20" s="23" t="str">
        <f aca="false">IF(AND(ISNUMBER($B$4),$B$4&gt;=1,$B$4&lt;=25,MOD($B$4,1)=0),IF(INDEX(Compras!M8:M507,($B$4-1)*20+13)=0,"",IF(INDEX(Compras!L8:L507,($B$4-1)*20+13)="","",INDEX(Compras!L8:L507,($B$4-1)*20+13))),"Revisa página")</f>
        <v/>
      </c>
    </row>
    <row r="21" customFormat="false" ht="26" hidden="false" customHeight="true" outlineLevel="0" collapsed="false">
      <c r="A21" s="23" t="str">
        <f aca="false">IF(AND(ISNUMBER($B$4),$B$4&gt;=1,$B$4&lt;=25,MOD($B$4,1)=0),IF(INDEX(Compras!M8:M507,($B$4-1)*20+14)=0,"",IF(INDEX(Compras!A8:A507,($B$4-1)*20+14)="","",INDEX(Compras!A8:A507,($B$4-1)*20+14))),"Revisa página")</f>
        <v/>
      </c>
      <c r="B21" s="23" t="str">
        <f aca="false">IF(AND(ISNUMBER($B$4),$B$4&gt;=1,$B$4&lt;=25,MOD($B$4,1)=0),IF(INDEX(Compras!M8:M507,($B$4-1)*20+14)=0,"",IF(INDEX(Compras!B8:B507,($B$4-1)*20+14)="","",INDEX(Compras!B8:B507,($B$4-1)*20+14))),"Revisa página")</f>
        <v/>
      </c>
      <c r="C21" s="23" t="str">
        <f aca="false">IF(AND(ISNUMBER($B$4),$B$4&gt;=1,$B$4&lt;=25,MOD($B$4,1)=0),IF(INDEX(Compras!M8:M507,($B$4-1)*20+14)=0,"",IF(INDEX(Compras!C8:C507,($B$4-1)*20+14)="","",INDEX(Compras!C8:C507,($B$4-1)*20+14))),"Revisa página")</f>
        <v/>
      </c>
      <c r="D21" s="23" t="str">
        <f aca="false">IF(AND(ISNUMBER($B$4),$B$4&gt;=1,$B$4&lt;=25,MOD($B$4,1)=0),IF(INDEX(Compras!M8:M507,($B$4-1)*20+14)=0,"",IF(INDEX(Compras!D8:D507,($B$4-1)*20+14)="","",INDEX(Compras!D8:D507,($B$4-1)*20+14))),"Revisa página")</f>
        <v/>
      </c>
      <c r="E21" s="23" t="str">
        <f aca="false">IF(AND(ISNUMBER($B$4),$B$4&gt;=1,$B$4&lt;=25,MOD($B$4,1)=0),IF(INDEX(Compras!M8:M507,($B$4-1)*20+14)=0,"",IF(INDEX(Compras!E8:E507,($B$4-1)*20+14)="","",INDEX(Compras!E8:E507,($B$4-1)*20+14))),"Revisa página")</f>
        <v/>
      </c>
      <c r="F21" s="23" t="str">
        <f aca="false">IF(AND(ISNUMBER($B$4),$B$4&gt;=1,$B$4&lt;=25,MOD($B$4,1)=0),IF(INDEX(Compras!M8:M507,($B$4-1)*20+14)=0,"",IF(INDEX(Compras!F8:F507,($B$4-1)*20+14)="","",INDEX(Compras!F8:F507,($B$4-1)*20+14))),"Revisa página")</f>
        <v/>
      </c>
      <c r="G21" s="28" t="str">
        <f aca="false">IF(AND(ISNUMBER($B$4),$B$4&gt;=1,$B$4&lt;=25,MOD($B$4,1)=0),IF(INDEX(Compras!M8:M507,($B$4-1)*20+14)=0,"",IF(INDEX(Compras!G8:G507,($B$4-1)*20+14)="","",INDEX(Compras!G8:G507,($B$4-1)*20+14))),"Revisa página")</f>
        <v/>
      </c>
      <c r="H21" s="23" t="str">
        <f aca="false">IF(AND(ISNUMBER($B$4),$B$4&gt;=1,$B$4&lt;=25,MOD($B$4,1)=0),IF(INDEX(Compras!M8:M507,($B$4-1)*20+14)=0,"",IF(INDEX(Compras!H8:H507,($B$4-1)*20+14)="","",INDEX(Compras!H8:H507,($B$4-1)*20+14))),"Revisa página")</f>
        <v/>
      </c>
      <c r="I21" s="23" t="str">
        <f aca="false">IF(AND(ISNUMBER($B$4),$B$4&gt;=1,$B$4&lt;=25,MOD($B$4,1)=0),IF(INDEX(Compras!M8:M507,($B$4-1)*20+14)=0,"",IF(INDEX(Compras!I8:I507,($B$4-1)*20+14)="","",INDEX(Compras!I8:I507,($B$4-1)*20+14))),"Revisa página")</f>
        <v/>
      </c>
      <c r="J21" s="23" t="str">
        <f aca="false">IF(AND(ISNUMBER($B$4),$B$4&gt;=1,$B$4&lt;=25,MOD($B$4,1)=0),IF(INDEX(Compras!M8:M507,($B$4-1)*20+14)=0,"",IF(INDEX(Compras!J8:J507,($B$4-1)*20+14)="","",INDEX(Compras!J8:J507,($B$4-1)*20+14))),"Revisa página")</f>
        <v/>
      </c>
      <c r="K21" s="23" t="str">
        <f aca="false">IF(AND(ISNUMBER($B$4),$B$4&gt;=1,$B$4&lt;=25,MOD($B$4,1)=0),IF(INDEX(Compras!M8:M507,($B$4-1)*20+14)=0,"",IF(INDEX(Compras!K8:K507,($B$4-1)*20+14)="","",INDEX(Compras!K8:K507,($B$4-1)*20+14))),"Revisa página")</f>
        <v/>
      </c>
      <c r="L21" s="23" t="str">
        <f aca="false">IF(AND(ISNUMBER($B$4),$B$4&gt;=1,$B$4&lt;=25,MOD($B$4,1)=0),IF(INDEX(Compras!M8:M507,($B$4-1)*20+14)=0,"",IF(INDEX(Compras!L8:L507,($B$4-1)*20+14)="","",INDEX(Compras!L8:L507,($B$4-1)*20+14))),"Revisa página")</f>
        <v/>
      </c>
    </row>
    <row r="22" customFormat="false" ht="26" hidden="false" customHeight="true" outlineLevel="0" collapsed="false">
      <c r="A22" s="23" t="str">
        <f aca="false">IF(AND(ISNUMBER($B$4),$B$4&gt;=1,$B$4&lt;=25,MOD($B$4,1)=0),IF(INDEX(Compras!M8:M507,($B$4-1)*20+15)=0,"",IF(INDEX(Compras!A8:A507,($B$4-1)*20+15)="","",INDEX(Compras!A8:A507,($B$4-1)*20+15))),"Revisa página")</f>
        <v/>
      </c>
      <c r="B22" s="23" t="str">
        <f aca="false">IF(AND(ISNUMBER($B$4),$B$4&gt;=1,$B$4&lt;=25,MOD($B$4,1)=0),IF(INDEX(Compras!M8:M507,($B$4-1)*20+15)=0,"",IF(INDEX(Compras!B8:B507,($B$4-1)*20+15)="","",INDEX(Compras!B8:B507,($B$4-1)*20+15))),"Revisa página")</f>
        <v/>
      </c>
      <c r="C22" s="23" t="str">
        <f aca="false">IF(AND(ISNUMBER($B$4),$B$4&gt;=1,$B$4&lt;=25,MOD($B$4,1)=0),IF(INDEX(Compras!M8:M507,($B$4-1)*20+15)=0,"",IF(INDEX(Compras!C8:C507,($B$4-1)*20+15)="","",INDEX(Compras!C8:C507,($B$4-1)*20+15))),"Revisa página")</f>
        <v/>
      </c>
      <c r="D22" s="23" t="str">
        <f aca="false">IF(AND(ISNUMBER($B$4),$B$4&gt;=1,$B$4&lt;=25,MOD($B$4,1)=0),IF(INDEX(Compras!M8:M507,($B$4-1)*20+15)=0,"",IF(INDEX(Compras!D8:D507,($B$4-1)*20+15)="","",INDEX(Compras!D8:D507,($B$4-1)*20+15))),"Revisa página")</f>
        <v/>
      </c>
      <c r="E22" s="23" t="str">
        <f aca="false">IF(AND(ISNUMBER($B$4),$B$4&gt;=1,$B$4&lt;=25,MOD($B$4,1)=0),IF(INDEX(Compras!M8:M507,($B$4-1)*20+15)=0,"",IF(INDEX(Compras!E8:E507,($B$4-1)*20+15)="","",INDEX(Compras!E8:E507,($B$4-1)*20+15))),"Revisa página")</f>
        <v/>
      </c>
      <c r="F22" s="23" t="str">
        <f aca="false">IF(AND(ISNUMBER($B$4),$B$4&gt;=1,$B$4&lt;=25,MOD($B$4,1)=0),IF(INDEX(Compras!M8:M507,($B$4-1)*20+15)=0,"",IF(INDEX(Compras!F8:F507,($B$4-1)*20+15)="","",INDEX(Compras!F8:F507,($B$4-1)*20+15))),"Revisa página")</f>
        <v/>
      </c>
      <c r="G22" s="28" t="str">
        <f aca="false">IF(AND(ISNUMBER($B$4),$B$4&gt;=1,$B$4&lt;=25,MOD($B$4,1)=0),IF(INDEX(Compras!M8:M507,($B$4-1)*20+15)=0,"",IF(INDEX(Compras!G8:G507,($B$4-1)*20+15)="","",INDEX(Compras!G8:G507,($B$4-1)*20+15))),"Revisa página")</f>
        <v/>
      </c>
      <c r="H22" s="23" t="str">
        <f aca="false">IF(AND(ISNUMBER($B$4),$B$4&gt;=1,$B$4&lt;=25,MOD($B$4,1)=0),IF(INDEX(Compras!M8:M507,($B$4-1)*20+15)=0,"",IF(INDEX(Compras!H8:H507,($B$4-1)*20+15)="","",INDEX(Compras!H8:H507,($B$4-1)*20+15))),"Revisa página")</f>
        <v/>
      </c>
      <c r="I22" s="23" t="str">
        <f aca="false">IF(AND(ISNUMBER($B$4),$B$4&gt;=1,$B$4&lt;=25,MOD($B$4,1)=0),IF(INDEX(Compras!M8:M507,($B$4-1)*20+15)=0,"",IF(INDEX(Compras!I8:I507,($B$4-1)*20+15)="","",INDEX(Compras!I8:I507,($B$4-1)*20+15))),"Revisa página")</f>
        <v/>
      </c>
      <c r="J22" s="23" t="str">
        <f aca="false">IF(AND(ISNUMBER($B$4),$B$4&gt;=1,$B$4&lt;=25,MOD($B$4,1)=0),IF(INDEX(Compras!M8:M507,($B$4-1)*20+15)=0,"",IF(INDEX(Compras!J8:J507,($B$4-1)*20+15)="","",INDEX(Compras!J8:J507,($B$4-1)*20+15))),"Revisa página")</f>
        <v/>
      </c>
      <c r="K22" s="23" t="str">
        <f aca="false">IF(AND(ISNUMBER($B$4),$B$4&gt;=1,$B$4&lt;=25,MOD($B$4,1)=0),IF(INDEX(Compras!M8:M507,($B$4-1)*20+15)=0,"",IF(INDEX(Compras!K8:K507,($B$4-1)*20+15)="","",INDEX(Compras!K8:K507,($B$4-1)*20+15))),"Revisa página")</f>
        <v/>
      </c>
      <c r="L22" s="23" t="str">
        <f aca="false">IF(AND(ISNUMBER($B$4),$B$4&gt;=1,$B$4&lt;=25,MOD($B$4,1)=0),IF(INDEX(Compras!M8:M507,($B$4-1)*20+15)=0,"",IF(INDEX(Compras!L8:L507,($B$4-1)*20+15)="","",INDEX(Compras!L8:L507,($B$4-1)*20+15))),"Revisa página")</f>
        <v/>
      </c>
    </row>
    <row r="23" customFormat="false" ht="26" hidden="false" customHeight="true" outlineLevel="0" collapsed="false">
      <c r="A23" s="23" t="str">
        <f aca="false">IF(AND(ISNUMBER($B$4),$B$4&gt;=1,$B$4&lt;=25,MOD($B$4,1)=0),IF(INDEX(Compras!M8:M507,($B$4-1)*20+16)=0,"",IF(INDEX(Compras!A8:A507,($B$4-1)*20+16)="","",INDEX(Compras!A8:A507,($B$4-1)*20+16))),"Revisa página")</f>
        <v/>
      </c>
      <c r="B23" s="23" t="str">
        <f aca="false">IF(AND(ISNUMBER($B$4),$B$4&gt;=1,$B$4&lt;=25,MOD($B$4,1)=0),IF(INDEX(Compras!M8:M507,($B$4-1)*20+16)=0,"",IF(INDEX(Compras!B8:B507,($B$4-1)*20+16)="","",INDEX(Compras!B8:B507,($B$4-1)*20+16))),"Revisa página")</f>
        <v/>
      </c>
      <c r="C23" s="23" t="str">
        <f aca="false">IF(AND(ISNUMBER($B$4),$B$4&gt;=1,$B$4&lt;=25,MOD($B$4,1)=0),IF(INDEX(Compras!M8:M507,($B$4-1)*20+16)=0,"",IF(INDEX(Compras!C8:C507,($B$4-1)*20+16)="","",INDEX(Compras!C8:C507,($B$4-1)*20+16))),"Revisa página")</f>
        <v/>
      </c>
      <c r="D23" s="23" t="str">
        <f aca="false">IF(AND(ISNUMBER($B$4),$B$4&gt;=1,$B$4&lt;=25,MOD($B$4,1)=0),IF(INDEX(Compras!M8:M507,($B$4-1)*20+16)=0,"",IF(INDEX(Compras!D8:D507,($B$4-1)*20+16)="","",INDEX(Compras!D8:D507,($B$4-1)*20+16))),"Revisa página")</f>
        <v/>
      </c>
      <c r="E23" s="23" t="str">
        <f aca="false">IF(AND(ISNUMBER($B$4),$B$4&gt;=1,$B$4&lt;=25,MOD($B$4,1)=0),IF(INDEX(Compras!M8:M507,($B$4-1)*20+16)=0,"",IF(INDEX(Compras!E8:E507,($B$4-1)*20+16)="","",INDEX(Compras!E8:E507,($B$4-1)*20+16))),"Revisa página")</f>
        <v/>
      </c>
      <c r="F23" s="23" t="str">
        <f aca="false">IF(AND(ISNUMBER($B$4),$B$4&gt;=1,$B$4&lt;=25,MOD($B$4,1)=0),IF(INDEX(Compras!M8:M507,($B$4-1)*20+16)=0,"",IF(INDEX(Compras!F8:F507,($B$4-1)*20+16)="","",INDEX(Compras!F8:F507,($B$4-1)*20+16))),"Revisa página")</f>
        <v/>
      </c>
      <c r="G23" s="28" t="str">
        <f aca="false">IF(AND(ISNUMBER($B$4),$B$4&gt;=1,$B$4&lt;=25,MOD($B$4,1)=0),IF(INDEX(Compras!M8:M507,($B$4-1)*20+16)=0,"",IF(INDEX(Compras!G8:G507,($B$4-1)*20+16)="","",INDEX(Compras!G8:G507,($B$4-1)*20+16))),"Revisa página")</f>
        <v/>
      </c>
      <c r="H23" s="23" t="str">
        <f aca="false">IF(AND(ISNUMBER($B$4),$B$4&gt;=1,$B$4&lt;=25,MOD($B$4,1)=0),IF(INDEX(Compras!M8:M507,($B$4-1)*20+16)=0,"",IF(INDEX(Compras!H8:H507,($B$4-1)*20+16)="","",INDEX(Compras!H8:H507,($B$4-1)*20+16))),"Revisa página")</f>
        <v/>
      </c>
      <c r="I23" s="23" t="str">
        <f aca="false">IF(AND(ISNUMBER($B$4),$B$4&gt;=1,$B$4&lt;=25,MOD($B$4,1)=0),IF(INDEX(Compras!M8:M507,($B$4-1)*20+16)=0,"",IF(INDEX(Compras!I8:I507,($B$4-1)*20+16)="","",INDEX(Compras!I8:I507,($B$4-1)*20+16))),"Revisa página")</f>
        <v/>
      </c>
      <c r="J23" s="23" t="str">
        <f aca="false">IF(AND(ISNUMBER($B$4),$B$4&gt;=1,$B$4&lt;=25,MOD($B$4,1)=0),IF(INDEX(Compras!M8:M507,($B$4-1)*20+16)=0,"",IF(INDEX(Compras!J8:J507,($B$4-1)*20+16)="","",INDEX(Compras!J8:J507,($B$4-1)*20+16))),"Revisa página")</f>
        <v/>
      </c>
      <c r="K23" s="23" t="str">
        <f aca="false">IF(AND(ISNUMBER($B$4),$B$4&gt;=1,$B$4&lt;=25,MOD($B$4,1)=0),IF(INDEX(Compras!M8:M507,($B$4-1)*20+16)=0,"",IF(INDEX(Compras!K8:K507,($B$4-1)*20+16)="","",INDEX(Compras!K8:K507,($B$4-1)*20+16))),"Revisa página")</f>
        <v/>
      </c>
      <c r="L23" s="23" t="str">
        <f aca="false">IF(AND(ISNUMBER($B$4),$B$4&gt;=1,$B$4&lt;=25,MOD($B$4,1)=0),IF(INDEX(Compras!M8:M507,($B$4-1)*20+16)=0,"",IF(INDEX(Compras!L8:L507,($B$4-1)*20+16)="","",INDEX(Compras!L8:L507,($B$4-1)*20+16))),"Revisa página")</f>
        <v/>
      </c>
    </row>
    <row r="24" customFormat="false" ht="26" hidden="false" customHeight="true" outlineLevel="0" collapsed="false">
      <c r="A24" s="23" t="str">
        <f aca="false">IF(AND(ISNUMBER($B$4),$B$4&gt;=1,$B$4&lt;=25,MOD($B$4,1)=0),IF(INDEX(Compras!M8:M507,($B$4-1)*20+17)=0,"",IF(INDEX(Compras!A8:A507,($B$4-1)*20+17)="","",INDEX(Compras!A8:A507,($B$4-1)*20+17))),"Revisa página")</f>
        <v/>
      </c>
      <c r="B24" s="23" t="str">
        <f aca="false">IF(AND(ISNUMBER($B$4),$B$4&gt;=1,$B$4&lt;=25,MOD($B$4,1)=0),IF(INDEX(Compras!M8:M507,($B$4-1)*20+17)=0,"",IF(INDEX(Compras!B8:B507,($B$4-1)*20+17)="","",INDEX(Compras!B8:B507,($B$4-1)*20+17))),"Revisa página")</f>
        <v/>
      </c>
      <c r="C24" s="23" t="str">
        <f aca="false">IF(AND(ISNUMBER($B$4),$B$4&gt;=1,$B$4&lt;=25,MOD($B$4,1)=0),IF(INDEX(Compras!M8:M507,($B$4-1)*20+17)=0,"",IF(INDEX(Compras!C8:C507,($B$4-1)*20+17)="","",INDEX(Compras!C8:C507,($B$4-1)*20+17))),"Revisa página")</f>
        <v/>
      </c>
      <c r="D24" s="23" t="str">
        <f aca="false">IF(AND(ISNUMBER($B$4),$B$4&gt;=1,$B$4&lt;=25,MOD($B$4,1)=0),IF(INDEX(Compras!M8:M507,($B$4-1)*20+17)=0,"",IF(INDEX(Compras!D8:D507,($B$4-1)*20+17)="","",INDEX(Compras!D8:D507,($B$4-1)*20+17))),"Revisa página")</f>
        <v/>
      </c>
      <c r="E24" s="23" t="str">
        <f aca="false">IF(AND(ISNUMBER($B$4),$B$4&gt;=1,$B$4&lt;=25,MOD($B$4,1)=0),IF(INDEX(Compras!M8:M507,($B$4-1)*20+17)=0,"",IF(INDEX(Compras!E8:E507,($B$4-1)*20+17)="","",INDEX(Compras!E8:E507,($B$4-1)*20+17))),"Revisa página")</f>
        <v/>
      </c>
      <c r="F24" s="23" t="str">
        <f aca="false">IF(AND(ISNUMBER($B$4),$B$4&gt;=1,$B$4&lt;=25,MOD($B$4,1)=0),IF(INDEX(Compras!M8:M507,($B$4-1)*20+17)=0,"",IF(INDEX(Compras!F8:F507,($B$4-1)*20+17)="","",INDEX(Compras!F8:F507,($B$4-1)*20+17))),"Revisa página")</f>
        <v/>
      </c>
      <c r="G24" s="28" t="str">
        <f aca="false">IF(AND(ISNUMBER($B$4),$B$4&gt;=1,$B$4&lt;=25,MOD($B$4,1)=0),IF(INDEX(Compras!M8:M507,($B$4-1)*20+17)=0,"",IF(INDEX(Compras!G8:G507,($B$4-1)*20+17)="","",INDEX(Compras!G8:G507,($B$4-1)*20+17))),"Revisa página")</f>
        <v/>
      </c>
      <c r="H24" s="23" t="str">
        <f aca="false">IF(AND(ISNUMBER($B$4),$B$4&gt;=1,$B$4&lt;=25,MOD($B$4,1)=0),IF(INDEX(Compras!M8:M507,($B$4-1)*20+17)=0,"",IF(INDEX(Compras!H8:H507,($B$4-1)*20+17)="","",INDEX(Compras!H8:H507,($B$4-1)*20+17))),"Revisa página")</f>
        <v/>
      </c>
      <c r="I24" s="23" t="str">
        <f aca="false">IF(AND(ISNUMBER($B$4),$B$4&gt;=1,$B$4&lt;=25,MOD($B$4,1)=0),IF(INDEX(Compras!M8:M507,($B$4-1)*20+17)=0,"",IF(INDEX(Compras!I8:I507,($B$4-1)*20+17)="","",INDEX(Compras!I8:I507,($B$4-1)*20+17))),"Revisa página")</f>
        <v/>
      </c>
      <c r="J24" s="23" t="str">
        <f aca="false">IF(AND(ISNUMBER($B$4),$B$4&gt;=1,$B$4&lt;=25,MOD($B$4,1)=0),IF(INDEX(Compras!M8:M507,($B$4-1)*20+17)=0,"",IF(INDEX(Compras!J8:J507,($B$4-1)*20+17)="","",INDEX(Compras!J8:J507,($B$4-1)*20+17))),"Revisa página")</f>
        <v/>
      </c>
      <c r="K24" s="23" t="str">
        <f aca="false">IF(AND(ISNUMBER($B$4),$B$4&gt;=1,$B$4&lt;=25,MOD($B$4,1)=0),IF(INDEX(Compras!M8:M507,($B$4-1)*20+17)=0,"",IF(INDEX(Compras!K8:K507,($B$4-1)*20+17)="","",INDEX(Compras!K8:K507,($B$4-1)*20+17))),"Revisa página")</f>
        <v/>
      </c>
      <c r="L24" s="23" t="str">
        <f aca="false">IF(AND(ISNUMBER($B$4),$B$4&gt;=1,$B$4&lt;=25,MOD($B$4,1)=0),IF(INDEX(Compras!M8:M507,($B$4-1)*20+17)=0,"",IF(INDEX(Compras!L8:L507,($B$4-1)*20+17)="","",INDEX(Compras!L8:L507,($B$4-1)*20+17))),"Revisa página")</f>
        <v/>
      </c>
    </row>
    <row r="25" customFormat="false" ht="26" hidden="false" customHeight="true" outlineLevel="0" collapsed="false">
      <c r="A25" s="23" t="str">
        <f aca="false">IF(AND(ISNUMBER($B$4),$B$4&gt;=1,$B$4&lt;=25,MOD($B$4,1)=0),IF(INDEX(Compras!M8:M507,($B$4-1)*20+18)=0,"",IF(INDEX(Compras!A8:A507,($B$4-1)*20+18)="","",INDEX(Compras!A8:A507,($B$4-1)*20+18))),"Revisa página")</f>
        <v/>
      </c>
      <c r="B25" s="23" t="str">
        <f aca="false">IF(AND(ISNUMBER($B$4),$B$4&gt;=1,$B$4&lt;=25,MOD($B$4,1)=0),IF(INDEX(Compras!M8:M507,($B$4-1)*20+18)=0,"",IF(INDEX(Compras!B8:B507,($B$4-1)*20+18)="","",INDEX(Compras!B8:B507,($B$4-1)*20+18))),"Revisa página")</f>
        <v/>
      </c>
      <c r="C25" s="23" t="str">
        <f aca="false">IF(AND(ISNUMBER($B$4),$B$4&gt;=1,$B$4&lt;=25,MOD($B$4,1)=0),IF(INDEX(Compras!M8:M507,($B$4-1)*20+18)=0,"",IF(INDEX(Compras!C8:C507,($B$4-1)*20+18)="","",INDEX(Compras!C8:C507,($B$4-1)*20+18))),"Revisa página")</f>
        <v/>
      </c>
      <c r="D25" s="23" t="str">
        <f aca="false">IF(AND(ISNUMBER($B$4),$B$4&gt;=1,$B$4&lt;=25,MOD($B$4,1)=0),IF(INDEX(Compras!M8:M507,($B$4-1)*20+18)=0,"",IF(INDEX(Compras!D8:D507,($B$4-1)*20+18)="","",INDEX(Compras!D8:D507,($B$4-1)*20+18))),"Revisa página")</f>
        <v/>
      </c>
      <c r="E25" s="23" t="str">
        <f aca="false">IF(AND(ISNUMBER($B$4),$B$4&gt;=1,$B$4&lt;=25,MOD($B$4,1)=0),IF(INDEX(Compras!M8:M507,($B$4-1)*20+18)=0,"",IF(INDEX(Compras!E8:E507,($B$4-1)*20+18)="","",INDEX(Compras!E8:E507,($B$4-1)*20+18))),"Revisa página")</f>
        <v/>
      </c>
      <c r="F25" s="23" t="str">
        <f aca="false">IF(AND(ISNUMBER($B$4),$B$4&gt;=1,$B$4&lt;=25,MOD($B$4,1)=0),IF(INDEX(Compras!M8:M507,($B$4-1)*20+18)=0,"",IF(INDEX(Compras!F8:F507,($B$4-1)*20+18)="","",INDEX(Compras!F8:F507,($B$4-1)*20+18))),"Revisa página")</f>
        <v/>
      </c>
      <c r="G25" s="28" t="str">
        <f aca="false">IF(AND(ISNUMBER($B$4),$B$4&gt;=1,$B$4&lt;=25,MOD($B$4,1)=0),IF(INDEX(Compras!M8:M507,($B$4-1)*20+18)=0,"",IF(INDEX(Compras!G8:G507,($B$4-1)*20+18)="","",INDEX(Compras!G8:G507,($B$4-1)*20+18))),"Revisa página")</f>
        <v/>
      </c>
      <c r="H25" s="23" t="str">
        <f aca="false">IF(AND(ISNUMBER($B$4),$B$4&gt;=1,$B$4&lt;=25,MOD($B$4,1)=0),IF(INDEX(Compras!M8:M507,($B$4-1)*20+18)=0,"",IF(INDEX(Compras!H8:H507,($B$4-1)*20+18)="","",INDEX(Compras!H8:H507,($B$4-1)*20+18))),"Revisa página")</f>
        <v/>
      </c>
      <c r="I25" s="23" t="str">
        <f aca="false">IF(AND(ISNUMBER($B$4),$B$4&gt;=1,$B$4&lt;=25,MOD($B$4,1)=0),IF(INDEX(Compras!M8:M507,($B$4-1)*20+18)=0,"",IF(INDEX(Compras!I8:I507,($B$4-1)*20+18)="","",INDEX(Compras!I8:I507,($B$4-1)*20+18))),"Revisa página")</f>
        <v/>
      </c>
      <c r="J25" s="23" t="str">
        <f aca="false">IF(AND(ISNUMBER($B$4),$B$4&gt;=1,$B$4&lt;=25,MOD($B$4,1)=0),IF(INDEX(Compras!M8:M507,($B$4-1)*20+18)=0,"",IF(INDEX(Compras!J8:J507,($B$4-1)*20+18)="","",INDEX(Compras!J8:J507,($B$4-1)*20+18))),"Revisa página")</f>
        <v/>
      </c>
      <c r="K25" s="23" t="str">
        <f aca="false">IF(AND(ISNUMBER($B$4),$B$4&gt;=1,$B$4&lt;=25,MOD($B$4,1)=0),IF(INDEX(Compras!M8:M507,($B$4-1)*20+18)=0,"",IF(INDEX(Compras!K8:K507,($B$4-1)*20+18)="","",INDEX(Compras!K8:K507,($B$4-1)*20+18))),"Revisa página")</f>
        <v/>
      </c>
      <c r="L25" s="23" t="str">
        <f aca="false">IF(AND(ISNUMBER($B$4),$B$4&gt;=1,$B$4&lt;=25,MOD($B$4,1)=0),IF(INDEX(Compras!M8:M507,($B$4-1)*20+18)=0,"",IF(INDEX(Compras!L8:L507,($B$4-1)*20+18)="","",INDEX(Compras!L8:L507,($B$4-1)*20+18))),"Revisa página")</f>
        <v/>
      </c>
    </row>
    <row r="26" customFormat="false" ht="26" hidden="false" customHeight="true" outlineLevel="0" collapsed="false">
      <c r="A26" s="23" t="str">
        <f aca="false">IF(AND(ISNUMBER($B$4),$B$4&gt;=1,$B$4&lt;=25,MOD($B$4,1)=0),IF(INDEX(Compras!M8:M507,($B$4-1)*20+19)=0,"",IF(INDEX(Compras!A8:A507,($B$4-1)*20+19)="","",INDEX(Compras!A8:A507,($B$4-1)*20+19))),"Revisa página")</f>
        <v/>
      </c>
      <c r="B26" s="23" t="str">
        <f aca="false">IF(AND(ISNUMBER($B$4),$B$4&gt;=1,$B$4&lt;=25,MOD($B$4,1)=0),IF(INDEX(Compras!M8:M507,($B$4-1)*20+19)=0,"",IF(INDEX(Compras!B8:B507,($B$4-1)*20+19)="","",INDEX(Compras!B8:B507,($B$4-1)*20+19))),"Revisa página")</f>
        <v/>
      </c>
      <c r="C26" s="23" t="str">
        <f aca="false">IF(AND(ISNUMBER($B$4),$B$4&gt;=1,$B$4&lt;=25,MOD($B$4,1)=0),IF(INDEX(Compras!M8:M507,($B$4-1)*20+19)=0,"",IF(INDEX(Compras!C8:C507,($B$4-1)*20+19)="","",INDEX(Compras!C8:C507,($B$4-1)*20+19))),"Revisa página")</f>
        <v/>
      </c>
      <c r="D26" s="23" t="str">
        <f aca="false">IF(AND(ISNUMBER($B$4),$B$4&gt;=1,$B$4&lt;=25,MOD($B$4,1)=0),IF(INDEX(Compras!M8:M507,($B$4-1)*20+19)=0,"",IF(INDEX(Compras!D8:D507,($B$4-1)*20+19)="","",INDEX(Compras!D8:D507,($B$4-1)*20+19))),"Revisa página")</f>
        <v/>
      </c>
      <c r="E26" s="23" t="str">
        <f aca="false">IF(AND(ISNUMBER($B$4),$B$4&gt;=1,$B$4&lt;=25,MOD($B$4,1)=0),IF(INDEX(Compras!M8:M507,($B$4-1)*20+19)=0,"",IF(INDEX(Compras!E8:E507,($B$4-1)*20+19)="","",INDEX(Compras!E8:E507,($B$4-1)*20+19))),"Revisa página")</f>
        <v/>
      </c>
      <c r="F26" s="23" t="str">
        <f aca="false">IF(AND(ISNUMBER($B$4),$B$4&gt;=1,$B$4&lt;=25,MOD($B$4,1)=0),IF(INDEX(Compras!M8:M507,($B$4-1)*20+19)=0,"",IF(INDEX(Compras!F8:F507,($B$4-1)*20+19)="","",INDEX(Compras!F8:F507,($B$4-1)*20+19))),"Revisa página")</f>
        <v/>
      </c>
      <c r="G26" s="28" t="str">
        <f aca="false">IF(AND(ISNUMBER($B$4),$B$4&gt;=1,$B$4&lt;=25,MOD($B$4,1)=0),IF(INDEX(Compras!M8:M507,($B$4-1)*20+19)=0,"",IF(INDEX(Compras!G8:G507,($B$4-1)*20+19)="","",INDEX(Compras!G8:G507,($B$4-1)*20+19))),"Revisa página")</f>
        <v/>
      </c>
      <c r="H26" s="23" t="str">
        <f aca="false">IF(AND(ISNUMBER($B$4),$B$4&gt;=1,$B$4&lt;=25,MOD($B$4,1)=0),IF(INDEX(Compras!M8:M507,($B$4-1)*20+19)=0,"",IF(INDEX(Compras!H8:H507,($B$4-1)*20+19)="","",INDEX(Compras!H8:H507,($B$4-1)*20+19))),"Revisa página")</f>
        <v/>
      </c>
      <c r="I26" s="23" t="str">
        <f aca="false">IF(AND(ISNUMBER($B$4),$B$4&gt;=1,$B$4&lt;=25,MOD($B$4,1)=0),IF(INDEX(Compras!M8:M507,($B$4-1)*20+19)=0,"",IF(INDEX(Compras!I8:I507,($B$4-1)*20+19)="","",INDEX(Compras!I8:I507,($B$4-1)*20+19))),"Revisa página")</f>
        <v/>
      </c>
      <c r="J26" s="23" t="str">
        <f aca="false">IF(AND(ISNUMBER($B$4),$B$4&gt;=1,$B$4&lt;=25,MOD($B$4,1)=0),IF(INDEX(Compras!M8:M507,($B$4-1)*20+19)=0,"",IF(INDEX(Compras!J8:J507,($B$4-1)*20+19)="","",INDEX(Compras!J8:J507,($B$4-1)*20+19))),"Revisa página")</f>
        <v/>
      </c>
      <c r="K26" s="23" t="str">
        <f aca="false">IF(AND(ISNUMBER($B$4),$B$4&gt;=1,$B$4&lt;=25,MOD($B$4,1)=0),IF(INDEX(Compras!M8:M507,($B$4-1)*20+19)=0,"",IF(INDEX(Compras!K8:K507,($B$4-1)*20+19)="","",INDEX(Compras!K8:K507,($B$4-1)*20+19))),"Revisa página")</f>
        <v/>
      </c>
      <c r="L26" s="23" t="str">
        <f aca="false">IF(AND(ISNUMBER($B$4),$B$4&gt;=1,$B$4&lt;=25,MOD($B$4,1)=0),IF(INDEX(Compras!M8:M507,($B$4-1)*20+19)=0,"",IF(INDEX(Compras!L8:L507,($B$4-1)*20+19)="","",INDEX(Compras!L8:L507,($B$4-1)*20+19))),"Revisa página")</f>
        <v/>
      </c>
    </row>
    <row r="27" customFormat="false" ht="26" hidden="false" customHeight="true" outlineLevel="0" collapsed="false">
      <c r="A27" s="23" t="str">
        <f aca="false">IF(AND(ISNUMBER($B$4),$B$4&gt;=1,$B$4&lt;=25,MOD($B$4,1)=0),IF(INDEX(Compras!M8:M507,($B$4-1)*20+20)=0,"",IF(INDEX(Compras!A8:A507,($B$4-1)*20+20)="","",INDEX(Compras!A8:A507,($B$4-1)*20+20))),"Revisa página")</f>
        <v/>
      </c>
      <c r="B27" s="23" t="str">
        <f aca="false">IF(AND(ISNUMBER($B$4),$B$4&gt;=1,$B$4&lt;=25,MOD($B$4,1)=0),IF(INDEX(Compras!M8:M507,($B$4-1)*20+20)=0,"",IF(INDEX(Compras!B8:B507,($B$4-1)*20+20)="","",INDEX(Compras!B8:B507,($B$4-1)*20+20))),"Revisa página")</f>
        <v/>
      </c>
      <c r="C27" s="23" t="str">
        <f aca="false">IF(AND(ISNUMBER($B$4),$B$4&gt;=1,$B$4&lt;=25,MOD($B$4,1)=0),IF(INDEX(Compras!M8:M507,($B$4-1)*20+20)=0,"",IF(INDEX(Compras!C8:C507,($B$4-1)*20+20)="","",INDEX(Compras!C8:C507,($B$4-1)*20+20))),"Revisa página")</f>
        <v/>
      </c>
      <c r="D27" s="23" t="str">
        <f aca="false">IF(AND(ISNUMBER($B$4),$B$4&gt;=1,$B$4&lt;=25,MOD($B$4,1)=0),IF(INDEX(Compras!M8:M507,($B$4-1)*20+20)=0,"",IF(INDEX(Compras!D8:D507,($B$4-1)*20+20)="","",INDEX(Compras!D8:D507,($B$4-1)*20+20))),"Revisa página")</f>
        <v/>
      </c>
      <c r="E27" s="23" t="str">
        <f aca="false">IF(AND(ISNUMBER($B$4),$B$4&gt;=1,$B$4&lt;=25,MOD($B$4,1)=0),IF(INDEX(Compras!M8:M507,($B$4-1)*20+20)=0,"",IF(INDEX(Compras!E8:E507,($B$4-1)*20+20)="","",INDEX(Compras!E8:E507,($B$4-1)*20+20))),"Revisa página")</f>
        <v/>
      </c>
      <c r="F27" s="23" t="str">
        <f aca="false">IF(AND(ISNUMBER($B$4),$B$4&gt;=1,$B$4&lt;=25,MOD($B$4,1)=0),IF(INDEX(Compras!M8:M507,($B$4-1)*20+20)=0,"",IF(INDEX(Compras!F8:F507,($B$4-1)*20+20)="","",INDEX(Compras!F8:F507,($B$4-1)*20+20))),"Revisa página")</f>
        <v/>
      </c>
      <c r="G27" s="28" t="str">
        <f aca="false">IF(AND(ISNUMBER($B$4),$B$4&gt;=1,$B$4&lt;=25,MOD($B$4,1)=0),IF(INDEX(Compras!M8:M507,($B$4-1)*20+20)=0,"",IF(INDEX(Compras!G8:G507,($B$4-1)*20+20)="","",INDEX(Compras!G8:G507,($B$4-1)*20+20))),"Revisa página")</f>
        <v/>
      </c>
      <c r="H27" s="23" t="str">
        <f aca="false">IF(AND(ISNUMBER($B$4),$B$4&gt;=1,$B$4&lt;=25,MOD($B$4,1)=0),IF(INDEX(Compras!M8:M507,($B$4-1)*20+20)=0,"",IF(INDEX(Compras!H8:H507,($B$4-1)*20+20)="","",INDEX(Compras!H8:H507,($B$4-1)*20+20))),"Revisa página")</f>
        <v/>
      </c>
      <c r="I27" s="23" t="str">
        <f aca="false">IF(AND(ISNUMBER($B$4),$B$4&gt;=1,$B$4&lt;=25,MOD($B$4,1)=0),IF(INDEX(Compras!M8:M507,($B$4-1)*20+20)=0,"",IF(INDEX(Compras!I8:I507,($B$4-1)*20+20)="","",INDEX(Compras!I8:I507,($B$4-1)*20+20))),"Revisa página")</f>
        <v/>
      </c>
      <c r="J27" s="23" t="str">
        <f aca="false">IF(AND(ISNUMBER($B$4),$B$4&gt;=1,$B$4&lt;=25,MOD($B$4,1)=0),IF(INDEX(Compras!M8:M507,($B$4-1)*20+20)=0,"",IF(INDEX(Compras!J8:J507,($B$4-1)*20+20)="","",INDEX(Compras!J8:J507,($B$4-1)*20+20))),"Revisa página")</f>
        <v/>
      </c>
      <c r="K27" s="23" t="str">
        <f aca="false">IF(AND(ISNUMBER($B$4),$B$4&gt;=1,$B$4&lt;=25,MOD($B$4,1)=0),IF(INDEX(Compras!M8:M507,($B$4-1)*20+20)=0,"",IF(INDEX(Compras!K8:K507,($B$4-1)*20+20)="","",INDEX(Compras!K8:K507,($B$4-1)*20+20))),"Revisa página")</f>
        <v/>
      </c>
      <c r="L27" s="23" t="str">
        <f aca="false">IF(AND(ISNUMBER($B$4),$B$4&gt;=1,$B$4&lt;=25,MOD($B$4,1)=0),IF(INDEX(Compras!M8:M507,($B$4-1)*20+20)=0,"",IF(INDEX(Compras!L8:L507,($B$4-1)*20+20)="","",INDEX(Compras!L8:L507,($B$4-1)*20+20))),"Revisa página")</f>
        <v/>
      </c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24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Format="false" ht="24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Tanda 2 · Revisado 17/10/2026</dc:description>
  <dc:language>es-ES</dc:language>
  <cp:lastModifiedBy>PlantillasyPortadas</cp:lastModifiedBy>
  <cp:revision>0</cp:revision>
  <dc:subject/>
  <dc:title>Navidad y regalos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