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parto" sheetId="1" state="visible" r:id="rId3"/>
    <sheet name="Gastos" sheetId="2" state="visible" r:id="rId4"/>
    <sheet name="Transferencias" sheetId="3" state="visible" r:id="rId5"/>
    <sheet name="Liquidacion" sheetId="4" state="visible" r:id="rId6"/>
    <sheet name="Ayuda" sheetId="5" state="visible" r:id="rId7"/>
  </sheets>
  <definedNames>
    <definedName function="false" hidden="true" localSheetId="1" name="_xlnm._FilterDatabase" vbProcedure="false">Gastos!$A$7:$I$507</definedName>
    <definedName function="false" hidden="true" localSheetId="2" name="_xlnm._FilterDatabase" vbProcedure="false">Transferencias!$A$7:$E$507</definedName>
    <definedName name="PersonasActivas">'Reparto'!$A$8:INDEX('Reparto'!$A$8:$A$11,'Reparto'!$E$5)</definedName>
    <definedName name="_xlnm.Print_Area" localSheetId="0">'Reparto'!$A$1:$I$41</definedName>
    <definedName name="_xlnm.Print_Area" localSheetId="1">'Gastos'!$A$1:$I$507</definedName>
    <definedName name="_xlnm.Print_Titles" localSheetId="1">'Gastos'!$7:$7</definedName>
    <definedName name="_xlnm.Print_Area" localSheetId="2">'Transferencias'!$A$1:$E$507</definedName>
    <definedName name="_xlnm.Print_Titles" localSheetId="2">'Transferencias'!$7:$7</definedName>
    <definedName name="_xlnm.Print_Area" localSheetId="3">'Liquidacion'!$A$1:$H$25</definedName>
    <definedName name="_xlnm.Print_Area" localSheetId="4">'Ayuda'!$A$1:$B$19</definedName>
  </definedNames>
  <calcPr iterateCount="100" refMode="A1" iterate="false" iterateDelta="0.001" fullCalcOnLoad="1" forceFullCalc="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<sst xmlns="http://schemas.openxmlformats.org/spreadsheetml/2006/main" count="88" uniqueCount="80">
  <si>
    <t xml:space="preserve">Quién paga a quién</t>
  </si>
  <si>
    <t xml:space="preserve">Método</t>
  </si>
  <si>
    <t xml:space="preserve">Ingresos</t>
  </si>
  <si>
    <t xml:space="preserve">Personas (2 a 4)</t>
  </si>
  <si>
    <t xml:space="preserve">Moneda</t>
  </si>
  <si>
    <t xml:space="preserve">EUR</t>
  </si>
  <si>
    <t xml:space="preserve">Nombre</t>
  </si>
  <si>
    <t xml:space="preserve">Ingreso neto</t>
  </si>
  <si>
    <t xml:space="preserve">Peso pactado</t>
  </si>
  <si>
    <t xml:space="preserve">Peso aplicado</t>
  </si>
  <si>
    <t xml:space="preserve">Pagó gastos</t>
  </si>
  <si>
    <t xml:space="preserve">Le corresponde</t>
  </si>
  <si>
    <t xml:space="preserve">Transferido neto</t>
  </si>
  <si>
    <t xml:space="preserve">Debe recibir</t>
  </si>
  <si>
    <t xml:space="preserve">Debe pagar</t>
  </si>
  <si>
    <t xml:space="preserve">Ana</t>
  </si>
  <si>
    <t xml:space="preserve">Luis</t>
  </si>
  <si>
    <t xml:space="preserve">Marta</t>
  </si>
  <si>
    <t xml:space="preserve">Pablo</t>
  </si>
  <si>
    <t xml:space="preserve">Total</t>
  </si>
  <si>
    <t xml:space="preserve">Transferencias propuestas</t>
  </si>
  <si>
    <t xml:space="preserve">Anota los pagos efectuados en Transferencias; la propuesta se recalcula con lo que queda pendiente.</t>
  </si>
  <si>
    <t xml:space="preserve">Cambiar método, ingresos o pesos recalcula todo el libro. Conserva una copia de cada periodo cerrado.</t>
  </si>
  <si>
    <t xml:space="preserve">Los pesos por gasto son opcionales: vacío usa el método general; cero excluye a esa persona.</t>
  </si>
  <si>
    <t xml:space="preserve">Hasta 500 gastos y 500 transferencias. Los nombres deben ser únicos y permanecer estables.</t>
  </si>
  <si>
    <t xml:space="preserve">Gastos compartidos</t>
  </si>
  <si>
    <t xml:space="preserve">Usa nombres. Importe negativo = devolución. Pesos vacíos usan el método; 0 excluye. Revisión en AI.</t>
  </si>
  <si>
    <t xml:space="preserve">Fecha</t>
  </si>
  <si>
    <t xml:space="preserve">Concepto</t>
  </si>
  <si>
    <t xml:space="preserve">Pagó</t>
  </si>
  <si>
    <t xml:space="preserve">Importe</t>
  </si>
  <si>
    <t xml:space="preserve">Nota</t>
  </si>
  <si>
    <t xml:space="preserve">Peso usado 1</t>
  </si>
  <si>
    <t xml:space="preserve">Peso usado 2</t>
  </si>
  <si>
    <t xml:space="preserve">Peso usado 3</t>
  </si>
  <si>
    <t xml:space="preserve">Peso usado 4</t>
  </si>
  <si>
    <t xml:space="preserve">Céntimos exactos Ana</t>
  </si>
  <si>
    <t xml:space="preserve">Céntimos exactos Luis</t>
  </si>
  <si>
    <t xml:space="preserve">Céntimos exactos Marta</t>
  </si>
  <si>
    <t xml:space="preserve">Céntimos exactos Pablo</t>
  </si>
  <si>
    <t xml:space="preserve">Céntimos base Ana</t>
  </si>
  <si>
    <t xml:space="preserve">Céntimos base Luis</t>
  </si>
  <si>
    <t xml:space="preserve">Céntimos base Marta</t>
  </si>
  <si>
    <t xml:space="preserve">Céntimos base Pablo</t>
  </si>
  <si>
    <t xml:space="preserve">Céntimos restantes</t>
  </si>
  <si>
    <t xml:space="preserve">Resto Ana</t>
  </si>
  <si>
    <t xml:space="preserve">Resto Luis</t>
  </si>
  <si>
    <t xml:space="preserve">Resto Marta</t>
  </si>
  <si>
    <t xml:space="preserve">Resto Pablo</t>
  </si>
  <si>
    <t xml:space="preserve">Orden Ana</t>
  </si>
  <si>
    <t xml:space="preserve">Orden Luis</t>
  </si>
  <si>
    <t xml:space="preserve">Orden Marta</t>
  </si>
  <si>
    <t xml:space="preserve">Orden Pablo</t>
  </si>
  <si>
    <t xml:space="preserve">Revisión</t>
  </si>
  <si>
    <t xml:space="preserve">Alquiler</t>
  </si>
  <si>
    <t xml:space="preserve">Compra</t>
  </si>
  <si>
    <t xml:space="preserve">Internet</t>
  </si>
  <si>
    <t xml:space="preserve">Transferencias ya realizadas</t>
  </si>
  <si>
    <t xml:space="preserve">Envía</t>
  </si>
  <si>
    <t xml:space="preserve">Recibe</t>
  </si>
  <si>
    <t xml:space="preserve">Propuesta para saldar cuentas</t>
  </si>
  <si>
    <t xml:space="preserve">Paga</t>
  </si>
  <si>
    <t xml:space="preserve">Deuda anterior</t>
  </si>
  <si>
    <t xml:space="preserve">Cobro anterior</t>
  </si>
  <si>
    <t xml:space="preserve">Deuda restante</t>
  </si>
  <si>
    <t xml:space="preserve">Cobro restante</t>
  </si>
  <si>
    <t xml:space="preserve">Instrucción</t>
  </si>
  <si>
    <t xml:space="preserve">Propuesta determinista. Puede haber varias transferencias; registra solo las que realmente se hagan.</t>
  </si>
  <si>
    <t xml:space="preserve">Cómo usar la plantilla</t>
  </si>
  <si>
    <t xml:space="preserve">Elige 2, 3 o 4 personas. Escribe nombres distintos y conserva los mismos nombres durante todo el periodo.</t>
  </si>
  <si>
    <t xml:space="preserve">Igual reparte a partes iguales. Ingresos usa los sueldos netos. Pesos usa los números pactados: 60 y 40 equivalen a 3 y 2.</t>
  </si>
  <si>
    <t xml:space="preserve">Si eliges Ingresos, introduce los ingresos antes de registrar gastos. Un ingreso cero tiene peso cero; el total de pesos debe ser positivo.</t>
  </si>
  <si>
    <t xml:space="preserve">Cada gasto tiene un pagador seleccionado por nombre. Una devolución se introduce con importe negativo, conservando el pagador que recibió el reembolso.</t>
  </si>
  <si>
    <t xml:space="preserve">Pesos por fila: vacíos conservan el criterio general. Para excluir una persona, escribe 0; puedes introducir pesos específicos para todos los participantes.</t>
  </si>
  <si>
    <t xml:space="preserve">Las cuotas se calculan en céntimos: se asigna la parte entera y los céntimos restantes a los mayores restos, con desempate por orden de persona. Las devoluciones conservan el signo.</t>
  </si>
  <si>
    <t xml:space="preserve">Reparto muestra Debe pagar y Debe recibir. Liquidacion propone frases de transferencia para dos, tres o cuatro personas.</t>
  </si>
  <si>
    <t xml:space="preserve">Cuando hagáis una transferencia, anotad fecha, quién envía, quién recibe e importe. La propuesta descuenta lo ya transferido. No registres esa transferencia como gasto.</t>
  </si>
  <si>
    <t xml:space="preserve">Cambiar sueldos, método o pesos generales recalcula los gastos anteriores. Guarda cada cierre en una copia antes de cambiar el acuerdo para el mes siguiente.</t>
  </si>
  <si>
    <t xml:space="preserve">500 gastos y 500 transferencias. Las fórmulas están protegidas sin contraseña; los campos azules son editables. El área de impresión contiene toda la capacidad.</t>
  </si>
  <si>
    <t xml:space="preserve">Fondo azul = entrada; texto negro/verde = fórmula. Una etiqueta EUR distinta no convierte importes. Los ejemplos son ficticios. Versión 2, 16/10/2026.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</si>
</sst>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;[RED]\-#,##0.00;0.00"/>
    <numFmt numFmtId="166" formatCode="dd/mm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52B"/>
      <name val="Arial"/>
      <family val="0"/>
      <charset val="1"/>
    </font>
    <font>
      <b val="true"/>
      <sz val="17"/>
      <color rgb="FF713D2A"/>
      <name val="Arial"/>
      <family val="0"/>
      <charset val="1"/>
    </font>
    <font>
      <sz val="11"/>
      <color rgb="FF0000C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6"/>
      <color rgb="FF713D2A"/>
      <name val="Arial"/>
      <family val="0"/>
      <charset val="1"/>
    </font>
    <font>
      <sz val="10"/>
      <color rgb="FF4A4A5A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AF3FF"/>
        <bgColor rgb="FFFFFFFF"/>
      </patternFill>
    </fill>
    <fill>
      <patternFill patternType="solid">
        <fgColor rgb="FF4C403A"/>
        <bgColor rgb="FF4A4A5A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6AB9D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1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8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5" fontId="5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7" fillId="2" borderId="0" xfId="2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5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4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5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  <xf numFmtId="166" fontId="7" fillId="2" borderId="0" xfId="20" applyFont="true" applyBorder="true" applyAlignment="true" applyProtection="1">
      <alignment horizontal="general" vertical="center" textRotation="0" wrapText="false" indent="0" shrinkToFit="false"/>
      <protection locked="0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6">
    <dxf>
      <fill>
        <patternFill patternType="solid">
          <fgColor rgb="FF4C403A"/>
          <bgColor rgb="FF000000"/>
        </patternFill>
      </fill>
    </dxf>
    <dxf>
      <fill>
        <patternFill patternType="solid">
          <fgColor rgb="FFEAF3FF"/>
          <bgColor rgb="FF000000"/>
        </patternFill>
      </fill>
    </dxf>
    <dxf>
      <fill>
        <patternFill patternType="solid">
          <fgColor rgb="FF0000C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20252B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AB9D"/>
      <rgbColor rgb="FF808080"/>
      <rgbColor rgb="FF9999FF"/>
      <rgbColor rgb="FF993366"/>
      <rgbColor rgb="FFFFFFCC"/>
      <rgbColor rgb="FFEAF3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03A"/>
      <rgbColor rgb="FF713D2A"/>
      <rgbColor rgb="FF993366"/>
      <rgbColor rgb="FF4A4A5A"/>
      <rgbColor rgb="FF202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4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3" min="2" style="1" width="17"/>
    <col collapsed="false" customWidth="true" hidden="false" outlineLevel="0" max="4" min="4" style="1" width="23"/>
    <col collapsed="false" customWidth="true" hidden="false" outlineLevel="0" max="9" min="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</row>
    <row r="2" customFormat="false" ht="24" hidden="false" customHeight="true" outlineLevel="0" collapsed="false">
      <c r="A2" s="3" t="s">
        <v>0</v>
      </c>
      <c r="B2" s="2"/>
      <c r="C2" s="2"/>
      <c r="D2" s="2"/>
      <c r="E2" s="2"/>
      <c r="F2" s="2"/>
      <c r="G2" s="2"/>
      <c r="H2" s="2"/>
      <c r="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</row>
    <row r="5" customFormat="false" ht="24" hidden="false" customHeight="true" outlineLevel="0" collapsed="false">
      <c r="A5" s="2" t="s">
        <v>1</v>
      </c>
      <c r="B5" s="17" t="s">
        <v>2</v>
      </c>
      <c r="C5" s="2"/>
      <c r="D5" s="2" t="s">
        <v>3</v>
      </c>
      <c r="E5" s="17" t="n">
        <v>2</v>
      </c>
      <c r="F5" s="2"/>
      <c r="G5" s="2" t="s">
        <v>4</v>
      </c>
      <c r="H5" s="17" t="s">
        <v>5</v>
      </c>
      <c r="I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2" hidden="false" customHeight="true" outlineLevel="0" collapsed="false">
      <c r="A7" s="6" t="s">
        <v>6</v>
      </c>
      <c r="B7" s="6" t="s">
        <v>7</v>
      </c>
      <c r="C7" s="6" t="s">
        <v>8</v>
      </c>
      <c r="D7" s="6" t="s">
        <v>9</v>
      </c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</row>
    <row r="8" customFormat="false" ht="24" hidden="false" customHeight="true" outlineLevel="0" collapsed="false">
      <c r="A8" s="17" t="s">
        <v>15</v>
      </c>
      <c r="B8" s="18" t="n">
        <v>1800</v>
      </c>
      <c r="C8" s="18" t="n">
        <v>1</v>
      </c>
      <c r="D8" s="8" t="n">
        <f aca="false">IF(1&gt;$E$5,0,IF($B$5="Igual",1,IF($B$5="Ingresos",B8,C8)))</f>
        <v>1800</v>
      </c>
      <c r="E8" s="8" t="n">
        <f aca="false">SUMIFS(Gastos!$D$8:$D$507,Gastos!$C$8:$C$507,A8)</f>
        <v>900</v>
      </c>
      <c r="F8" s="8" t="n">
        <f aca="false">SUM(Gastos!N8:N507)</f>
        <v>657.3</v>
      </c>
      <c r="G8" s="8" t="n">
        <f aca="false">SUMIFS(Transferencias!$D$8:$D$507,Transferencias!$B$8:$B$507,A8)-SUMIFS(Transferencias!$D$8:$D$507,Transferencias!$C$8:$C$507,A8)</f>
        <v>0</v>
      </c>
      <c r="H8" s="8" t="n">
        <f aca="false">MAX(0,ROUND(E8-F8+G8,2))</f>
        <v>242.7</v>
      </c>
      <c r="I8" s="8" t="n">
        <f aca="false">MAX(0,ROUND(F8-E8-G8,2))</f>
        <v>0</v>
      </c>
    </row>
    <row r="9" customFormat="false" ht="24" hidden="false" customHeight="true" outlineLevel="0" collapsed="false">
      <c r="A9" s="17" t="s">
        <v>16</v>
      </c>
      <c r="B9" s="18" t="n">
        <v>1200</v>
      </c>
      <c r="C9" s="18" t="n">
        <v>1</v>
      </c>
      <c r="D9" s="8" t="n">
        <f aca="false">IF(2&gt;$E$5,0,IF($B$5="Igual",1,IF($B$5="Ingresos",B9,C9)))</f>
        <v>1200</v>
      </c>
      <c r="E9" s="8" t="n">
        <f aca="false">SUMIFS(Gastos!$D$8:$D$507,Gastos!$C$8:$C$507,A9)</f>
        <v>195.5</v>
      </c>
      <c r="F9" s="8" t="n">
        <f aca="false">SUM(Gastos!O8:O507)</f>
        <v>438.2</v>
      </c>
      <c r="G9" s="8" t="n">
        <f aca="false">SUMIFS(Transferencias!$D$8:$D$507,Transferencias!$B$8:$B$507,A9)-SUMIFS(Transferencias!$D$8:$D$507,Transferencias!$C$8:$C$507,A9)</f>
        <v>0</v>
      </c>
      <c r="H9" s="8" t="n">
        <f aca="false">MAX(0,ROUND(E9-F9+G9,2))</f>
        <v>0</v>
      </c>
      <c r="I9" s="8" t="n">
        <f aca="false">MAX(0,ROUND(F9-E9-G9,2))</f>
        <v>242.7</v>
      </c>
    </row>
    <row r="10" customFormat="false" ht="24" hidden="false" customHeight="true" outlineLevel="0" collapsed="false">
      <c r="A10" s="17" t="s">
        <v>17</v>
      </c>
      <c r="B10" s="18" t="n">
        <v>1500</v>
      </c>
      <c r="C10" s="18" t="n">
        <v>1</v>
      </c>
      <c r="D10" s="8" t="n">
        <f aca="false">IF(3&gt;$E$5,0,IF($B$5="Igual",1,IF($B$5="Ingresos",B10,C10)))</f>
        <v>0</v>
      </c>
      <c r="E10" s="8" t="n">
        <f aca="false">SUMIFS(Gastos!$D$8:$D$507,Gastos!$C$8:$C$507,A10)</f>
        <v>0</v>
      </c>
      <c r="F10" s="8" t="n">
        <f aca="false">SUM(Gastos!P8:P507)</f>
        <v>0</v>
      </c>
      <c r="G10" s="8" t="n">
        <f aca="false">SUMIFS(Transferencias!$D$8:$D$507,Transferencias!$B$8:$B$507,A10)-SUMIFS(Transferencias!$D$8:$D$507,Transferencias!$C$8:$C$507,A10)</f>
        <v>0</v>
      </c>
      <c r="H10" s="8" t="n">
        <f aca="false">MAX(0,ROUND(E10-F10+G10,2))</f>
        <v>0</v>
      </c>
      <c r="I10" s="8" t="n">
        <f aca="false">MAX(0,ROUND(F10-E10-G10,2))</f>
        <v>0</v>
      </c>
    </row>
    <row r="11" customFormat="false" ht="24" hidden="false" customHeight="true" outlineLevel="0" collapsed="false">
      <c r="A11" s="17" t="s">
        <v>18</v>
      </c>
      <c r="B11" s="18" t="n">
        <v>1000</v>
      </c>
      <c r="C11" s="18" t="n">
        <v>1</v>
      </c>
      <c r="D11" s="8" t="n">
        <f aca="false">IF(4&gt;$E$5,0,IF($B$5="Igual",1,IF($B$5="Ingresos",B11,C11)))</f>
        <v>0</v>
      </c>
      <c r="E11" s="8" t="n">
        <f aca="false">SUMIFS(Gastos!$D$8:$D$507,Gastos!$C$8:$C$507,A11)</f>
        <v>0</v>
      </c>
      <c r="F11" s="8" t="n">
        <f aca="false">SUM(Gastos!Q8:Q507)</f>
        <v>0</v>
      </c>
      <c r="G11" s="8" t="n">
        <f aca="false">SUMIFS(Transferencias!$D$8:$D$507,Transferencias!$B$8:$B$507,A11)-SUMIFS(Transferencias!$D$8:$D$507,Transferencias!$C$8:$C$507,A11)</f>
        <v>0</v>
      </c>
      <c r="H11" s="8" t="n">
        <f aca="false">MAX(0,ROUND(E11-F11+G11,2))</f>
        <v>0</v>
      </c>
      <c r="I11" s="8" t="n">
        <f aca="false">MAX(0,ROUND(F11-E11-G11,2))</f>
        <v>0</v>
      </c>
    </row>
    <row r="12" customFormat="false" ht="24" hidden="false" customHeight="true" outlineLevel="0" collapsed="false">
      <c r="A12" s="2"/>
      <c r="B12" s="2"/>
      <c r="C12" s="2"/>
      <c r="D12" s="2"/>
      <c r="E12" s="2"/>
      <c r="F12" s="2"/>
      <c r="G12" s="2"/>
      <c r="H12" s="2"/>
      <c r="I12" s="2"/>
    </row>
    <row r="13" customFormat="false" ht="24" hidden="false" customHeight="true" outlineLevel="0" collapsed="false">
      <c r="A13" s="2" t="s">
        <v>19</v>
      </c>
      <c r="B13" s="2"/>
      <c r="C13" s="2"/>
      <c r="D13" s="2"/>
      <c r="E13" s="8" t="n">
        <f aca="false">SUM(E8:E11)</f>
        <v>1095.5</v>
      </c>
      <c r="F13" s="8" t="n">
        <f aca="false">SUM(F8:F11)</f>
        <v>1095.5</v>
      </c>
      <c r="G13" s="8" t="n">
        <f aca="false">SUM(G8:G11)</f>
        <v>0</v>
      </c>
      <c r="H13" s="8" t="n">
        <f aca="false">SUM(H8:H11)</f>
        <v>242.7</v>
      </c>
      <c r="I13" s="8" t="n">
        <f aca="false">SUM(I8:I11)</f>
        <v>242.7</v>
      </c>
    </row>
    <row r="14" customFormat="false" ht="24" hidden="false" customHeight="true" outlineLevel="0" collapsed="false">
      <c r="A14" s="2"/>
      <c r="B14" s="2"/>
      <c r="C14" s="2"/>
      <c r="D14" s="2"/>
      <c r="E14" s="2"/>
      <c r="F14" s="2"/>
      <c r="G14" s="2"/>
      <c r="H14" s="2"/>
      <c r="I14" s="2"/>
    </row>
    <row r="15" customFormat="false" ht="24" hidden="false" customHeight="true" outlineLevel="0" collapsed="false">
      <c r="A15" s="2" t="str">
        <f aca="false">IF(OR(COUNT(B8:C11)&lt;&gt;8,MIN(B8:C11)&lt;0,SUM(D8:D11)=0,E5&lt;2,E5&gt;4,MOD(E5,1)&lt;&gt;0,COUNTBLANK(A8:A11)&gt;0,COUNTIFS(A8:A11,A8)&gt;1,COUNTIFS(A8:A11,A9)&gt;1,COUNTIFS(A8:A11,A10)&gt;1,COUNTIFS(A8:A11,A11)&gt;1),"REVISAR nombres, método o pesos",IF(OR(COUNTIFS(Gastos!AI8:AI507,"REVISAR*")&gt;0,COUNTIFS(Transferencias!E8:E507,"REVISAR*")&gt;0),"REVISAR movimientos",IF(ABS(SUM(H8:H11)-SUM(I8:I11))&gt;0.001,"REVISAR descuadre","Saldos conciliados")))</f>
        <v>Saldos conciliados</v>
      </c>
      <c r="B15" s="2"/>
      <c r="C15" s="2"/>
      <c r="D15" s="2"/>
      <c r="E15" s="2"/>
      <c r="F15" s="2"/>
      <c r="G15" s="2"/>
      <c r="H15" s="2"/>
      <c r="I15" s="2"/>
    </row>
    <row r="16" customFormat="false" ht="24" hidden="false" customHeight="true" outlineLevel="0" collapsed="false">
      <c r="A16" s="2"/>
      <c r="B16" s="2"/>
      <c r="C16" s="2"/>
      <c r="D16" s="2"/>
      <c r="E16" s="2"/>
      <c r="F16" s="2"/>
      <c r="G16" s="2"/>
      <c r="H16" s="2"/>
      <c r="I16" s="2"/>
    </row>
    <row r="17" customFormat="false" ht="42" hidden="false" customHeight="true" outlineLevel="0" collapsed="false">
      <c r="A17" s="6" t="s">
        <v>20</v>
      </c>
      <c r="B17" s="2"/>
      <c r="C17" s="2"/>
      <c r="D17" s="2"/>
      <c r="E17" s="2"/>
      <c r="F17" s="2"/>
      <c r="G17" s="2"/>
      <c r="H17" s="2"/>
      <c r="I17" s="2"/>
    </row>
    <row r="18" customFormat="false" ht="24" hidden="false" customHeight="true" outlineLevel="0" collapsed="false">
      <c r="A18" s="9" t="str">
        <f aca="false">IF(1&gt;COUNTIFS(Liquidacion!$C$8:$C$19,"&gt;0"),"",INDEX(Liquidacion!$H$8:$H$19,MATCH(1,Liquidacion!$I$8:$I$19,0)))</f>
        <v>Luis paga 242,70 EUR a Ana</v>
      </c>
      <c r="B18" s="2"/>
      <c r="C18" s="2"/>
      <c r="D18" s="2"/>
      <c r="E18" s="2"/>
      <c r="F18" s="2"/>
      <c r="G18" s="2"/>
      <c r="H18" s="2"/>
      <c r="I18" s="2"/>
    </row>
    <row r="19" customFormat="false" ht="24" hidden="false" customHeight="true" outlineLevel="0" collapsed="false">
      <c r="A19" s="2" t="str">
        <f aca="false">IF(2&gt;COUNTIFS(Liquidacion!$C$8:$C$19,"&gt;0"),"",INDEX(Liquidacion!$H$8:$H$19,MATCH(2,Liquidacion!$I$8:$I$19,0)))</f>
        <v/>
      </c>
      <c r="B19" s="2"/>
      <c r="C19" s="2"/>
      <c r="D19" s="2"/>
      <c r="E19" s="2"/>
      <c r="F19" s="2"/>
      <c r="G19" s="2"/>
      <c r="H19" s="2"/>
      <c r="I19" s="2"/>
    </row>
    <row r="20" customFormat="false" ht="24" hidden="false" customHeight="true" outlineLevel="0" collapsed="false">
      <c r="A20" s="2" t="str">
        <f aca="false">IF(3&gt;COUNTIFS(Liquidacion!$C$8:$C$19,"&gt;0"),"",INDEX(Liquidacion!$H$8:$H$19,MATCH(3,Liquidacion!$I$8:$I$19,0)))</f>
        <v/>
      </c>
      <c r="B20" s="2"/>
      <c r="C20" s="2"/>
      <c r="D20" s="2"/>
      <c r="E20" s="2"/>
      <c r="F20" s="2"/>
      <c r="G20" s="2"/>
      <c r="H20" s="2"/>
      <c r="I20" s="2"/>
    </row>
    <row r="21" customFormat="false" ht="24" hidden="false" customHeight="true" outlineLevel="0" collapsed="false">
      <c r="A21" s="2" t="str">
        <f aca="false">IF(4&gt;COUNTIFS(Liquidacion!$C$8:$C$19,"&gt;0"),"",INDEX(Liquidacion!$H$8:$H$19,MATCH(4,Liquidacion!$I$8:$I$19,0)))</f>
        <v/>
      </c>
      <c r="B21" s="2"/>
      <c r="C21" s="2"/>
      <c r="D21" s="2"/>
      <c r="E21" s="2"/>
      <c r="F21" s="2"/>
      <c r="G21" s="2"/>
      <c r="H21" s="2"/>
      <c r="I21" s="2"/>
    </row>
    <row r="22" customFormat="false" ht="24" hidden="false" customHeight="true" outlineLevel="0" collapsed="false">
      <c r="A22" s="2" t="str">
        <f aca="false">IF(5&gt;COUNTIFS(Liquidacion!$C$8:$C$19,"&gt;0"),"",INDEX(Liquidacion!$H$8:$H$19,MATCH(5,Liquidacion!$I$8:$I$19,0)))</f>
        <v/>
      </c>
      <c r="B22" s="2"/>
      <c r="C22" s="2"/>
      <c r="D22" s="2"/>
      <c r="E22" s="2"/>
      <c r="F22" s="2"/>
      <c r="G22" s="2"/>
      <c r="H22" s="2"/>
      <c r="I22" s="2"/>
    </row>
    <row r="23" customFormat="false" ht="24" hidden="false" customHeight="true" outlineLevel="0" collapsed="false">
      <c r="A23" s="2" t="str">
        <f aca="false">IF(6&gt;COUNTIFS(Liquidacion!$C$8:$C$19,"&gt;0"),"",INDEX(Liquidacion!$H$8:$H$19,MATCH(6,Liquidacion!$I$8:$I$19,0)))</f>
        <v/>
      </c>
      <c r="B23" s="2"/>
      <c r="C23" s="2"/>
      <c r="D23" s="2"/>
      <c r="E23" s="2"/>
      <c r="F23" s="2"/>
      <c r="G23" s="2"/>
      <c r="H23" s="2"/>
      <c r="I23" s="2"/>
    </row>
    <row r="24" customFormat="false" ht="24" hidden="false" customHeight="true" outlineLevel="0" collapsed="false">
      <c r="A24" s="2" t="str">
        <f aca="false">IF(7&gt;COUNTIFS(Liquidacion!$C$8:$C$19,"&gt;0"),"",INDEX(Liquidacion!$H$8:$H$19,MATCH(7,Liquidacion!$I$8:$I$19,0)))</f>
        <v/>
      </c>
      <c r="B24" s="2"/>
      <c r="C24" s="2"/>
      <c r="D24" s="2"/>
      <c r="E24" s="2"/>
      <c r="F24" s="2"/>
      <c r="G24" s="2"/>
      <c r="H24" s="2"/>
      <c r="I24" s="2"/>
    </row>
    <row r="25" customFormat="false" ht="24" hidden="false" customHeight="true" outlineLevel="0" collapsed="false">
      <c r="A25" s="2" t="str">
        <f aca="false">IF(8&gt;COUNTIFS(Liquidacion!$C$8:$C$19,"&gt;0"),"",INDEX(Liquidacion!$H$8:$H$19,MATCH(8,Liquidacion!$I$8:$I$19,0)))</f>
        <v/>
      </c>
      <c r="B25" s="2"/>
      <c r="C25" s="2"/>
      <c r="D25" s="2"/>
      <c r="E25" s="2"/>
      <c r="F25" s="2"/>
      <c r="G25" s="2"/>
      <c r="H25" s="2"/>
      <c r="I25" s="2"/>
    </row>
    <row r="26" customFormat="false" ht="24" hidden="false" customHeight="true" outlineLevel="0" collapsed="false">
      <c r="A26" s="2" t="str">
        <f aca="false">IF(9&gt;COUNTIFS(Liquidacion!$C$8:$C$19,"&gt;0"),"",INDEX(Liquidacion!$H$8:$H$19,MATCH(9,Liquidacion!$I$8:$I$19,0)))</f>
        <v/>
      </c>
      <c r="B26" s="2"/>
      <c r="C26" s="2"/>
      <c r="D26" s="2"/>
      <c r="E26" s="2"/>
      <c r="F26" s="2"/>
      <c r="G26" s="2"/>
      <c r="H26" s="2"/>
      <c r="I26" s="2"/>
    </row>
    <row r="27" customFormat="false" ht="24" hidden="false" customHeight="true" outlineLevel="0" collapsed="false">
      <c r="A27" s="2" t="str">
        <f aca="false">IF(10&gt;COUNTIFS(Liquidacion!$C$8:$C$19,"&gt;0"),"",INDEX(Liquidacion!$H$8:$H$19,MATCH(10,Liquidacion!$I$8:$I$19,0)))</f>
        <v/>
      </c>
      <c r="B27" s="2"/>
      <c r="C27" s="2"/>
      <c r="D27" s="2"/>
      <c r="E27" s="2"/>
      <c r="F27" s="2"/>
      <c r="G27" s="2"/>
      <c r="H27" s="2"/>
      <c r="I27" s="2"/>
    </row>
    <row r="28" customFormat="false" ht="24" hidden="false" customHeight="true" outlineLevel="0" collapsed="false">
      <c r="A28" s="2" t="str">
        <f aca="false">IF(11&gt;COUNTIFS(Liquidacion!$C$8:$C$19,"&gt;0"),"",INDEX(Liquidacion!$H$8:$H$19,MATCH(11,Liquidacion!$I$8:$I$19,0)))</f>
        <v/>
      </c>
      <c r="B28" s="2"/>
      <c r="C28" s="2"/>
      <c r="D28" s="2"/>
      <c r="E28" s="2"/>
      <c r="F28" s="2"/>
      <c r="G28" s="2"/>
      <c r="H28" s="2"/>
      <c r="I28" s="2"/>
    </row>
    <row r="29" customFormat="false" ht="24" hidden="false" customHeight="true" outlineLevel="0" collapsed="false">
      <c r="A29" s="2" t="str">
        <f aca="false">IF(12&gt;COUNTIFS(Liquidacion!$C$8:$C$19,"&gt;0"),"",INDEX(Liquidacion!$H$8:$H$19,MATCH(12,Liquidacion!$I$8:$I$19,0)))</f>
        <v/>
      </c>
      <c r="B29" s="2"/>
      <c r="C29" s="2"/>
      <c r="D29" s="2"/>
      <c r="E29" s="2"/>
      <c r="F29" s="2"/>
      <c r="G29" s="2"/>
      <c r="H29" s="2"/>
      <c r="I29" s="2"/>
    </row>
    <row r="30" customFormat="false" ht="24" hidden="false" customHeight="true" outlineLevel="0" collapsed="false">
      <c r="A30" s="2"/>
      <c r="B30" s="2"/>
      <c r="C30" s="2"/>
      <c r="D30" s="2"/>
      <c r="E30" s="2"/>
      <c r="F30" s="2"/>
      <c r="G30" s="2"/>
      <c r="H30" s="2"/>
      <c r="I30" s="2"/>
    </row>
    <row r="31" customFormat="false" ht="24" hidden="false" customHeight="true" outlineLevel="0" collapsed="false">
      <c r="A31" s="2"/>
      <c r="B31" s="2"/>
      <c r="C31" s="2"/>
      <c r="D31" s="2"/>
      <c r="E31" s="2"/>
      <c r="F31" s="2"/>
      <c r="G31" s="2"/>
      <c r="H31" s="2"/>
      <c r="I31" s="2"/>
    </row>
    <row r="32" customFormat="false" ht="24" hidden="false" customHeight="true" outlineLevel="0" collapsed="false">
      <c r="A32" s="10" t="s">
        <v>21</v>
      </c>
      <c r="B32" s="10"/>
      <c r="C32" s="10"/>
      <c r="D32" s="10"/>
      <c r="E32" s="10"/>
      <c r="F32" s="10"/>
      <c r="G32" s="10"/>
      <c r="H32" s="10"/>
      <c r="I32" s="10"/>
    </row>
    <row r="33" customFormat="false" ht="24" hidden="false" customHeight="true" outlineLevel="0" collapsed="false">
      <c r="A33" s="10" t="s">
        <v>22</v>
      </c>
      <c r="B33" s="10"/>
      <c r="C33" s="10"/>
      <c r="D33" s="10"/>
      <c r="E33" s="10"/>
      <c r="F33" s="10"/>
      <c r="G33" s="10"/>
      <c r="H33" s="10"/>
      <c r="I33" s="10"/>
    </row>
    <row r="34" customFormat="false" ht="24" hidden="false" customHeight="true" outlineLevel="0" collapsed="false">
      <c r="A34" s="10" t="s">
        <v>23</v>
      </c>
      <c r="B34" s="10"/>
      <c r="C34" s="10"/>
      <c r="D34" s="10"/>
      <c r="E34" s="10"/>
      <c r="F34" s="10"/>
      <c r="G34" s="10"/>
      <c r="H34" s="10"/>
      <c r="I34" s="10"/>
    </row>
    <row r="35" customFormat="false" ht="24" hidden="false" customHeight="true" outlineLevel="0" collapsed="false">
      <c r="A35" s="10" t="s">
        <v>24</v>
      </c>
      <c r="B35" s="10"/>
      <c r="C35" s="10"/>
      <c r="D35" s="10"/>
      <c r="E35" s="10"/>
      <c r="F35" s="10"/>
      <c r="G35" s="10"/>
      <c r="H35" s="10"/>
      <c r="I35" s="10"/>
    </row>
    <row r="36" customFormat="false" ht="24" hidden="false" customHeight="true" outlineLevel="0" collapsed="false">
      <c r="A36" s="2"/>
      <c r="B36" s="2"/>
      <c r="C36" s="2"/>
      <c r="D36" s="2"/>
      <c r="E36" s="2"/>
      <c r="F36" s="2"/>
      <c r="G36" s="2"/>
      <c r="H36" s="2"/>
      <c r="I36" s="2"/>
    </row>
    <row r="37" customFormat="false" ht="24" hidden="false" customHeight="true" outlineLevel="0" collapsed="false">
      <c r="A37" s="2" t="str">
        <f aca="false">IF(OR(COUNTA(Gastos!B8:B507)&gt;=500,COUNTA(Transferencias!A8:A507)&gt;=500),"CAPACIDAD COMPLETA: guarda el cierre y abre otro archivo","Gastos: "&amp;COUNTA(Gastos!B8:B507)&amp;" / 500. Transferencias: "&amp;COUNTA(Transferencias!A8:A507)&amp;" / 500.")</f>
        <v>Gastos: 3 / 500. Transferencias: 0 / 500.</v>
      </c>
      <c r="B37" s="2"/>
      <c r="C37" s="2"/>
      <c r="D37" s="2"/>
      <c r="E37" s="2"/>
      <c r="F37" s="2"/>
      <c r="G37" s="2"/>
      <c r="H37" s="2"/>
      <c r="I37" s="2"/>
    </row>
    <row r="38" customFormat="false" ht="24" hidden="false" customHeight="true" outlineLevel="0" collapsed="false">
      <c r="A38" s="2"/>
      <c r="B38" s="2"/>
      <c r="C38" s="2"/>
      <c r="D38" s="2"/>
      <c r="E38" s="2"/>
      <c r="F38" s="2"/>
      <c r="G38" s="2"/>
      <c r="H38" s="2"/>
      <c r="I38" s="2"/>
    </row>
    <row r="39" customFormat="false" ht="24" hidden="false" customHeight="true" outlineLevel="0" collapsed="false">
      <c r="A39" s="2"/>
      <c r="B39" s="2"/>
      <c r="C39" s="2"/>
      <c r="D39" s="2"/>
      <c r="E39" s="2"/>
      <c r="F39" s="2"/>
      <c r="G39" s="2"/>
      <c r="H39" s="2"/>
      <c r="I39" s="2"/>
    </row>
    <row r="40" customFormat="false" ht="24" hidden="false" customHeight="true" outlineLevel="0" collapsed="false">
      <c r="A40" s="2"/>
      <c r="B40" s="2"/>
      <c r="C40" s="2"/>
      <c r="D40" s="2"/>
      <c r="E40" s="2"/>
      <c r="F40" s="2"/>
      <c r="G40" s="2"/>
      <c r="H40" s="2"/>
      <c r="I40" s="2"/>
    </row>
    <row r="41" customFormat="false" ht="24" hidden="false" customHeight="true" outlineLevel="0" collapsed="false">
      <c r="A41" s="2"/>
      <c r="B41" s="2"/>
      <c r="C41" s="2"/>
      <c r="D41" s="2"/>
      <c r="E41" s="2"/>
      <c r="F41" s="2"/>
      <c r="G41" s="2"/>
      <c r="H41" s="2"/>
      <c r="I41" s="2"/>
    </row>
  </sheetData>
  <sheetProtection sheet="1" objects="1" scenarios="1" autoFilter="0" selectLockedCells="0" selectUnlockedCells="0"/>
  <dataValidations count="2">
    <dataValidation allowBlank="false" errorStyle="stop" operator="between" showDropDown="false" showErrorMessage="false" showInputMessage="false" sqref="B5" type="list">
      <formula1>"Igual,Ingresos,Pesos"</formula1>
      <formula2>0</formula2>
    </dataValidation>
    <dataValidation allowBlank="false" errorStyle="stop" operator="between" showDropDown="false" showErrorMessage="false" showInputMessage="false" sqref="E5" type="list">
      <formula1>"2,3,4"</formula1>
      <formula2>0</formula2>
    </dataValidation>
  </dataValidations>
  <printOptions horizontalCentered="1"/>
  <pageMargins left=".3" right=".3" top=".4" bottom=".4" header=".15" footer=".15"/>
  <pageSetup paperSize="9" orientation="portrait" fitToWidth="1" fitToHeight="1"/>
  <headerFooter>
    <oddFooter>&amp;LPlantillasyPortadas · plantillasyportadas.com&amp;CRevisado 16/10/2026&amp;R&amp;P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AI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28"/>
    <col collapsed="false" customWidth="true" hidden="false" outlineLevel="0" max="4" min="3" style="1" width="17"/>
    <col collapsed="false" customWidth="true" hidden="false" outlineLevel="0" max="5" min="5" style="1" width="25"/>
    <col collapsed="false" customWidth="true" hidden="false" outlineLevel="0" max="9" min="6" style="1" width="17"/>
    <col collapsed="false" customWidth="true" hidden="1" outlineLevel="0" max="34" min="10" style="1" width="17"/>
    <col collapsed="false" customWidth="true" hidden="false" outlineLevel="0" max="35" min="35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24" hidden="false" customHeight="true" outlineLevel="0" collapsed="false">
      <c r="A2" s="3" t="s">
        <v>25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24" hidden="false" customHeight="true" outlineLevel="0" collapsed="false">
      <c r="A5" s="10" t="s">
        <v>26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customFormat="false" ht="42" hidden="false" customHeight="true" outlineLevel="0" collapsed="false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tr">
        <f aca="false">"Peso "&amp;Reparto!A8</f>
        <v>Peso Ana</v>
      </c>
      <c r="G7" s="6" t="str">
        <f aca="false">"Peso "&amp;Reparto!A9</f>
        <v>Peso Luis</v>
      </c>
      <c r="H7" s="6" t="str">
        <f aca="false">"Peso "&amp;Reparto!A10</f>
        <v>Peso Marta</v>
      </c>
      <c r="I7" s="6" t="str">
        <f aca="false">"Peso "&amp;Reparto!A11</f>
        <v>Peso Pablo</v>
      </c>
      <c r="J7" s="6" t="s">
        <v>32</v>
      </c>
      <c r="K7" s="6" t="s">
        <v>33</v>
      </c>
      <c r="L7" s="6" t="s">
        <v>34</v>
      </c>
      <c r="M7" s="6" t="s">
        <v>35</v>
      </c>
      <c r="N7" s="6" t="str">
        <f aca="false">"Cuota "&amp;Reparto!A8</f>
        <v>Cuota Ana</v>
      </c>
      <c r="O7" s="6" t="str">
        <f aca="false">"Cuota "&amp;Reparto!A9</f>
        <v>Cuota Luis</v>
      </c>
      <c r="P7" s="6" t="str">
        <f aca="false">"Cuota "&amp;Reparto!A10</f>
        <v>Cuota Marta</v>
      </c>
      <c r="Q7" s="6" t="str">
        <f aca="false">"Cuota "&amp;Reparto!A11</f>
        <v>Cuota Pablo</v>
      </c>
      <c r="R7" s="6" t="s">
        <v>36</v>
      </c>
      <c r="S7" s="6" t="s">
        <v>37</v>
      </c>
      <c r="T7" s="6" t="s">
        <v>38</v>
      </c>
      <c r="U7" s="6" t="s">
        <v>39</v>
      </c>
      <c r="V7" s="6" t="s">
        <v>40</v>
      </c>
      <c r="W7" s="6" t="s">
        <v>41</v>
      </c>
      <c r="X7" s="6" t="s">
        <v>42</v>
      </c>
      <c r="Y7" s="6" t="s">
        <v>43</v>
      </c>
      <c r="Z7" s="6" t="s">
        <v>44</v>
      </c>
      <c r="AA7" s="6" t="s">
        <v>45</v>
      </c>
      <c r="AB7" s="6" t="s">
        <v>46</v>
      </c>
      <c r="AC7" s="6" t="s">
        <v>47</v>
      </c>
      <c r="AD7" s="6" t="s">
        <v>48</v>
      </c>
      <c r="AE7" s="6" t="s">
        <v>49</v>
      </c>
      <c r="AF7" s="6" t="s">
        <v>50</v>
      </c>
      <c r="AG7" s="6" t="s">
        <v>51</v>
      </c>
      <c r="AH7" s="6" t="s">
        <v>52</v>
      </c>
      <c r="AI7" s="6" t="s">
        <v>53</v>
      </c>
    </row>
    <row r="8" customFormat="false" ht="24" hidden="false" customHeight="true" outlineLevel="0" collapsed="false">
      <c r="A8" s="19" t="n">
        <v>46296</v>
      </c>
      <c r="B8" s="17" t="s">
        <v>54</v>
      </c>
      <c r="C8" s="17" t="s">
        <v>15</v>
      </c>
      <c r="D8" s="18" t="n">
        <v>900</v>
      </c>
      <c r="E8" s="17"/>
      <c r="F8" s="17"/>
      <c r="G8" s="17"/>
      <c r="H8" s="17"/>
      <c r="I8" s="17"/>
      <c r="J8" s="2" t="n">
        <f aca="false">IF(1&gt;Reparto!$E$5,0,IF(F8="",Reparto!$D$8,F8))</f>
        <v>1800</v>
      </c>
      <c r="K8" s="2" t="n">
        <f aca="false">IF(2&gt;Reparto!$E$5,0,IF(G8="",Reparto!$D$9,G8))</f>
        <v>1200</v>
      </c>
      <c r="L8" s="2" t="n">
        <f aca="false">IF(3&gt;Reparto!$E$5,0,IF(H8="",Reparto!$D$10,H8))</f>
        <v>0</v>
      </c>
      <c r="M8" s="2" t="n">
        <f aca="false">IF(4&gt;Reparto!$E$5,0,IF(I8="",Reparto!$D$11,I8))</f>
        <v>0</v>
      </c>
      <c r="N8" s="8" t="n">
        <f aca="false">IF(OR(NOT(ISNUMBER(D8)),SUM(J8:M8)&lt;=0),0,SIGN(D8)*(V8+IF(AE8&lt;=$Z8,1,0))/100)</f>
        <v>540</v>
      </c>
      <c r="O8" s="8" t="n">
        <f aca="false">IF(OR(NOT(ISNUMBER(D8)),SUM(J8:M8)&lt;=0),0,SIGN(D8)*(W8+IF(AF8&lt;=$Z8,1,0))/100)</f>
        <v>360</v>
      </c>
      <c r="P8" s="8" t="n">
        <f aca="false">IF(OR(NOT(ISNUMBER(D8)),SUM(J8:M8)&lt;=0),0,SIGN(D8)*(X8+IF(AG8&lt;=$Z8,1,0))/100)</f>
        <v>0</v>
      </c>
      <c r="Q8" s="8" t="n">
        <f aca="false">IF(OR(NOT(ISNUMBER(D8)),SUM(J8:M8)&lt;=0),0,SIGN(D8)*(Y8+IF(AH8&lt;=$Z8,1,0))/100)</f>
        <v>0</v>
      </c>
      <c r="R8" s="2" t="n">
        <f aca="false">IF(OR(NOT(ISNUMBER(D8)),SUM(J8:M8)&lt;=0),0,ROUND(ROUND(ABS(D8)*100,0)*J8/SUM(J8:M8),10))</f>
        <v>54000</v>
      </c>
      <c r="S8" s="2" t="n">
        <f aca="false">IF(OR(NOT(ISNUMBER(D8)),SUM(J8:M8)&lt;=0),0,ROUND(ROUND(ABS(D8)*100,0)*K8/SUM(J8:M8),10))</f>
        <v>36000</v>
      </c>
      <c r="T8" s="2" t="n">
        <f aca="false">IF(OR(NOT(ISNUMBER(D8)),SUM(J8:M8)&lt;=0),0,ROUND(ROUND(ABS(D8)*100,0)*L8/SUM(J8:M8),10))</f>
        <v>0</v>
      </c>
      <c r="U8" s="2" t="n">
        <f aca="false">IF(OR(NOT(ISNUMBER(D8)),SUM(J8:M8)&lt;=0),0,ROUND(ROUND(ABS(D8)*100,0)*M8/SUM(J8:M8),10))</f>
        <v>0</v>
      </c>
      <c r="V8" s="2" t="n">
        <f aca="false">INT(R8)</f>
        <v>54000</v>
      </c>
      <c r="W8" s="2" t="n">
        <f aca="false">INT(S8)</f>
        <v>36000</v>
      </c>
      <c r="X8" s="2" t="n">
        <f aca="false">INT(T8)</f>
        <v>0</v>
      </c>
      <c r="Y8" s="2" t="n">
        <f aca="false">INT(U8)</f>
        <v>0</v>
      </c>
      <c r="Z8" s="2" t="n">
        <f aca="false">IF(ISNUMBER(D8),ROUND(ABS(D8)*100,0)-SUM(V8:Y8),0)</f>
        <v>0</v>
      </c>
      <c r="AA8" s="2" t="n">
        <f aca="false">ROUND(R8-V8,10)</f>
        <v>0</v>
      </c>
      <c r="AB8" s="2" t="n">
        <f aca="false">ROUND(S8-W8,10)</f>
        <v>0</v>
      </c>
      <c r="AC8" s="2" t="n">
        <f aca="false">ROUND(T8-X8,10)</f>
        <v>0</v>
      </c>
      <c r="AD8" s="2" t="n">
        <f aca="false">ROUND(U8-Y8,10)</f>
        <v>0</v>
      </c>
      <c r="AE8" s="2" t="n">
        <f aca="false">COUNTIFS($AA8:$AD8,"&gt;"&amp;AA8)+COUNTIFS($AA8:AA8,AA8)</f>
        <v>1</v>
      </c>
      <c r="AF8" s="2" t="n">
        <f aca="false">COUNTIFS($AA8:$AD8,"&gt;"&amp;AB8)+COUNTIFS($AA8:AB8,AB8)</f>
        <v>2</v>
      </c>
      <c r="AG8" s="2" t="n">
        <f aca="false">COUNTIFS($AA8:$AD8,"&gt;"&amp;AC8)+COUNTIFS($AA8:AC8,AC8)</f>
        <v>3</v>
      </c>
      <c r="AH8" s="2" t="n">
        <f aca="false">COUNTIFS($AA8:$AD8,"&gt;"&amp;AD8)+COUNTIFS($AA8:AD8,AD8)</f>
        <v>4</v>
      </c>
      <c r="AI8" s="2" t="str">
        <f aca="false">IF(COUNTA(A8:I8)=0,"",IF(OR(NOT(ISNUMBER(A8)),B8="",COUNTIFS(Reparto!$A$8:INDEX(Reparto!$A$8:$A$11,Reparto!$E$5),C8)&lt;&gt;1,NOT(ISNUMBER(D8)),ABS(D8-ROUND(D8,2))&gt;0.000001,MIN(J8:M8)&lt;0,SUM(J8:M8)&lt;=0,COUNT(J8:M8)&lt;&gt;4,ABS(SUM(N8:Q8)-D8)&gt;0.000001),"REVISAR datos","Correcto"))</f>
        <v>Correcto</v>
      </c>
    </row>
    <row r="9" customFormat="false" ht="24" hidden="false" customHeight="true" outlineLevel="0" collapsed="false">
      <c r="A9" s="19" t="n">
        <v>46298</v>
      </c>
      <c r="B9" s="17" t="s">
        <v>55</v>
      </c>
      <c r="C9" s="17" t="s">
        <v>16</v>
      </c>
      <c r="D9" s="18" t="n">
        <v>150</v>
      </c>
      <c r="E9" s="17"/>
      <c r="F9" s="17"/>
      <c r="G9" s="17"/>
      <c r="H9" s="17"/>
      <c r="I9" s="17"/>
      <c r="J9" s="2" t="n">
        <f aca="false">IF(1&gt;Reparto!$E$5,0,IF(F9="",Reparto!$D$8,F9))</f>
        <v>1800</v>
      </c>
      <c r="K9" s="2" t="n">
        <f aca="false">IF(2&gt;Reparto!$E$5,0,IF(G9="",Reparto!$D$9,G9))</f>
        <v>1200</v>
      </c>
      <c r="L9" s="2" t="n">
        <f aca="false">IF(3&gt;Reparto!$E$5,0,IF(H9="",Reparto!$D$10,H9))</f>
        <v>0</v>
      </c>
      <c r="M9" s="2" t="n">
        <f aca="false">IF(4&gt;Reparto!$E$5,0,IF(I9="",Reparto!$D$11,I9))</f>
        <v>0</v>
      </c>
      <c r="N9" s="8" t="n">
        <f aca="false">IF(OR(NOT(ISNUMBER(D9)),SUM(J9:M9)&lt;=0),0,SIGN(D9)*(V9+IF(AE9&lt;=$Z9,1,0))/100)</f>
        <v>90</v>
      </c>
      <c r="O9" s="8" t="n">
        <f aca="false">IF(OR(NOT(ISNUMBER(D9)),SUM(J9:M9)&lt;=0),0,SIGN(D9)*(W9+IF(AF9&lt;=$Z9,1,0))/100)</f>
        <v>60</v>
      </c>
      <c r="P9" s="8" t="n">
        <f aca="false">IF(OR(NOT(ISNUMBER(D9)),SUM(J9:M9)&lt;=0),0,SIGN(D9)*(X9+IF(AG9&lt;=$Z9,1,0))/100)</f>
        <v>0</v>
      </c>
      <c r="Q9" s="8" t="n">
        <f aca="false">IF(OR(NOT(ISNUMBER(D9)),SUM(J9:M9)&lt;=0),0,SIGN(D9)*(Y9+IF(AH9&lt;=$Z9,1,0))/100)</f>
        <v>0</v>
      </c>
      <c r="R9" s="2" t="n">
        <f aca="false">IF(OR(NOT(ISNUMBER(D9)),SUM(J9:M9)&lt;=0),0,ROUND(ROUND(ABS(D9)*100,0)*J9/SUM(J9:M9),10))</f>
        <v>9000</v>
      </c>
      <c r="S9" s="2" t="n">
        <f aca="false">IF(OR(NOT(ISNUMBER(D9)),SUM(J9:M9)&lt;=0),0,ROUND(ROUND(ABS(D9)*100,0)*K9/SUM(J9:M9),10))</f>
        <v>6000</v>
      </c>
      <c r="T9" s="2" t="n">
        <f aca="false">IF(OR(NOT(ISNUMBER(D9)),SUM(J9:M9)&lt;=0),0,ROUND(ROUND(ABS(D9)*100,0)*L9/SUM(J9:M9),10))</f>
        <v>0</v>
      </c>
      <c r="U9" s="2" t="n">
        <f aca="false">IF(OR(NOT(ISNUMBER(D9)),SUM(J9:M9)&lt;=0),0,ROUND(ROUND(ABS(D9)*100,0)*M9/SUM(J9:M9),10))</f>
        <v>0</v>
      </c>
      <c r="V9" s="2" t="n">
        <f aca="false">INT(R9)</f>
        <v>9000</v>
      </c>
      <c r="W9" s="2" t="n">
        <f aca="false">INT(S9)</f>
        <v>6000</v>
      </c>
      <c r="X9" s="2" t="n">
        <f aca="false">INT(T9)</f>
        <v>0</v>
      </c>
      <c r="Y9" s="2" t="n">
        <f aca="false">INT(U9)</f>
        <v>0</v>
      </c>
      <c r="Z9" s="2" t="n">
        <f aca="false">IF(ISNUMBER(D9),ROUND(ABS(D9)*100,0)-SUM(V9:Y9),0)</f>
        <v>0</v>
      </c>
      <c r="AA9" s="2" t="n">
        <f aca="false">ROUND(R9-V9,10)</f>
        <v>0</v>
      </c>
      <c r="AB9" s="2" t="n">
        <f aca="false">ROUND(S9-W9,10)</f>
        <v>0</v>
      </c>
      <c r="AC9" s="2" t="n">
        <f aca="false">ROUND(T9-X9,10)</f>
        <v>0</v>
      </c>
      <c r="AD9" s="2" t="n">
        <f aca="false">ROUND(U9-Y9,10)</f>
        <v>0</v>
      </c>
      <c r="AE9" s="2" t="n">
        <f aca="false">COUNTIFS($AA9:$AD9,"&gt;"&amp;AA9)+COUNTIFS($AA9:AA9,AA9)</f>
        <v>1</v>
      </c>
      <c r="AF9" s="2" t="n">
        <f aca="false">COUNTIFS($AA9:$AD9,"&gt;"&amp;AB9)+COUNTIFS($AA9:AB9,AB9)</f>
        <v>2</v>
      </c>
      <c r="AG9" s="2" t="n">
        <f aca="false">COUNTIFS($AA9:$AD9,"&gt;"&amp;AC9)+COUNTIFS($AA9:AC9,AC9)</f>
        <v>3</v>
      </c>
      <c r="AH9" s="2" t="n">
        <f aca="false">COUNTIFS($AA9:$AD9,"&gt;"&amp;AD9)+COUNTIFS($AA9:AD9,AD9)</f>
        <v>4</v>
      </c>
      <c r="AI9" s="2" t="str">
        <f aca="false">IF(COUNTA(A9:I9)=0,"",IF(OR(NOT(ISNUMBER(A9)),B9="",COUNTIFS(Reparto!$A$8:INDEX(Reparto!$A$8:$A$11,Reparto!$E$5),C9)&lt;&gt;1,NOT(ISNUMBER(D9)),ABS(D9-ROUND(D9,2))&gt;0.000001,MIN(J9:M9)&lt;0,SUM(J9:M9)&lt;=0,COUNT(J9:M9)&lt;&gt;4,ABS(SUM(N9:Q9)-D9)&gt;0.000001),"REVISAR datos","Correcto"))</f>
        <v>Correcto</v>
      </c>
    </row>
    <row r="10" customFormat="false" ht="24" hidden="false" customHeight="true" outlineLevel="0" collapsed="false">
      <c r="A10" s="19" t="n">
        <v>46299</v>
      </c>
      <c r="B10" s="17" t="s">
        <v>56</v>
      </c>
      <c r="C10" s="17" t="s">
        <v>16</v>
      </c>
      <c r="D10" s="18" t="n">
        <v>45.5</v>
      </c>
      <c r="E10" s="17"/>
      <c r="F10" s="17"/>
      <c r="G10" s="17"/>
      <c r="H10" s="17"/>
      <c r="I10" s="17"/>
      <c r="J10" s="2" t="n">
        <f aca="false">IF(1&gt;Reparto!$E$5,0,IF(F10="",Reparto!$D$8,F10))</f>
        <v>1800</v>
      </c>
      <c r="K10" s="2" t="n">
        <f aca="false">IF(2&gt;Reparto!$E$5,0,IF(G10="",Reparto!$D$9,G10))</f>
        <v>1200</v>
      </c>
      <c r="L10" s="2" t="n">
        <f aca="false">IF(3&gt;Reparto!$E$5,0,IF(H10="",Reparto!$D$10,H10))</f>
        <v>0</v>
      </c>
      <c r="M10" s="2" t="n">
        <f aca="false">IF(4&gt;Reparto!$E$5,0,IF(I10="",Reparto!$D$11,I10))</f>
        <v>0</v>
      </c>
      <c r="N10" s="8" t="n">
        <f aca="false">IF(OR(NOT(ISNUMBER(D10)),SUM(J10:M10)&lt;=0),0,SIGN(D10)*(V10+IF(AE10&lt;=$Z10,1,0))/100)</f>
        <v>27.3</v>
      </c>
      <c r="O10" s="8" t="n">
        <f aca="false">IF(OR(NOT(ISNUMBER(D10)),SUM(J10:M10)&lt;=0),0,SIGN(D10)*(W10+IF(AF10&lt;=$Z10,1,0))/100)</f>
        <v>18.2</v>
      </c>
      <c r="P10" s="8" t="n">
        <f aca="false">IF(OR(NOT(ISNUMBER(D10)),SUM(J10:M10)&lt;=0),0,SIGN(D10)*(X10+IF(AG10&lt;=$Z10,1,0))/100)</f>
        <v>0</v>
      </c>
      <c r="Q10" s="8" t="n">
        <f aca="false">IF(OR(NOT(ISNUMBER(D10)),SUM(J10:M10)&lt;=0),0,SIGN(D10)*(Y10+IF(AH10&lt;=$Z10,1,0))/100)</f>
        <v>0</v>
      </c>
      <c r="R10" s="2" t="n">
        <f aca="false">IF(OR(NOT(ISNUMBER(D10)),SUM(J10:M10)&lt;=0),0,ROUND(ROUND(ABS(D10)*100,0)*J10/SUM(J10:M10),10))</f>
        <v>2730</v>
      </c>
      <c r="S10" s="2" t="n">
        <f aca="false">IF(OR(NOT(ISNUMBER(D10)),SUM(J10:M10)&lt;=0),0,ROUND(ROUND(ABS(D10)*100,0)*K10/SUM(J10:M10),10))</f>
        <v>1820</v>
      </c>
      <c r="T10" s="2" t="n">
        <f aca="false">IF(OR(NOT(ISNUMBER(D10)),SUM(J10:M10)&lt;=0),0,ROUND(ROUND(ABS(D10)*100,0)*L10/SUM(J10:M10),10))</f>
        <v>0</v>
      </c>
      <c r="U10" s="2" t="n">
        <f aca="false">IF(OR(NOT(ISNUMBER(D10)),SUM(J10:M10)&lt;=0),0,ROUND(ROUND(ABS(D10)*100,0)*M10/SUM(J10:M10),10))</f>
        <v>0</v>
      </c>
      <c r="V10" s="2" t="n">
        <f aca="false">INT(R10)</f>
        <v>2730</v>
      </c>
      <c r="W10" s="2" t="n">
        <f aca="false">INT(S10)</f>
        <v>1820</v>
      </c>
      <c r="X10" s="2" t="n">
        <f aca="false">INT(T10)</f>
        <v>0</v>
      </c>
      <c r="Y10" s="2" t="n">
        <f aca="false">INT(U10)</f>
        <v>0</v>
      </c>
      <c r="Z10" s="2" t="n">
        <f aca="false">IF(ISNUMBER(D10),ROUND(ABS(D10)*100,0)-SUM(V10:Y10),0)</f>
        <v>0</v>
      </c>
      <c r="AA10" s="2" t="n">
        <f aca="false">ROUND(R10-V10,10)</f>
        <v>0</v>
      </c>
      <c r="AB10" s="2" t="n">
        <f aca="false">ROUND(S10-W10,10)</f>
        <v>0</v>
      </c>
      <c r="AC10" s="2" t="n">
        <f aca="false">ROUND(T10-X10,10)</f>
        <v>0</v>
      </c>
      <c r="AD10" s="2" t="n">
        <f aca="false">ROUND(U10-Y10,10)</f>
        <v>0</v>
      </c>
      <c r="AE10" s="2" t="n">
        <f aca="false">COUNTIFS($AA10:$AD10,"&gt;"&amp;AA10)+COUNTIFS($AA10:AA10,AA10)</f>
        <v>1</v>
      </c>
      <c r="AF10" s="2" t="n">
        <f aca="false">COUNTIFS($AA10:$AD10,"&gt;"&amp;AB10)+COUNTIFS($AA10:AB10,AB10)</f>
        <v>2</v>
      </c>
      <c r="AG10" s="2" t="n">
        <f aca="false">COUNTIFS($AA10:$AD10,"&gt;"&amp;AC10)+COUNTIFS($AA10:AC10,AC10)</f>
        <v>3</v>
      </c>
      <c r="AH10" s="2" t="n">
        <f aca="false">COUNTIFS($AA10:$AD10,"&gt;"&amp;AD10)+COUNTIFS($AA10:AD10,AD10)</f>
        <v>4</v>
      </c>
      <c r="AI10" s="2" t="str">
        <f aca="false">IF(COUNTA(A10:I10)=0,"",IF(OR(NOT(ISNUMBER(A10)),B10="",COUNTIFS(Reparto!$A$8:INDEX(Reparto!$A$8:$A$11,Reparto!$E$5),C10)&lt;&gt;1,NOT(ISNUMBER(D10)),ABS(D10-ROUND(D10,2))&gt;0.000001,MIN(J10:M10)&lt;0,SUM(J10:M10)&lt;=0,COUNT(J10:M10)&lt;&gt;4,ABS(SUM(N10:Q10)-D10)&gt;0.000001),"REVISAR datos","Correcto"))</f>
        <v>Correcto</v>
      </c>
    </row>
    <row r="11" customFormat="false" ht="24" hidden="false" customHeight="true" outlineLevel="0" collapsed="false">
      <c r="A11" s="19"/>
      <c r="B11" s="17"/>
      <c r="C11" s="17"/>
      <c r="D11" s="18"/>
      <c r="E11" s="17"/>
      <c r="F11" s="17"/>
      <c r="G11" s="17"/>
      <c r="H11" s="17"/>
      <c r="I11" s="17"/>
      <c r="J11" s="2" t="n">
        <f aca="false">IF(1&gt;Reparto!$E$5,0,IF(F11="",Reparto!$D$8,F11))</f>
        <v>1800</v>
      </c>
      <c r="K11" s="2" t="n">
        <f aca="false">IF(2&gt;Reparto!$E$5,0,IF(G11="",Reparto!$D$9,G11))</f>
        <v>1200</v>
      </c>
      <c r="L11" s="2" t="n">
        <f aca="false">IF(3&gt;Reparto!$E$5,0,IF(H11="",Reparto!$D$10,H11))</f>
        <v>0</v>
      </c>
      <c r="M11" s="2" t="n">
        <f aca="false">IF(4&gt;Reparto!$E$5,0,IF(I11="",Reparto!$D$11,I11))</f>
        <v>0</v>
      </c>
      <c r="N11" s="8" t="n">
        <f aca="false">IF(OR(NOT(ISNUMBER(D11)),SUM(J11:M11)&lt;=0),0,SIGN(D11)*(V11+IF(AE11&lt;=$Z11,1,0))/100)</f>
        <v>0</v>
      </c>
      <c r="O11" s="8" t="n">
        <f aca="false">IF(OR(NOT(ISNUMBER(D11)),SUM(J11:M11)&lt;=0),0,SIGN(D11)*(W11+IF(AF11&lt;=$Z11,1,0))/100)</f>
        <v>0</v>
      </c>
      <c r="P11" s="8" t="n">
        <f aca="false">IF(OR(NOT(ISNUMBER(D11)),SUM(J11:M11)&lt;=0),0,SIGN(D11)*(X11+IF(AG11&lt;=$Z11,1,0))/100)</f>
        <v>0</v>
      </c>
      <c r="Q11" s="8" t="n">
        <f aca="false">IF(OR(NOT(ISNUMBER(D11)),SUM(J11:M11)&lt;=0),0,SIGN(D11)*(Y11+IF(AH11&lt;=$Z11,1,0))/100)</f>
        <v>0</v>
      </c>
      <c r="R11" s="2" t="n">
        <f aca="false">IF(OR(NOT(ISNUMBER(D11)),SUM(J11:M11)&lt;=0),0,ROUND(ROUND(ABS(D11)*100,0)*J11/SUM(J11:M11),10))</f>
        <v>0</v>
      </c>
      <c r="S11" s="2" t="n">
        <f aca="false">IF(OR(NOT(ISNUMBER(D11)),SUM(J11:M11)&lt;=0),0,ROUND(ROUND(ABS(D11)*100,0)*K11/SUM(J11:M11),10))</f>
        <v>0</v>
      </c>
      <c r="T11" s="2" t="n">
        <f aca="false">IF(OR(NOT(ISNUMBER(D11)),SUM(J11:M11)&lt;=0),0,ROUND(ROUND(ABS(D11)*100,0)*L11/SUM(J11:M11),10))</f>
        <v>0</v>
      </c>
      <c r="U11" s="2" t="n">
        <f aca="false">IF(OR(NOT(ISNUMBER(D11)),SUM(J11:M11)&lt;=0),0,ROUND(ROUND(ABS(D11)*100,0)*M11/SUM(J11:M11),10))</f>
        <v>0</v>
      </c>
      <c r="V11" s="2" t="n">
        <f aca="false">INT(R11)</f>
        <v>0</v>
      </c>
      <c r="W11" s="2" t="n">
        <f aca="false">INT(S11)</f>
        <v>0</v>
      </c>
      <c r="X11" s="2" t="n">
        <f aca="false">INT(T11)</f>
        <v>0</v>
      </c>
      <c r="Y11" s="2" t="n">
        <f aca="false">INT(U11)</f>
        <v>0</v>
      </c>
      <c r="Z11" s="2" t="n">
        <f aca="false">IF(ISNUMBER(D11),ROUND(ABS(D11)*100,0)-SUM(V11:Y11),0)</f>
        <v>0</v>
      </c>
      <c r="AA11" s="2" t="n">
        <f aca="false">ROUND(R11-V11,10)</f>
        <v>0</v>
      </c>
      <c r="AB11" s="2" t="n">
        <f aca="false">ROUND(S11-W11,10)</f>
        <v>0</v>
      </c>
      <c r="AC11" s="2" t="n">
        <f aca="false">ROUND(T11-X11,10)</f>
        <v>0</v>
      </c>
      <c r="AD11" s="2" t="n">
        <f aca="false">ROUND(U11-Y11,10)</f>
        <v>0</v>
      </c>
      <c r="AE11" s="2" t="n">
        <f aca="false">COUNTIFS($AA11:$AD11,"&gt;"&amp;AA11)+COUNTIFS($AA11:AA11,AA11)</f>
        <v>1</v>
      </c>
      <c r="AF11" s="2" t="n">
        <f aca="false">COUNTIFS($AA11:$AD11,"&gt;"&amp;AB11)+COUNTIFS($AA11:AB11,AB11)</f>
        <v>2</v>
      </c>
      <c r="AG11" s="2" t="n">
        <f aca="false">COUNTIFS($AA11:$AD11,"&gt;"&amp;AC11)+COUNTIFS($AA11:AC11,AC11)</f>
        <v>3</v>
      </c>
      <c r="AH11" s="2" t="n">
        <f aca="false">COUNTIFS($AA11:$AD11,"&gt;"&amp;AD11)+COUNTIFS($AA11:AD11,AD11)</f>
        <v>4</v>
      </c>
      <c r="AI11" s="2" t="str">
        <f aca="false">IF(COUNTA(A11:I11)=0,"",IF(OR(NOT(ISNUMBER(A11)),B11="",COUNTIFS(Reparto!$A$8:INDEX(Reparto!$A$8:$A$11,Reparto!$E$5),C11)&lt;&gt;1,NOT(ISNUMBER(D11)),ABS(D11-ROUND(D11,2))&gt;0.000001,MIN(J11:M11)&lt;0,SUM(J11:M11)&lt;=0,COUNT(J11:M11)&lt;&gt;4,ABS(SUM(N11:Q11)-D11)&gt;0.000001),"REVISAR datos","Correcto"))</f>
        <v/>
      </c>
    </row>
    <row r="12" customFormat="false" ht="24" hidden="false" customHeight="true" outlineLevel="0" collapsed="false">
      <c r="A12" s="19"/>
      <c r="B12" s="17"/>
      <c r="C12" s="17"/>
      <c r="D12" s="18"/>
      <c r="E12" s="17"/>
      <c r="F12" s="17"/>
      <c r="G12" s="17"/>
      <c r="H12" s="17"/>
      <c r="I12" s="17"/>
      <c r="J12" s="2" t="n">
        <f aca="false">IF(1&gt;Reparto!$E$5,0,IF(F12="",Reparto!$D$8,F12))</f>
        <v>1800</v>
      </c>
      <c r="K12" s="2" t="n">
        <f aca="false">IF(2&gt;Reparto!$E$5,0,IF(G12="",Reparto!$D$9,G12))</f>
        <v>1200</v>
      </c>
      <c r="L12" s="2" t="n">
        <f aca="false">IF(3&gt;Reparto!$E$5,0,IF(H12="",Reparto!$D$10,H12))</f>
        <v>0</v>
      </c>
      <c r="M12" s="2" t="n">
        <f aca="false">IF(4&gt;Reparto!$E$5,0,IF(I12="",Reparto!$D$11,I12))</f>
        <v>0</v>
      </c>
      <c r="N12" s="8" t="n">
        <f aca="false">IF(OR(NOT(ISNUMBER(D12)),SUM(J12:M12)&lt;=0),0,SIGN(D12)*(V12+IF(AE12&lt;=$Z12,1,0))/100)</f>
        <v>0</v>
      </c>
      <c r="O12" s="8" t="n">
        <f aca="false">IF(OR(NOT(ISNUMBER(D12)),SUM(J12:M12)&lt;=0),0,SIGN(D12)*(W12+IF(AF12&lt;=$Z12,1,0))/100)</f>
        <v>0</v>
      </c>
      <c r="P12" s="8" t="n">
        <f aca="false">IF(OR(NOT(ISNUMBER(D12)),SUM(J12:M12)&lt;=0),0,SIGN(D12)*(X12+IF(AG12&lt;=$Z12,1,0))/100)</f>
        <v>0</v>
      </c>
      <c r="Q12" s="8" t="n">
        <f aca="false">IF(OR(NOT(ISNUMBER(D12)),SUM(J12:M12)&lt;=0),0,SIGN(D12)*(Y12+IF(AH12&lt;=$Z12,1,0))/100)</f>
        <v>0</v>
      </c>
      <c r="R12" s="2" t="n">
        <f aca="false">IF(OR(NOT(ISNUMBER(D12)),SUM(J12:M12)&lt;=0),0,ROUND(ROUND(ABS(D12)*100,0)*J12/SUM(J12:M12),10))</f>
        <v>0</v>
      </c>
      <c r="S12" s="2" t="n">
        <f aca="false">IF(OR(NOT(ISNUMBER(D12)),SUM(J12:M12)&lt;=0),0,ROUND(ROUND(ABS(D12)*100,0)*K12/SUM(J12:M12),10))</f>
        <v>0</v>
      </c>
      <c r="T12" s="2" t="n">
        <f aca="false">IF(OR(NOT(ISNUMBER(D12)),SUM(J12:M12)&lt;=0),0,ROUND(ROUND(ABS(D12)*100,0)*L12/SUM(J12:M12),10))</f>
        <v>0</v>
      </c>
      <c r="U12" s="2" t="n">
        <f aca="false">IF(OR(NOT(ISNUMBER(D12)),SUM(J12:M12)&lt;=0),0,ROUND(ROUND(ABS(D12)*100,0)*M12/SUM(J12:M12),10))</f>
        <v>0</v>
      </c>
      <c r="V12" s="2" t="n">
        <f aca="false">INT(R12)</f>
        <v>0</v>
      </c>
      <c r="W12" s="2" t="n">
        <f aca="false">INT(S12)</f>
        <v>0</v>
      </c>
      <c r="X12" s="2" t="n">
        <f aca="false">INT(T12)</f>
        <v>0</v>
      </c>
      <c r="Y12" s="2" t="n">
        <f aca="false">INT(U12)</f>
        <v>0</v>
      </c>
      <c r="Z12" s="2" t="n">
        <f aca="false">IF(ISNUMBER(D12),ROUND(ABS(D12)*100,0)-SUM(V12:Y12),0)</f>
        <v>0</v>
      </c>
      <c r="AA12" s="2" t="n">
        <f aca="false">ROUND(R12-V12,10)</f>
        <v>0</v>
      </c>
      <c r="AB12" s="2" t="n">
        <f aca="false">ROUND(S12-W12,10)</f>
        <v>0</v>
      </c>
      <c r="AC12" s="2" t="n">
        <f aca="false">ROUND(T12-X12,10)</f>
        <v>0</v>
      </c>
      <c r="AD12" s="2" t="n">
        <f aca="false">ROUND(U12-Y12,10)</f>
        <v>0</v>
      </c>
      <c r="AE12" s="2" t="n">
        <f aca="false">COUNTIFS($AA12:$AD12,"&gt;"&amp;AA12)+COUNTIFS($AA12:AA12,AA12)</f>
        <v>1</v>
      </c>
      <c r="AF12" s="2" t="n">
        <f aca="false">COUNTIFS($AA12:$AD12,"&gt;"&amp;AB12)+COUNTIFS($AA12:AB12,AB12)</f>
        <v>2</v>
      </c>
      <c r="AG12" s="2" t="n">
        <f aca="false">COUNTIFS($AA12:$AD12,"&gt;"&amp;AC12)+COUNTIFS($AA12:AC12,AC12)</f>
        <v>3</v>
      </c>
      <c r="AH12" s="2" t="n">
        <f aca="false">COUNTIFS($AA12:$AD12,"&gt;"&amp;AD12)+COUNTIFS($AA12:AD12,AD12)</f>
        <v>4</v>
      </c>
      <c r="AI12" s="2" t="str">
        <f aca="false">IF(COUNTA(A12:I12)=0,"",IF(OR(NOT(ISNUMBER(A12)),B12="",COUNTIFS(Reparto!$A$8:INDEX(Reparto!$A$8:$A$11,Reparto!$E$5),C12)&lt;&gt;1,NOT(ISNUMBER(D12)),ABS(D12-ROUND(D12,2))&gt;0.000001,MIN(J12:M12)&lt;0,SUM(J12:M12)&lt;=0,COUNT(J12:M12)&lt;&gt;4,ABS(SUM(N12:Q12)-D12)&gt;0.000001),"REVISAR datos","Correcto"))</f>
        <v/>
      </c>
    </row>
    <row r="13" customFormat="false" ht="24" hidden="false" customHeight="true" outlineLevel="0" collapsed="false">
      <c r="A13" s="19"/>
      <c r="B13" s="17"/>
      <c r="C13" s="17"/>
      <c r="D13" s="18"/>
      <c r="E13" s="17"/>
      <c r="F13" s="17"/>
      <c r="G13" s="17"/>
      <c r="H13" s="17"/>
      <c r="I13" s="17"/>
      <c r="J13" s="2" t="n">
        <f aca="false">IF(1&gt;Reparto!$E$5,0,IF(F13="",Reparto!$D$8,F13))</f>
        <v>1800</v>
      </c>
      <c r="K13" s="2" t="n">
        <f aca="false">IF(2&gt;Reparto!$E$5,0,IF(G13="",Reparto!$D$9,G13))</f>
        <v>1200</v>
      </c>
      <c r="L13" s="2" t="n">
        <f aca="false">IF(3&gt;Reparto!$E$5,0,IF(H13="",Reparto!$D$10,H13))</f>
        <v>0</v>
      </c>
      <c r="M13" s="2" t="n">
        <f aca="false">IF(4&gt;Reparto!$E$5,0,IF(I13="",Reparto!$D$11,I13))</f>
        <v>0</v>
      </c>
      <c r="N13" s="8" t="n">
        <f aca="false">IF(OR(NOT(ISNUMBER(D13)),SUM(J13:M13)&lt;=0),0,SIGN(D13)*(V13+IF(AE13&lt;=$Z13,1,0))/100)</f>
        <v>0</v>
      </c>
      <c r="O13" s="8" t="n">
        <f aca="false">IF(OR(NOT(ISNUMBER(D13)),SUM(J13:M13)&lt;=0),0,SIGN(D13)*(W13+IF(AF13&lt;=$Z13,1,0))/100)</f>
        <v>0</v>
      </c>
      <c r="P13" s="8" t="n">
        <f aca="false">IF(OR(NOT(ISNUMBER(D13)),SUM(J13:M13)&lt;=0),0,SIGN(D13)*(X13+IF(AG13&lt;=$Z13,1,0))/100)</f>
        <v>0</v>
      </c>
      <c r="Q13" s="8" t="n">
        <f aca="false">IF(OR(NOT(ISNUMBER(D13)),SUM(J13:M13)&lt;=0),0,SIGN(D13)*(Y13+IF(AH13&lt;=$Z13,1,0))/100)</f>
        <v>0</v>
      </c>
      <c r="R13" s="2" t="n">
        <f aca="false">IF(OR(NOT(ISNUMBER(D13)),SUM(J13:M13)&lt;=0),0,ROUND(ROUND(ABS(D13)*100,0)*J13/SUM(J13:M13),10))</f>
        <v>0</v>
      </c>
      <c r="S13" s="2" t="n">
        <f aca="false">IF(OR(NOT(ISNUMBER(D13)),SUM(J13:M13)&lt;=0),0,ROUND(ROUND(ABS(D13)*100,0)*K13/SUM(J13:M13),10))</f>
        <v>0</v>
      </c>
      <c r="T13" s="2" t="n">
        <f aca="false">IF(OR(NOT(ISNUMBER(D13)),SUM(J13:M13)&lt;=0),0,ROUND(ROUND(ABS(D13)*100,0)*L13/SUM(J13:M13),10))</f>
        <v>0</v>
      </c>
      <c r="U13" s="2" t="n">
        <f aca="false">IF(OR(NOT(ISNUMBER(D13)),SUM(J13:M13)&lt;=0),0,ROUND(ROUND(ABS(D13)*100,0)*M13/SUM(J13:M13),10))</f>
        <v>0</v>
      </c>
      <c r="V13" s="2" t="n">
        <f aca="false">INT(R13)</f>
        <v>0</v>
      </c>
      <c r="W13" s="2" t="n">
        <f aca="false">INT(S13)</f>
        <v>0</v>
      </c>
      <c r="X13" s="2" t="n">
        <f aca="false">INT(T13)</f>
        <v>0</v>
      </c>
      <c r="Y13" s="2" t="n">
        <f aca="false">INT(U13)</f>
        <v>0</v>
      </c>
      <c r="Z13" s="2" t="n">
        <f aca="false">IF(ISNUMBER(D13),ROUND(ABS(D13)*100,0)-SUM(V13:Y13),0)</f>
        <v>0</v>
      </c>
      <c r="AA13" s="2" t="n">
        <f aca="false">ROUND(R13-V13,10)</f>
        <v>0</v>
      </c>
      <c r="AB13" s="2" t="n">
        <f aca="false">ROUND(S13-W13,10)</f>
        <v>0</v>
      </c>
      <c r="AC13" s="2" t="n">
        <f aca="false">ROUND(T13-X13,10)</f>
        <v>0</v>
      </c>
      <c r="AD13" s="2" t="n">
        <f aca="false">ROUND(U13-Y13,10)</f>
        <v>0</v>
      </c>
      <c r="AE13" s="2" t="n">
        <f aca="false">COUNTIFS($AA13:$AD13,"&gt;"&amp;AA13)+COUNTIFS($AA13:AA13,AA13)</f>
        <v>1</v>
      </c>
      <c r="AF13" s="2" t="n">
        <f aca="false">COUNTIFS($AA13:$AD13,"&gt;"&amp;AB13)+COUNTIFS($AA13:AB13,AB13)</f>
        <v>2</v>
      </c>
      <c r="AG13" s="2" t="n">
        <f aca="false">COUNTIFS($AA13:$AD13,"&gt;"&amp;AC13)+COUNTIFS($AA13:AC13,AC13)</f>
        <v>3</v>
      </c>
      <c r="AH13" s="2" t="n">
        <f aca="false">COUNTIFS($AA13:$AD13,"&gt;"&amp;AD13)+COUNTIFS($AA13:AD13,AD13)</f>
        <v>4</v>
      </c>
      <c r="AI13" s="2" t="str">
        <f aca="false">IF(COUNTA(A13:I13)=0,"",IF(OR(NOT(ISNUMBER(A13)),B13="",COUNTIFS(Reparto!$A$8:INDEX(Reparto!$A$8:$A$11,Reparto!$E$5),C13)&lt;&gt;1,NOT(ISNUMBER(D13)),ABS(D13-ROUND(D13,2))&gt;0.000001,MIN(J13:M13)&lt;0,SUM(J13:M13)&lt;=0,COUNT(J13:M13)&lt;&gt;4,ABS(SUM(N13:Q13)-D13)&gt;0.000001),"REVISAR datos","Correcto"))</f>
        <v/>
      </c>
    </row>
    <row r="14" customFormat="false" ht="24" hidden="false" customHeight="true" outlineLevel="0" collapsed="false">
      <c r="A14" s="19"/>
      <c r="B14" s="17"/>
      <c r="C14" s="17"/>
      <c r="D14" s="18"/>
      <c r="E14" s="17"/>
      <c r="F14" s="17"/>
      <c r="G14" s="17"/>
      <c r="H14" s="17"/>
      <c r="I14" s="17"/>
      <c r="J14" s="2" t="n">
        <f aca="false">IF(1&gt;Reparto!$E$5,0,IF(F14="",Reparto!$D$8,F14))</f>
        <v>1800</v>
      </c>
      <c r="K14" s="2" t="n">
        <f aca="false">IF(2&gt;Reparto!$E$5,0,IF(G14="",Reparto!$D$9,G14))</f>
        <v>1200</v>
      </c>
      <c r="L14" s="2" t="n">
        <f aca="false">IF(3&gt;Reparto!$E$5,0,IF(H14="",Reparto!$D$10,H14))</f>
        <v>0</v>
      </c>
      <c r="M14" s="2" t="n">
        <f aca="false">IF(4&gt;Reparto!$E$5,0,IF(I14="",Reparto!$D$11,I14))</f>
        <v>0</v>
      </c>
      <c r="N14" s="8" t="n">
        <f aca="false">IF(OR(NOT(ISNUMBER(D14)),SUM(J14:M14)&lt;=0),0,SIGN(D14)*(V14+IF(AE14&lt;=$Z14,1,0))/100)</f>
        <v>0</v>
      </c>
      <c r="O14" s="8" t="n">
        <f aca="false">IF(OR(NOT(ISNUMBER(D14)),SUM(J14:M14)&lt;=0),0,SIGN(D14)*(W14+IF(AF14&lt;=$Z14,1,0))/100)</f>
        <v>0</v>
      </c>
      <c r="P14" s="8" t="n">
        <f aca="false">IF(OR(NOT(ISNUMBER(D14)),SUM(J14:M14)&lt;=0),0,SIGN(D14)*(X14+IF(AG14&lt;=$Z14,1,0))/100)</f>
        <v>0</v>
      </c>
      <c r="Q14" s="8" t="n">
        <f aca="false">IF(OR(NOT(ISNUMBER(D14)),SUM(J14:M14)&lt;=0),0,SIGN(D14)*(Y14+IF(AH14&lt;=$Z14,1,0))/100)</f>
        <v>0</v>
      </c>
      <c r="R14" s="2" t="n">
        <f aca="false">IF(OR(NOT(ISNUMBER(D14)),SUM(J14:M14)&lt;=0),0,ROUND(ROUND(ABS(D14)*100,0)*J14/SUM(J14:M14),10))</f>
        <v>0</v>
      </c>
      <c r="S14" s="2" t="n">
        <f aca="false">IF(OR(NOT(ISNUMBER(D14)),SUM(J14:M14)&lt;=0),0,ROUND(ROUND(ABS(D14)*100,0)*K14/SUM(J14:M14),10))</f>
        <v>0</v>
      </c>
      <c r="T14" s="2" t="n">
        <f aca="false">IF(OR(NOT(ISNUMBER(D14)),SUM(J14:M14)&lt;=0),0,ROUND(ROUND(ABS(D14)*100,0)*L14/SUM(J14:M14),10))</f>
        <v>0</v>
      </c>
      <c r="U14" s="2" t="n">
        <f aca="false">IF(OR(NOT(ISNUMBER(D14)),SUM(J14:M14)&lt;=0),0,ROUND(ROUND(ABS(D14)*100,0)*M14/SUM(J14:M14),10))</f>
        <v>0</v>
      </c>
      <c r="V14" s="2" t="n">
        <f aca="false">INT(R14)</f>
        <v>0</v>
      </c>
      <c r="W14" s="2" t="n">
        <f aca="false">INT(S14)</f>
        <v>0</v>
      </c>
      <c r="X14" s="2" t="n">
        <f aca="false">INT(T14)</f>
        <v>0</v>
      </c>
      <c r="Y14" s="2" t="n">
        <f aca="false">INT(U14)</f>
        <v>0</v>
      </c>
      <c r="Z14" s="2" t="n">
        <f aca="false">IF(ISNUMBER(D14),ROUND(ABS(D14)*100,0)-SUM(V14:Y14),0)</f>
        <v>0</v>
      </c>
      <c r="AA14" s="2" t="n">
        <f aca="false">ROUND(R14-V14,10)</f>
        <v>0</v>
      </c>
      <c r="AB14" s="2" t="n">
        <f aca="false">ROUND(S14-W14,10)</f>
        <v>0</v>
      </c>
      <c r="AC14" s="2" t="n">
        <f aca="false">ROUND(T14-X14,10)</f>
        <v>0</v>
      </c>
      <c r="AD14" s="2" t="n">
        <f aca="false">ROUND(U14-Y14,10)</f>
        <v>0</v>
      </c>
      <c r="AE14" s="2" t="n">
        <f aca="false">COUNTIFS($AA14:$AD14,"&gt;"&amp;AA14)+COUNTIFS($AA14:AA14,AA14)</f>
        <v>1</v>
      </c>
      <c r="AF14" s="2" t="n">
        <f aca="false">COUNTIFS($AA14:$AD14,"&gt;"&amp;AB14)+COUNTIFS($AA14:AB14,AB14)</f>
        <v>2</v>
      </c>
      <c r="AG14" s="2" t="n">
        <f aca="false">COUNTIFS($AA14:$AD14,"&gt;"&amp;AC14)+COUNTIFS($AA14:AC14,AC14)</f>
        <v>3</v>
      </c>
      <c r="AH14" s="2" t="n">
        <f aca="false">COUNTIFS($AA14:$AD14,"&gt;"&amp;AD14)+COUNTIFS($AA14:AD14,AD14)</f>
        <v>4</v>
      </c>
      <c r="AI14" s="2" t="str">
        <f aca="false">IF(COUNTA(A14:I14)=0,"",IF(OR(NOT(ISNUMBER(A14)),B14="",COUNTIFS(Reparto!$A$8:INDEX(Reparto!$A$8:$A$11,Reparto!$E$5),C14)&lt;&gt;1,NOT(ISNUMBER(D14)),ABS(D14-ROUND(D14,2))&gt;0.000001,MIN(J14:M14)&lt;0,SUM(J14:M14)&lt;=0,COUNT(J14:M14)&lt;&gt;4,ABS(SUM(N14:Q14)-D14)&gt;0.000001),"REVISAR datos","Correcto"))</f>
        <v/>
      </c>
    </row>
    <row r="15" customFormat="false" ht="24" hidden="false" customHeight="true" outlineLevel="0" collapsed="false">
      <c r="A15" s="19"/>
      <c r="B15" s="17"/>
      <c r="C15" s="17"/>
      <c r="D15" s="18"/>
      <c r="E15" s="17"/>
      <c r="F15" s="17"/>
      <c r="G15" s="17"/>
      <c r="H15" s="17"/>
      <c r="I15" s="17"/>
      <c r="J15" s="2" t="n">
        <f aca="false">IF(1&gt;Reparto!$E$5,0,IF(F15="",Reparto!$D$8,F15))</f>
        <v>1800</v>
      </c>
      <c r="K15" s="2" t="n">
        <f aca="false">IF(2&gt;Reparto!$E$5,0,IF(G15="",Reparto!$D$9,G15))</f>
        <v>1200</v>
      </c>
      <c r="L15" s="2" t="n">
        <f aca="false">IF(3&gt;Reparto!$E$5,0,IF(H15="",Reparto!$D$10,H15))</f>
        <v>0</v>
      </c>
      <c r="M15" s="2" t="n">
        <f aca="false">IF(4&gt;Reparto!$E$5,0,IF(I15="",Reparto!$D$11,I15))</f>
        <v>0</v>
      </c>
      <c r="N15" s="8" t="n">
        <f aca="false">IF(OR(NOT(ISNUMBER(D15)),SUM(J15:M15)&lt;=0),0,SIGN(D15)*(V15+IF(AE15&lt;=$Z15,1,0))/100)</f>
        <v>0</v>
      </c>
      <c r="O15" s="8" t="n">
        <f aca="false">IF(OR(NOT(ISNUMBER(D15)),SUM(J15:M15)&lt;=0),0,SIGN(D15)*(W15+IF(AF15&lt;=$Z15,1,0))/100)</f>
        <v>0</v>
      </c>
      <c r="P15" s="8" t="n">
        <f aca="false">IF(OR(NOT(ISNUMBER(D15)),SUM(J15:M15)&lt;=0),0,SIGN(D15)*(X15+IF(AG15&lt;=$Z15,1,0))/100)</f>
        <v>0</v>
      </c>
      <c r="Q15" s="8" t="n">
        <f aca="false">IF(OR(NOT(ISNUMBER(D15)),SUM(J15:M15)&lt;=0),0,SIGN(D15)*(Y15+IF(AH15&lt;=$Z15,1,0))/100)</f>
        <v>0</v>
      </c>
      <c r="R15" s="2" t="n">
        <f aca="false">IF(OR(NOT(ISNUMBER(D15)),SUM(J15:M15)&lt;=0),0,ROUND(ROUND(ABS(D15)*100,0)*J15/SUM(J15:M15),10))</f>
        <v>0</v>
      </c>
      <c r="S15" s="2" t="n">
        <f aca="false">IF(OR(NOT(ISNUMBER(D15)),SUM(J15:M15)&lt;=0),0,ROUND(ROUND(ABS(D15)*100,0)*K15/SUM(J15:M15),10))</f>
        <v>0</v>
      </c>
      <c r="T15" s="2" t="n">
        <f aca="false">IF(OR(NOT(ISNUMBER(D15)),SUM(J15:M15)&lt;=0),0,ROUND(ROUND(ABS(D15)*100,0)*L15/SUM(J15:M15),10))</f>
        <v>0</v>
      </c>
      <c r="U15" s="2" t="n">
        <f aca="false">IF(OR(NOT(ISNUMBER(D15)),SUM(J15:M15)&lt;=0),0,ROUND(ROUND(ABS(D15)*100,0)*M15/SUM(J15:M15),10))</f>
        <v>0</v>
      </c>
      <c r="V15" s="2" t="n">
        <f aca="false">INT(R15)</f>
        <v>0</v>
      </c>
      <c r="W15" s="2" t="n">
        <f aca="false">INT(S15)</f>
        <v>0</v>
      </c>
      <c r="X15" s="2" t="n">
        <f aca="false">INT(T15)</f>
        <v>0</v>
      </c>
      <c r="Y15" s="2" t="n">
        <f aca="false">INT(U15)</f>
        <v>0</v>
      </c>
      <c r="Z15" s="2" t="n">
        <f aca="false">IF(ISNUMBER(D15),ROUND(ABS(D15)*100,0)-SUM(V15:Y15),0)</f>
        <v>0</v>
      </c>
      <c r="AA15" s="2" t="n">
        <f aca="false">ROUND(R15-V15,10)</f>
        <v>0</v>
      </c>
      <c r="AB15" s="2" t="n">
        <f aca="false">ROUND(S15-W15,10)</f>
        <v>0</v>
      </c>
      <c r="AC15" s="2" t="n">
        <f aca="false">ROUND(T15-X15,10)</f>
        <v>0</v>
      </c>
      <c r="AD15" s="2" t="n">
        <f aca="false">ROUND(U15-Y15,10)</f>
        <v>0</v>
      </c>
      <c r="AE15" s="2" t="n">
        <f aca="false">COUNTIFS($AA15:$AD15,"&gt;"&amp;AA15)+COUNTIFS($AA15:AA15,AA15)</f>
        <v>1</v>
      </c>
      <c r="AF15" s="2" t="n">
        <f aca="false">COUNTIFS($AA15:$AD15,"&gt;"&amp;AB15)+COUNTIFS($AA15:AB15,AB15)</f>
        <v>2</v>
      </c>
      <c r="AG15" s="2" t="n">
        <f aca="false">COUNTIFS($AA15:$AD15,"&gt;"&amp;AC15)+COUNTIFS($AA15:AC15,AC15)</f>
        <v>3</v>
      </c>
      <c r="AH15" s="2" t="n">
        <f aca="false">COUNTIFS($AA15:$AD15,"&gt;"&amp;AD15)+COUNTIFS($AA15:AD15,AD15)</f>
        <v>4</v>
      </c>
      <c r="AI15" s="2" t="str">
        <f aca="false">IF(COUNTA(A15:I15)=0,"",IF(OR(NOT(ISNUMBER(A15)),B15="",COUNTIFS(Reparto!$A$8:INDEX(Reparto!$A$8:$A$11,Reparto!$E$5),C15)&lt;&gt;1,NOT(ISNUMBER(D15)),ABS(D15-ROUND(D15,2))&gt;0.000001,MIN(J15:M15)&lt;0,SUM(J15:M15)&lt;=0,COUNT(J15:M15)&lt;&gt;4,ABS(SUM(N15:Q15)-D15)&gt;0.000001),"REVISAR datos","Correcto"))</f>
        <v/>
      </c>
    </row>
    <row r="16" customFormat="false" ht="24" hidden="false" customHeight="true" outlineLevel="0" collapsed="false">
      <c r="A16" s="19"/>
      <c r="B16" s="17"/>
      <c r="C16" s="17"/>
      <c r="D16" s="18"/>
      <c r="E16" s="17"/>
      <c r="F16" s="17"/>
      <c r="G16" s="17"/>
      <c r="H16" s="17"/>
      <c r="I16" s="17"/>
      <c r="J16" s="2" t="n">
        <f aca="false">IF(1&gt;Reparto!$E$5,0,IF(F16="",Reparto!$D$8,F16))</f>
        <v>1800</v>
      </c>
      <c r="K16" s="2" t="n">
        <f aca="false">IF(2&gt;Reparto!$E$5,0,IF(G16="",Reparto!$D$9,G16))</f>
        <v>1200</v>
      </c>
      <c r="L16" s="2" t="n">
        <f aca="false">IF(3&gt;Reparto!$E$5,0,IF(H16="",Reparto!$D$10,H16))</f>
        <v>0</v>
      </c>
      <c r="M16" s="2" t="n">
        <f aca="false">IF(4&gt;Reparto!$E$5,0,IF(I16="",Reparto!$D$11,I16))</f>
        <v>0</v>
      </c>
      <c r="N16" s="8" t="n">
        <f aca="false">IF(OR(NOT(ISNUMBER(D16)),SUM(J16:M16)&lt;=0),0,SIGN(D16)*(V16+IF(AE16&lt;=$Z16,1,0))/100)</f>
        <v>0</v>
      </c>
      <c r="O16" s="8" t="n">
        <f aca="false">IF(OR(NOT(ISNUMBER(D16)),SUM(J16:M16)&lt;=0),0,SIGN(D16)*(W16+IF(AF16&lt;=$Z16,1,0))/100)</f>
        <v>0</v>
      </c>
      <c r="P16" s="8" t="n">
        <f aca="false">IF(OR(NOT(ISNUMBER(D16)),SUM(J16:M16)&lt;=0),0,SIGN(D16)*(X16+IF(AG16&lt;=$Z16,1,0))/100)</f>
        <v>0</v>
      </c>
      <c r="Q16" s="8" t="n">
        <f aca="false">IF(OR(NOT(ISNUMBER(D16)),SUM(J16:M16)&lt;=0),0,SIGN(D16)*(Y16+IF(AH16&lt;=$Z16,1,0))/100)</f>
        <v>0</v>
      </c>
      <c r="R16" s="2" t="n">
        <f aca="false">IF(OR(NOT(ISNUMBER(D16)),SUM(J16:M16)&lt;=0),0,ROUND(ROUND(ABS(D16)*100,0)*J16/SUM(J16:M16),10))</f>
        <v>0</v>
      </c>
      <c r="S16" s="2" t="n">
        <f aca="false">IF(OR(NOT(ISNUMBER(D16)),SUM(J16:M16)&lt;=0),0,ROUND(ROUND(ABS(D16)*100,0)*K16/SUM(J16:M16),10))</f>
        <v>0</v>
      </c>
      <c r="T16" s="2" t="n">
        <f aca="false">IF(OR(NOT(ISNUMBER(D16)),SUM(J16:M16)&lt;=0),0,ROUND(ROUND(ABS(D16)*100,0)*L16/SUM(J16:M16),10))</f>
        <v>0</v>
      </c>
      <c r="U16" s="2" t="n">
        <f aca="false">IF(OR(NOT(ISNUMBER(D16)),SUM(J16:M16)&lt;=0),0,ROUND(ROUND(ABS(D16)*100,0)*M16/SUM(J16:M16),10))</f>
        <v>0</v>
      </c>
      <c r="V16" s="2" t="n">
        <f aca="false">INT(R16)</f>
        <v>0</v>
      </c>
      <c r="W16" s="2" t="n">
        <f aca="false">INT(S16)</f>
        <v>0</v>
      </c>
      <c r="X16" s="2" t="n">
        <f aca="false">INT(T16)</f>
        <v>0</v>
      </c>
      <c r="Y16" s="2" t="n">
        <f aca="false">INT(U16)</f>
        <v>0</v>
      </c>
      <c r="Z16" s="2" t="n">
        <f aca="false">IF(ISNUMBER(D16),ROUND(ABS(D16)*100,0)-SUM(V16:Y16),0)</f>
        <v>0</v>
      </c>
      <c r="AA16" s="2" t="n">
        <f aca="false">ROUND(R16-V16,10)</f>
        <v>0</v>
      </c>
      <c r="AB16" s="2" t="n">
        <f aca="false">ROUND(S16-W16,10)</f>
        <v>0</v>
      </c>
      <c r="AC16" s="2" t="n">
        <f aca="false">ROUND(T16-X16,10)</f>
        <v>0</v>
      </c>
      <c r="AD16" s="2" t="n">
        <f aca="false">ROUND(U16-Y16,10)</f>
        <v>0</v>
      </c>
      <c r="AE16" s="2" t="n">
        <f aca="false">COUNTIFS($AA16:$AD16,"&gt;"&amp;AA16)+COUNTIFS($AA16:AA16,AA16)</f>
        <v>1</v>
      </c>
      <c r="AF16" s="2" t="n">
        <f aca="false">COUNTIFS($AA16:$AD16,"&gt;"&amp;AB16)+COUNTIFS($AA16:AB16,AB16)</f>
        <v>2</v>
      </c>
      <c r="AG16" s="2" t="n">
        <f aca="false">COUNTIFS($AA16:$AD16,"&gt;"&amp;AC16)+COUNTIFS($AA16:AC16,AC16)</f>
        <v>3</v>
      </c>
      <c r="AH16" s="2" t="n">
        <f aca="false">COUNTIFS($AA16:$AD16,"&gt;"&amp;AD16)+COUNTIFS($AA16:AD16,AD16)</f>
        <v>4</v>
      </c>
      <c r="AI16" s="2" t="str">
        <f aca="false">IF(COUNTA(A16:I16)=0,"",IF(OR(NOT(ISNUMBER(A16)),B16="",COUNTIFS(Reparto!$A$8:INDEX(Reparto!$A$8:$A$11,Reparto!$E$5),C16)&lt;&gt;1,NOT(ISNUMBER(D16)),ABS(D16-ROUND(D16,2))&gt;0.000001,MIN(J16:M16)&lt;0,SUM(J16:M16)&lt;=0,COUNT(J16:M16)&lt;&gt;4,ABS(SUM(N16:Q16)-D16)&gt;0.000001),"REVISAR datos","Correcto"))</f>
        <v/>
      </c>
    </row>
    <row r="17" customFormat="false" ht="24" hidden="false" customHeight="true" outlineLevel="0" collapsed="false">
      <c r="A17" s="19"/>
      <c r="B17" s="17"/>
      <c r="C17" s="17"/>
      <c r="D17" s="18"/>
      <c r="E17" s="17"/>
      <c r="F17" s="17"/>
      <c r="G17" s="17"/>
      <c r="H17" s="17"/>
      <c r="I17" s="17"/>
      <c r="J17" s="2" t="n">
        <f aca="false">IF(1&gt;Reparto!$E$5,0,IF(F17="",Reparto!$D$8,F17))</f>
        <v>1800</v>
      </c>
      <c r="K17" s="2" t="n">
        <f aca="false">IF(2&gt;Reparto!$E$5,0,IF(G17="",Reparto!$D$9,G17))</f>
        <v>1200</v>
      </c>
      <c r="L17" s="2" t="n">
        <f aca="false">IF(3&gt;Reparto!$E$5,0,IF(H17="",Reparto!$D$10,H17))</f>
        <v>0</v>
      </c>
      <c r="M17" s="2" t="n">
        <f aca="false">IF(4&gt;Reparto!$E$5,0,IF(I17="",Reparto!$D$11,I17))</f>
        <v>0</v>
      </c>
      <c r="N17" s="8" t="n">
        <f aca="false">IF(OR(NOT(ISNUMBER(D17)),SUM(J17:M17)&lt;=0),0,SIGN(D17)*(V17+IF(AE17&lt;=$Z17,1,0))/100)</f>
        <v>0</v>
      </c>
      <c r="O17" s="8" t="n">
        <f aca="false">IF(OR(NOT(ISNUMBER(D17)),SUM(J17:M17)&lt;=0),0,SIGN(D17)*(W17+IF(AF17&lt;=$Z17,1,0))/100)</f>
        <v>0</v>
      </c>
      <c r="P17" s="8" t="n">
        <f aca="false">IF(OR(NOT(ISNUMBER(D17)),SUM(J17:M17)&lt;=0),0,SIGN(D17)*(X17+IF(AG17&lt;=$Z17,1,0))/100)</f>
        <v>0</v>
      </c>
      <c r="Q17" s="8" t="n">
        <f aca="false">IF(OR(NOT(ISNUMBER(D17)),SUM(J17:M17)&lt;=0),0,SIGN(D17)*(Y17+IF(AH17&lt;=$Z17,1,0))/100)</f>
        <v>0</v>
      </c>
      <c r="R17" s="2" t="n">
        <f aca="false">IF(OR(NOT(ISNUMBER(D17)),SUM(J17:M17)&lt;=0),0,ROUND(ROUND(ABS(D17)*100,0)*J17/SUM(J17:M17),10))</f>
        <v>0</v>
      </c>
      <c r="S17" s="2" t="n">
        <f aca="false">IF(OR(NOT(ISNUMBER(D17)),SUM(J17:M17)&lt;=0),0,ROUND(ROUND(ABS(D17)*100,0)*K17/SUM(J17:M17),10))</f>
        <v>0</v>
      </c>
      <c r="T17" s="2" t="n">
        <f aca="false">IF(OR(NOT(ISNUMBER(D17)),SUM(J17:M17)&lt;=0),0,ROUND(ROUND(ABS(D17)*100,0)*L17/SUM(J17:M17),10))</f>
        <v>0</v>
      </c>
      <c r="U17" s="2" t="n">
        <f aca="false">IF(OR(NOT(ISNUMBER(D17)),SUM(J17:M17)&lt;=0),0,ROUND(ROUND(ABS(D17)*100,0)*M17/SUM(J17:M17),10))</f>
        <v>0</v>
      </c>
      <c r="V17" s="2" t="n">
        <f aca="false">INT(R17)</f>
        <v>0</v>
      </c>
      <c r="W17" s="2" t="n">
        <f aca="false">INT(S17)</f>
        <v>0</v>
      </c>
      <c r="X17" s="2" t="n">
        <f aca="false">INT(T17)</f>
        <v>0</v>
      </c>
      <c r="Y17" s="2" t="n">
        <f aca="false">INT(U17)</f>
        <v>0</v>
      </c>
      <c r="Z17" s="2" t="n">
        <f aca="false">IF(ISNUMBER(D17),ROUND(ABS(D17)*100,0)-SUM(V17:Y17),0)</f>
        <v>0</v>
      </c>
      <c r="AA17" s="2" t="n">
        <f aca="false">ROUND(R17-V17,10)</f>
        <v>0</v>
      </c>
      <c r="AB17" s="2" t="n">
        <f aca="false">ROUND(S17-W17,10)</f>
        <v>0</v>
      </c>
      <c r="AC17" s="2" t="n">
        <f aca="false">ROUND(T17-X17,10)</f>
        <v>0</v>
      </c>
      <c r="AD17" s="2" t="n">
        <f aca="false">ROUND(U17-Y17,10)</f>
        <v>0</v>
      </c>
      <c r="AE17" s="2" t="n">
        <f aca="false">COUNTIFS($AA17:$AD17,"&gt;"&amp;AA17)+COUNTIFS($AA17:AA17,AA17)</f>
        <v>1</v>
      </c>
      <c r="AF17" s="2" t="n">
        <f aca="false">COUNTIFS($AA17:$AD17,"&gt;"&amp;AB17)+COUNTIFS($AA17:AB17,AB17)</f>
        <v>2</v>
      </c>
      <c r="AG17" s="2" t="n">
        <f aca="false">COUNTIFS($AA17:$AD17,"&gt;"&amp;AC17)+COUNTIFS($AA17:AC17,AC17)</f>
        <v>3</v>
      </c>
      <c r="AH17" s="2" t="n">
        <f aca="false">COUNTIFS($AA17:$AD17,"&gt;"&amp;AD17)+COUNTIFS($AA17:AD17,AD17)</f>
        <v>4</v>
      </c>
      <c r="AI17" s="2" t="str">
        <f aca="false">IF(COUNTA(A17:I17)=0,"",IF(OR(NOT(ISNUMBER(A17)),B17="",COUNTIFS(Reparto!$A$8:INDEX(Reparto!$A$8:$A$11,Reparto!$E$5),C17)&lt;&gt;1,NOT(ISNUMBER(D17)),ABS(D17-ROUND(D17,2))&gt;0.000001,MIN(J17:M17)&lt;0,SUM(J17:M17)&lt;=0,COUNT(J17:M17)&lt;&gt;4,ABS(SUM(N17:Q17)-D17)&gt;0.000001),"REVISAR datos","Correcto"))</f>
        <v/>
      </c>
    </row>
    <row r="18" customFormat="false" ht="24" hidden="false" customHeight="true" outlineLevel="0" collapsed="false">
      <c r="A18" s="19"/>
      <c r="B18" s="17"/>
      <c r="C18" s="17"/>
      <c r="D18" s="18"/>
      <c r="E18" s="17"/>
      <c r="F18" s="17"/>
      <c r="G18" s="17"/>
      <c r="H18" s="17"/>
      <c r="I18" s="17"/>
      <c r="J18" s="2" t="n">
        <f aca="false">IF(1&gt;Reparto!$E$5,0,IF(F18="",Reparto!$D$8,F18))</f>
        <v>1800</v>
      </c>
      <c r="K18" s="2" t="n">
        <f aca="false">IF(2&gt;Reparto!$E$5,0,IF(G18="",Reparto!$D$9,G18))</f>
        <v>1200</v>
      </c>
      <c r="L18" s="2" t="n">
        <f aca="false">IF(3&gt;Reparto!$E$5,0,IF(H18="",Reparto!$D$10,H18))</f>
        <v>0</v>
      </c>
      <c r="M18" s="2" t="n">
        <f aca="false">IF(4&gt;Reparto!$E$5,0,IF(I18="",Reparto!$D$11,I18))</f>
        <v>0</v>
      </c>
      <c r="N18" s="8" t="n">
        <f aca="false">IF(OR(NOT(ISNUMBER(D18)),SUM(J18:M18)&lt;=0),0,SIGN(D18)*(V18+IF(AE18&lt;=$Z18,1,0))/100)</f>
        <v>0</v>
      </c>
      <c r="O18" s="8" t="n">
        <f aca="false">IF(OR(NOT(ISNUMBER(D18)),SUM(J18:M18)&lt;=0),0,SIGN(D18)*(W18+IF(AF18&lt;=$Z18,1,0))/100)</f>
        <v>0</v>
      </c>
      <c r="P18" s="8" t="n">
        <f aca="false">IF(OR(NOT(ISNUMBER(D18)),SUM(J18:M18)&lt;=0),0,SIGN(D18)*(X18+IF(AG18&lt;=$Z18,1,0))/100)</f>
        <v>0</v>
      </c>
      <c r="Q18" s="8" t="n">
        <f aca="false">IF(OR(NOT(ISNUMBER(D18)),SUM(J18:M18)&lt;=0),0,SIGN(D18)*(Y18+IF(AH18&lt;=$Z18,1,0))/100)</f>
        <v>0</v>
      </c>
      <c r="R18" s="2" t="n">
        <f aca="false">IF(OR(NOT(ISNUMBER(D18)),SUM(J18:M18)&lt;=0),0,ROUND(ROUND(ABS(D18)*100,0)*J18/SUM(J18:M18),10))</f>
        <v>0</v>
      </c>
      <c r="S18" s="2" t="n">
        <f aca="false">IF(OR(NOT(ISNUMBER(D18)),SUM(J18:M18)&lt;=0),0,ROUND(ROUND(ABS(D18)*100,0)*K18/SUM(J18:M18),10))</f>
        <v>0</v>
      </c>
      <c r="T18" s="2" t="n">
        <f aca="false">IF(OR(NOT(ISNUMBER(D18)),SUM(J18:M18)&lt;=0),0,ROUND(ROUND(ABS(D18)*100,0)*L18/SUM(J18:M18),10))</f>
        <v>0</v>
      </c>
      <c r="U18" s="2" t="n">
        <f aca="false">IF(OR(NOT(ISNUMBER(D18)),SUM(J18:M18)&lt;=0),0,ROUND(ROUND(ABS(D18)*100,0)*M18/SUM(J18:M18),10))</f>
        <v>0</v>
      </c>
      <c r="V18" s="2" t="n">
        <f aca="false">INT(R18)</f>
        <v>0</v>
      </c>
      <c r="W18" s="2" t="n">
        <f aca="false">INT(S18)</f>
        <v>0</v>
      </c>
      <c r="X18" s="2" t="n">
        <f aca="false">INT(T18)</f>
        <v>0</v>
      </c>
      <c r="Y18" s="2" t="n">
        <f aca="false">INT(U18)</f>
        <v>0</v>
      </c>
      <c r="Z18" s="2" t="n">
        <f aca="false">IF(ISNUMBER(D18),ROUND(ABS(D18)*100,0)-SUM(V18:Y18),0)</f>
        <v>0</v>
      </c>
      <c r="AA18" s="2" t="n">
        <f aca="false">ROUND(R18-V18,10)</f>
        <v>0</v>
      </c>
      <c r="AB18" s="2" t="n">
        <f aca="false">ROUND(S18-W18,10)</f>
        <v>0</v>
      </c>
      <c r="AC18" s="2" t="n">
        <f aca="false">ROUND(T18-X18,10)</f>
        <v>0</v>
      </c>
      <c r="AD18" s="2" t="n">
        <f aca="false">ROUND(U18-Y18,10)</f>
        <v>0</v>
      </c>
      <c r="AE18" s="2" t="n">
        <f aca="false">COUNTIFS($AA18:$AD18,"&gt;"&amp;AA18)+COUNTIFS($AA18:AA18,AA18)</f>
        <v>1</v>
      </c>
      <c r="AF18" s="2" t="n">
        <f aca="false">COUNTIFS($AA18:$AD18,"&gt;"&amp;AB18)+COUNTIFS($AA18:AB18,AB18)</f>
        <v>2</v>
      </c>
      <c r="AG18" s="2" t="n">
        <f aca="false">COUNTIFS($AA18:$AD18,"&gt;"&amp;AC18)+COUNTIFS($AA18:AC18,AC18)</f>
        <v>3</v>
      </c>
      <c r="AH18" s="2" t="n">
        <f aca="false">COUNTIFS($AA18:$AD18,"&gt;"&amp;AD18)+COUNTIFS($AA18:AD18,AD18)</f>
        <v>4</v>
      </c>
      <c r="AI18" s="2" t="str">
        <f aca="false">IF(COUNTA(A18:I18)=0,"",IF(OR(NOT(ISNUMBER(A18)),B18="",COUNTIFS(Reparto!$A$8:INDEX(Reparto!$A$8:$A$11,Reparto!$E$5),C18)&lt;&gt;1,NOT(ISNUMBER(D18)),ABS(D18-ROUND(D18,2))&gt;0.000001,MIN(J18:M18)&lt;0,SUM(J18:M18)&lt;=0,COUNT(J18:M18)&lt;&gt;4,ABS(SUM(N18:Q18)-D18)&gt;0.000001),"REVISAR datos","Correcto"))</f>
        <v/>
      </c>
    </row>
    <row r="19" customFormat="false" ht="24" hidden="false" customHeight="true" outlineLevel="0" collapsed="false">
      <c r="A19" s="19"/>
      <c r="B19" s="17"/>
      <c r="C19" s="17"/>
      <c r="D19" s="18"/>
      <c r="E19" s="17"/>
      <c r="F19" s="17"/>
      <c r="G19" s="17"/>
      <c r="H19" s="17"/>
      <c r="I19" s="17"/>
      <c r="J19" s="2" t="n">
        <f aca="false">IF(1&gt;Reparto!$E$5,0,IF(F19="",Reparto!$D$8,F19))</f>
        <v>1800</v>
      </c>
      <c r="K19" s="2" t="n">
        <f aca="false">IF(2&gt;Reparto!$E$5,0,IF(G19="",Reparto!$D$9,G19))</f>
        <v>1200</v>
      </c>
      <c r="L19" s="2" t="n">
        <f aca="false">IF(3&gt;Reparto!$E$5,0,IF(H19="",Reparto!$D$10,H19))</f>
        <v>0</v>
      </c>
      <c r="M19" s="2" t="n">
        <f aca="false">IF(4&gt;Reparto!$E$5,0,IF(I19="",Reparto!$D$11,I19))</f>
        <v>0</v>
      </c>
      <c r="N19" s="8" t="n">
        <f aca="false">IF(OR(NOT(ISNUMBER(D19)),SUM(J19:M19)&lt;=0),0,SIGN(D19)*(V19+IF(AE19&lt;=$Z19,1,0))/100)</f>
        <v>0</v>
      </c>
      <c r="O19" s="8" t="n">
        <f aca="false">IF(OR(NOT(ISNUMBER(D19)),SUM(J19:M19)&lt;=0),0,SIGN(D19)*(W19+IF(AF19&lt;=$Z19,1,0))/100)</f>
        <v>0</v>
      </c>
      <c r="P19" s="8" t="n">
        <f aca="false">IF(OR(NOT(ISNUMBER(D19)),SUM(J19:M19)&lt;=0),0,SIGN(D19)*(X19+IF(AG19&lt;=$Z19,1,0))/100)</f>
        <v>0</v>
      </c>
      <c r="Q19" s="8" t="n">
        <f aca="false">IF(OR(NOT(ISNUMBER(D19)),SUM(J19:M19)&lt;=0),0,SIGN(D19)*(Y19+IF(AH19&lt;=$Z19,1,0))/100)</f>
        <v>0</v>
      </c>
      <c r="R19" s="2" t="n">
        <f aca="false">IF(OR(NOT(ISNUMBER(D19)),SUM(J19:M19)&lt;=0),0,ROUND(ROUND(ABS(D19)*100,0)*J19/SUM(J19:M19),10))</f>
        <v>0</v>
      </c>
      <c r="S19" s="2" t="n">
        <f aca="false">IF(OR(NOT(ISNUMBER(D19)),SUM(J19:M19)&lt;=0),0,ROUND(ROUND(ABS(D19)*100,0)*K19/SUM(J19:M19),10))</f>
        <v>0</v>
      </c>
      <c r="T19" s="2" t="n">
        <f aca="false">IF(OR(NOT(ISNUMBER(D19)),SUM(J19:M19)&lt;=0),0,ROUND(ROUND(ABS(D19)*100,0)*L19/SUM(J19:M19),10))</f>
        <v>0</v>
      </c>
      <c r="U19" s="2" t="n">
        <f aca="false">IF(OR(NOT(ISNUMBER(D19)),SUM(J19:M19)&lt;=0),0,ROUND(ROUND(ABS(D19)*100,0)*M19/SUM(J19:M19),10))</f>
        <v>0</v>
      </c>
      <c r="V19" s="2" t="n">
        <f aca="false">INT(R19)</f>
        <v>0</v>
      </c>
      <c r="W19" s="2" t="n">
        <f aca="false">INT(S19)</f>
        <v>0</v>
      </c>
      <c r="X19" s="2" t="n">
        <f aca="false">INT(T19)</f>
        <v>0</v>
      </c>
      <c r="Y19" s="2" t="n">
        <f aca="false">INT(U19)</f>
        <v>0</v>
      </c>
      <c r="Z19" s="2" t="n">
        <f aca="false">IF(ISNUMBER(D19),ROUND(ABS(D19)*100,0)-SUM(V19:Y19),0)</f>
        <v>0</v>
      </c>
      <c r="AA19" s="2" t="n">
        <f aca="false">ROUND(R19-V19,10)</f>
        <v>0</v>
      </c>
      <c r="AB19" s="2" t="n">
        <f aca="false">ROUND(S19-W19,10)</f>
        <v>0</v>
      </c>
      <c r="AC19" s="2" t="n">
        <f aca="false">ROUND(T19-X19,10)</f>
        <v>0</v>
      </c>
      <c r="AD19" s="2" t="n">
        <f aca="false">ROUND(U19-Y19,10)</f>
        <v>0</v>
      </c>
      <c r="AE19" s="2" t="n">
        <f aca="false">COUNTIFS($AA19:$AD19,"&gt;"&amp;AA19)+COUNTIFS($AA19:AA19,AA19)</f>
        <v>1</v>
      </c>
      <c r="AF19" s="2" t="n">
        <f aca="false">COUNTIFS($AA19:$AD19,"&gt;"&amp;AB19)+COUNTIFS($AA19:AB19,AB19)</f>
        <v>2</v>
      </c>
      <c r="AG19" s="2" t="n">
        <f aca="false">COUNTIFS($AA19:$AD19,"&gt;"&amp;AC19)+COUNTIFS($AA19:AC19,AC19)</f>
        <v>3</v>
      </c>
      <c r="AH19" s="2" t="n">
        <f aca="false">COUNTIFS($AA19:$AD19,"&gt;"&amp;AD19)+COUNTIFS($AA19:AD19,AD19)</f>
        <v>4</v>
      </c>
      <c r="AI19" s="2" t="str">
        <f aca="false">IF(COUNTA(A19:I19)=0,"",IF(OR(NOT(ISNUMBER(A19)),B19="",COUNTIFS(Reparto!$A$8:INDEX(Reparto!$A$8:$A$11,Reparto!$E$5),C19)&lt;&gt;1,NOT(ISNUMBER(D19)),ABS(D19-ROUND(D19,2))&gt;0.000001,MIN(J19:M19)&lt;0,SUM(J19:M19)&lt;=0,COUNT(J19:M19)&lt;&gt;4,ABS(SUM(N19:Q19)-D19)&gt;0.000001),"REVISAR datos","Correcto"))</f>
        <v/>
      </c>
    </row>
    <row r="20" customFormat="false" ht="24" hidden="false" customHeight="true" outlineLevel="0" collapsed="false">
      <c r="A20" s="19"/>
      <c r="B20" s="17"/>
      <c r="C20" s="17"/>
      <c r="D20" s="18"/>
      <c r="E20" s="17"/>
      <c r="F20" s="17"/>
      <c r="G20" s="17"/>
      <c r="H20" s="17"/>
      <c r="I20" s="17"/>
      <c r="J20" s="2" t="n">
        <f aca="false">IF(1&gt;Reparto!$E$5,0,IF(F20="",Reparto!$D$8,F20))</f>
        <v>1800</v>
      </c>
      <c r="K20" s="2" t="n">
        <f aca="false">IF(2&gt;Reparto!$E$5,0,IF(G20="",Reparto!$D$9,G20))</f>
        <v>1200</v>
      </c>
      <c r="L20" s="2" t="n">
        <f aca="false">IF(3&gt;Reparto!$E$5,0,IF(H20="",Reparto!$D$10,H20))</f>
        <v>0</v>
      </c>
      <c r="M20" s="2" t="n">
        <f aca="false">IF(4&gt;Reparto!$E$5,0,IF(I20="",Reparto!$D$11,I20))</f>
        <v>0</v>
      </c>
      <c r="N20" s="8" t="n">
        <f aca="false">IF(OR(NOT(ISNUMBER(D20)),SUM(J20:M20)&lt;=0),0,SIGN(D20)*(V20+IF(AE20&lt;=$Z20,1,0))/100)</f>
        <v>0</v>
      </c>
      <c r="O20" s="8" t="n">
        <f aca="false">IF(OR(NOT(ISNUMBER(D20)),SUM(J20:M20)&lt;=0),0,SIGN(D20)*(W20+IF(AF20&lt;=$Z20,1,0))/100)</f>
        <v>0</v>
      </c>
      <c r="P20" s="8" t="n">
        <f aca="false">IF(OR(NOT(ISNUMBER(D20)),SUM(J20:M20)&lt;=0),0,SIGN(D20)*(X20+IF(AG20&lt;=$Z20,1,0))/100)</f>
        <v>0</v>
      </c>
      <c r="Q20" s="8" t="n">
        <f aca="false">IF(OR(NOT(ISNUMBER(D20)),SUM(J20:M20)&lt;=0),0,SIGN(D20)*(Y20+IF(AH20&lt;=$Z20,1,0))/100)</f>
        <v>0</v>
      </c>
      <c r="R20" s="2" t="n">
        <f aca="false">IF(OR(NOT(ISNUMBER(D20)),SUM(J20:M20)&lt;=0),0,ROUND(ROUND(ABS(D20)*100,0)*J20/SUM(J20:M20),10))</f>
        <v>0</v>
      </c>
      <c r="S20" s="2" t="n">
        <f aca="false">IF(OR(NOT(ISNUMBER(D20)),SUM(J20:M20)&lt;=0),0,ROUND(ROUND(ABS(D20)*100,0)*K20/SUM(J20:M20),10))</f>
        <v>0</v>
      </c>
      <c r="T20" s="2" t="n">
        <f aca="false">IF(OR(NOT(ISNUMBER(D20)),SUM(J20:M20)&lt;=0),0,ROUND(ROUND(ABS(D20)*100,0)*L20/SUM(J20:M20),10))</f>
        <v>0</v>
      </c>
      <c r="U20" s="2" t="n">
        <f aca="false">IF(OR(NOT(ISNUMBER(D20)),SUM(J20:M20)&lt;=0),0,ROUND(ROUND(ABS(D20)*100,0)*M20/SUM(J20:M20),10))</f>
        <v>0</v>
      </c>
      <c r="V20" s="2" t="n">
        <f aca="false">INT(R20)</f>
        <v>0</v>
      </c>
      <c r="W20" s="2" t="n">
        <f aca="false">INT(S20)</f>
        <v>0</v>
      </c>
      <c r="X20" s="2" t="n">
        <f aca="false">INT(T20)</f>
        <v>0</v>
      </c>
      <c r="Y20" s="2" t="n">
        <f aca="false">INT(U20)</f>
        <v>0</v>
      </c>
      <c r="Z20" s="2" t="n">
        <f aca="false">IF(ISNUMBER(D20),ROUND(ABS(D20)*100,0)-SUM(V20:Y20),0)</f>
        <v>0</v>
      </c>
      <c r="AA20" s="2" t="n">
        <f aca="false">ROUND(R20-V20,10)</f>
        <v>0</v>
      </c>
      <c r="AB20" s="2" t="n">
        <f aca="false">ROUND(S20-W20,10)</f>
        <v>0</v>
      </c>
      <c r="AC20" s="2" t="n">
        <f aca="false">ROUND(T20-X20,10)</f>
        <v>0</v>
      </c>
      <c r="AD20" s="2" t="n">
        <f aca="false">ROUND(U20-Y20,10)</f>
        <v>0</v>
      </c>
      <c r="AE20" s="2" t="n">
        <f aca="false">COUNTIFS($AA20:$AD20,"&gt;"&amp;AA20)+COUNTIFS($AA20:AA20,AA20)</f>
        <v>1</v>
      </c>
      <c r="AF20" s="2" t="n">
        <f aca="false">COUNTIFS($AA20:$AD20,"&gt;"&amp;AB20)+COUNTIFS($AA20:AB20,AB20)</f>
        <v>2</v>
      </c>
      <c r="AG20" s="2" t="n">
        <f aca="false">COUNTIFS($AA20:$AD20,"&gt;"&amp;AC20)+COUNTIFS($AA20:AC20,AC20)</f>
        <v>3</v>
      </c>
      <c r="AH20" s="2" t="n">
        <f aca="false">COUNTIFS($AA20:$AD20,"&gt;"&amp;AD20)+COUNTIFS($AA20:AD20,AD20)</f>
        <v>4</v>
      </c>
      <c r="AI20" s="2" t="str">
        <f aca="false">IF(COUNTA(A20:I20)=0,"",IF(OR(NOT(ISNUMBER(A20)),B20="",COUNTIFS(Reparto!$A$8:INDEX(Reparto!$A$8:$A$11,Reparto!$E$5),C20)&lt;&gt;1,NOT(ISNUMBER(D20)),ABS(D20-ROUND(D20,2))&gt;0.000001,MIN(J20:M20)&lt;0,SUM(J20:M20)&lt;=0,COUNT(J20:M20)&lt;&gt;4,ABS(SUM(N20:Q20)-D20)&gt;0.000001),"REVISAR datos","Correcto"))</f>
        <v/>
      </c>
    </row>
    <row r="21" customFormat="false" ht="24" hidden="false" customHeight="true" outlineLevel="0" collapsed="false">
      <c r="A21" s="19"/>
      <c r="B21" s="17"/>
      <c r="C21" s="17"/>
      <c r="D21" s="18"/>
      <c r="E21" s="17"/>
      <c r="F21" s="17"/>
      <c r="G21" s="17"/>
      <c r="H21" s="17"/>
      <c r="I21" s="17"/>
      <c r="J21" s="2" t="n">
        <f aca="false">IF(1&gt;Reparto!$E$5,0,IF(F21="",Reparto!$D$8,F21))</f>
        <v>1800</v>
      </c>
      <c r="K21" s="2" t="n">
        <f aca="false">IF(2&gt;Reparto!$E$5,0,IF(G21="",Reparto!$D$9,G21))</f>
        <v>1200</v>
      </c>
      <c r="L21" s="2" t="n">
        <f aca="false">IF(3&gt;Reparto!$E$5,0,IF(H21="",Reparto!$D$10,H21))</f>
        <v>0</v>
      </c>
      <c r="M21" s="2" t="n">
        <f aca="false">IF(4&gt;Reparto!$E$5,0,IF(I21="",Reparto!$D$11,I21))</f>
        <v>0</v>
      </c>
      <c r="N21" s="8" t="n">
        <f aca="false">IF(OR(NOT(ISNUMBER(D21)),SUM(J21:M21)&lt;=0),0,SIGN(D21)*(V21+IF(AE21&lt;=$Z21,1,0))/100)</f>
        <v>0</v>
      </c>
      <c r="O21" s="8" t="n">
        <f aca="false">IF(OR(NOT(ISNUMBER(D21)),SUM(J21:M21)&lt;=0),0,SIGN(D21)*(W21+IF(AF21&lt;=$Z21,1,0))/100)</f>
        <v>0</v>
      </c>
      <c r="P21" s="8" t="n">
        <f aca="false">IF(OR(NOT(ISNUMBER(D21)),SUM(J21:M21)&lt;=0),0,SIGN(D21)*(X21+IF(AG21&lt;=$Z21,1,0))/100)</f>
        <v>0</v>
      </c>
      <c r="Q21" s="8" t="n">
        <f aca="false">IF(OR(NOT(ISNUMBER(D21)),SUM(J21:M21)&lt;=0),0,SIGN(D21)*(Y21+IF(AH21&lt;=$Z21,1,0))/100)</f>
        <v>0</v>
      </c>
      <c r="R21" s="2" t="n">
        <f aca="false">IF(OR(NOT(ISNUMBER(D21)),SUM(J21:M21)&lt;=0),0,ROUND(ROUND(ABS(D21)*100,0)*J21/SUM(J21:M21),10))</f>
        <v>0</v>
      </c>
      <c r="S21" s="2" t="n">
        <f aca="false">IF(OR(NOT(ISNUMBER(D21)),SUM(J21:M21)&lt;=0),0,ROUND(ROUND(ABS(D21)*100,0)*K21/SUM(J21:M21),10))</f>
        <v>0</v>
      </c>
      <c r="T21" s="2" t="n">
        <f aca="false">IF(OR(NOT(ISNUMBER(D21)),SUM(J21:M21)&lt;=0),0,ROUND(ROUND(ABS(D21)*100,0)*L21/SUM(J21:M21),10))</f>
        <v>0</v>
      </c>
      <c r="U21" s="2" t="n">
        <f aca="false">IF(OR(NOT(ISNUMBER(D21)),SUM(J21:M21)&lt;=0),0,ROUND(ROUND(ABS(D21)*100,0)*M21/SUM(J21:M21),10))</f>
        <v>0</v>
      </c>
      <c r="V21" s="2" t="n">
        <f aca="false">INT(R21)</f>
        <v>0</v>
      </c>
      <c r="W21" s="2" t="n">
        <f aca="false">INT(S21)</f>
        <v>0</v>
      </c>
      <c r="X21" s="2" t="n">
        <f aca="false">INT(T21)</f>
        <v>0</v>
      </c>
      <c r="Y21" s="2" t="n">
        <f aca="false">INT(U21)</f>
        <v>0</v>
      </c>
      <c r="Z21" s="2" t="n">
        <f aca="false">IF(ISNUMBER(D21),ROUND(ABS(D21)*100,0)-SUM(V21:Y21),0)</f>
        <v>0</v>
      </c>
      <c r="AA21" s="2" t="n">
        <f aca="false">ROUND(R21-V21,10)</f>
        <v>0</v>
      </c>
      <c r="AB21" s="2" t="n">
        <f aca="false">ROUND(S21-W21,10)</f>
        <v>0</v>
      </c>
      <c r="AC21" s="2" t="n">
        <f aca="false">ROUND(T21-X21,10)</f>
        <v>0</v>
      </c>
      <c r="AD21" s="2" t="n">
        <f aca="false">ROUND(U21-Y21,10)</f>
        <v>0</v>
      </c>
      <c r="AE21" s="2" t="n">
        <f aca="false">COUNTIFS($AA21:$AD21,"&gt;"&amp;AA21)+COUNTIFS($AA21:AA21,AA21)</f>
        <v>1</v>
      </c>
      <c r="AF21" s="2" t="n">
        <f aca="false">COUNTIFS($AA21:$AD21,"&gt;"&amp;AB21)+COUNTIFS($AA21:AB21,AB21)</f>
        <v>2</v>
      </c>
      <c r="AG21" s="2" t="n">
        <f aca="false">COUNTIFS($AA21:$AD21,"&gt;"&amp;AC21)+COUNTIFS($AA21:AC21,AC21)</f>
        <v>3</v>
      </c>
      <c r="AH21" s="2" t="n">
        <f aca="false">COUNTIFS($AA21:$AD21,"&gt;"&amp;AD21)+COUNTIFS($AA21:AD21,AD21)</f>
        <v>4</v>
      </c>
      <c r="AI21" s="2" t="str">
        <f aca="false">IF(COUNTA(A21:I21)=0,"",IF(OR(NOT(ISNUMBER(A21)),B21="",COUNTIFS(Reparto!$A$8:INDEX(Reparto!$A$8:$A$11,Reparto!$E$5),C21)&lt;&gt;1,NOT(ISNUMBER(D21)),ABS(D21-ROUND(D21,2))&gt;0.000001,MIN(J21:M21)&lt;0,SUM(J21:M21)&lt;=0,COUNT(J21:M21)&lt;&gt;4,ABS(SUM(N21:Q21)-D21)&gt;0.000001),"REVISAR datos","Correcto"))</f>
        <v/>
      </c>
    </row>
    <row r="22" customFormat="false" ht="24" hidden="false" customHeight="true" outlineLevel="0" collapsed="false">
      <c r="A22" s="19"/>
      <c r="B22" s="17"/>
      <c r="C22" s="17"/>
      <c r="D22" s="18"/>
      <c r="E22" s="17"/>
      <c r="F22" s="17"/>
      <c r="G22" s="17"/>
      <c r="H22" s="17"/>
      <c r="I22" s="17"/>
      <c r="J22" s="2" t="n">
        <f aca="false">IF(1&gt;Reparto!$E$5,0,IF(F22="",Reparto!$D$8,F22))</f>
        <v>1800</v>
      </c>
      <c r="K22" s="2" t="n">
        <f aca="false">IF(2&gt;Reparto!$E$5,0,IF(G22="",Reparto!$D$9,G22))</f>
        <v>1200</v>
      </c>
      <c r="L22" s="2" t="n">
        <f aca="false">IF(3&gt;Reparto!$E$5,0,IF(H22="",Reparto!$D$10,H22))</f>
        <v>0</v>
      </c>
      <c r="M22" s="2" t="n">
        <f aca="false">IF(4&gt;Reparto!$E$5,0,IF(I22="",Reparto!$D$11,I22))</f>
        <v>0</v>
      </c>
      <c r="N22" s="8" t="n">
        <f aca="false">IF(OR(NOT(ISNUMBER(D22)),SUM(J22:M22)&lt;=0),0,SIGN(D22)*(V22+IF(AE22&lt;=$Z22,1,0))/100)</f>
        <v>0</v>
      </c>
      <c r="O22" s="8" t="n">
        <f aca="false">IF(OR(NOT(ISNUMBER(D22)),SUM(J22:M22)&lt;=0),0,SIGN(D22)*(W22+IF(AF22&lt;=$Z22,1,0))/100)</f>
        <v>0</v>
      </c>
      <c r="P22" s="8" t="n">
        <f aca="false">IF(OR(NOT(ISNUMBER(D22)),SUM(J22:M22)&lt;=0),0,SIGN(D22)*(X22+IF(AG22&lt;=$Z22,1,0))/100)</f>
        <v>0</v>
      </c>
      <c r="Q22" s="8" t="n">
        <f aca="false">IF(OR(NOT(ISNUMBER(D22)),SUM(J22:M22)&lt;=0),0,SIGN(D22)*(Y22+IF(AH22&lt;=$Z22,1,0))/100)</f>
        <v>0</v>
      </c>
      <c r="R22" s="2" t="n">
        <f aca="false">IF(OR(NOT(ISNUMBER(D22)),SUM(J22:M22)&lt;=0),0,ROUND(ROUND(ABS(D22)*100,0)*J22/SUM(J22:M22),10))</f>
        <v>0</v>
      </c>
      <c r="S22" s="2" t="n">
        <f aca="false">IF(OR(NOT(ISNUMBER(D22)),SUM(J22:M22)&lt;=0),0,ROUND(ROUND(ABS(D22)*100,0)*K22/SUM(J22:M22),10))</f>
        <v>0</v>
      </c>
      <c r="T22" s="2" t="n">
        <f aca="false">IF(OR(NOT(ISNUMBER(D22)),SUM(J22:M22)&lt;=0),0,ROUND(ROUND(ABS(D22)*100,0)*L22/SUM(J22:M22),10))</f>
        <v>0</v>
      </c>
      <c r="U22" s="2" t="n">
        <f aca="false">IF(OR(NOT(ISNUMBER(D22)),SUM(J22:M22)&lt;=0),0,ROUND(ROUND(ABS(D22)*100,0)*M22/SUM(J22:M22),10))</f>
        <v>0</v>
      </c>
      <c r="V22" s="2" t="n">
        <f aca="false">INT(R22)</f>
        <v>0</v>
      </c>
      <c r="W22" s="2" t="n">
        <f aca="false">INT(S22)</f>
        <v>0</v>
      </c>
      <c r="X22" s="2" t="n">
        <f aca="false">INT(T22)</f>
        <v>0</v>
      </c>
      <c r="Y22" s="2" t="n">
        <f aca="false">INT(U22)</f>
        <v>0</v>
      </c>
      <c r="Z22" s="2" t="n">
        <f aca="false">IF(ISNUMBER(D22),ROUND(ABS(D22)*100,0)-SUM(V22:Y22),0)</f>
        <v>0</v>
      </c>
      <c r="AA22" s="2" t="n">
        <f aca="false">ROUND(R22-V22,10)</f>
        <v>0</v>
      </c>
      <c r="AB22" s="2" t="n">
        <f aca="false">ROUND(S22-W22,10)</f>
        <v>0</v>
      </c>
      <c r="AC22" s="2" t="n">
        <f aca="false">ROUND(T22-X22,10)</f>
        <v>0</v>
      </c>
      <c r="AD22" s="2" t="n">
        <f aca="false">ROUND(U22-Y22,10)</f>
        <v>0</v>
      </c>
      <c r="AE22" s="2" t="n">
        <f aca="false">COUNTIFS($AA22:$AD22,"&gt;"&amp;AA22)+COUNTIFS($AA22:AA22,AA22)</f>
        <v>1</v>
      </c>
      <c r="AF22" s="2" t="n">
        <f aca="false">COUNTIFS($AA22:$AD22,"&gt;"&amp;AB22)+COUNTIFS($AA22:AB22,AB22)</f>
        <v>2</v>
      </c>
      <c r="AG22" s="2" t="n">
        <f aca="false">COUNTIFS($AA22:$AD22,"&gt;"&amp;AC22)+COUNTIFS($AA22:AC22,AC22)</f>
        <v>3</v>
      </c>
      <c r="AH22" s="2" t="n">
        <f aca="false">COUNTIFS($AA22:$AD22,"&gt;"&amp;AD22)+COUNTIFS($AA22:AD22,AD22)</f>
        <v>4</v>
      </c>
      <c r="AI22" s="2" t="str">
        <f aca="false">IF(COUNTA(A22:I22)=0,"",IF(OR(NOT(ISNUMBER(A22)),B22="",COUNTIFS(Reparto!$A$8:INDEX(Reparto!$A$8:$A$11,Reparto!$E$5),C22)&lt;&gt;1,NOT(ISNUMBER(D22)),ABS(D22-ROUND(D22,2))&gt;0.000001,MIN(J22:M22)&lt;0,SUM(J22:M22)&lt;=0,COUNT(J22:M22)&lt;&gt;4,ABS(SUM(N22:Q22)-D22)&gt;0.000001),"REVISAR datos","Correcto"))</f>
        <v/>
      </c>
    </row>
    <row r="23" customFormat="false" ht="24" hidden="false" customHeight="true" outlineLevel="0" collapsed="false">
      <c r="A23" s="19"/>
      <c r="B23" s="17"/>
      <c r="C23" s="17"/>
      <c r="D23" s="18"/>
      <c r="E23" s="17"/>
      <c r="F23" s="17"/>
      <c r="G23" s="17"/>
      <c r="H23" s="17"/>
      <c r="I23" s="17"/>
      <c r="J23" s="2" t="n">
        <f aca="false">IF(1&gt;Reparto!$E$5,0,IF(F23="",Reparto!$D$8,F23))</f>
        <v>1800</v>
      </c>
      <c r="K23" s="2" t="n">
        <f aca="false">IF(2&gt;Reparto!$E$5,0,IF(G23="",Reparto!$D$9,G23))</f>
        <v>1200</v>
      </c>
      <c r="L23" s="2" t="n">
        <f aca="false">IF(3&gt;Reparto!$E$5,0,IF(H23="",Reparto!$D$10,H23))</f>
        <v>0</v>
      </c>
      <c r="M23" s="2" t="n">
        <f aca="false">IF(4&gt;Reparto!$E$5,0,IF(I23="",Reparto!$D$11,I23))</f>
        <v>0</v>
      </c>
      <c r="N23" s="8" t="n">
        <f aca="false">IF(OR(NOT(ISNUMBER(D23)),SUM(J23:M23)&lt;=0),0,SIGN(D23)*(V23+IF(AE23&lt;=$Z23,1,0))/100)</f>
        <v>0</v>
      </c>
      <c r="O23" s="8" t="n">
        <f aca="false">IF(OR(NOT(ISNUMBER(D23)),SUM(J23:M23)&lt;=0),0,SIGN(D23)*(W23+IF(AF23&lt;=$Z23,1,0))/100)</f>
        <v>0</v>
      </c>
      <c r="P23" s="8" t="n">
        <f aca="false">IF(OR(NOT(ISNUMBER(D23)),SUM(J23:M23)&lt;=0),0,SIGN(D23)*(X23+IF(AG23&lt;=$Z23,1,0))/100)</f>
        <v>0</v>
      </c>
      <c r="Q23" s="8" t="n">
        <f aca="false">IF(OR(NOT(ISNUMBER(D23)),SUM(J23:M23)&lt;=0),0,SIGN(D23)*(Y23+IF(AH23&lt;=$Z23,1,0))/100)</f>
        <v>0</v>
      </c>
      <c r="R23" s="2" t="n">
        <f aca="false">IF(OR(NOT(ISNUMBER(D23)),SUM(J23:M23)&lt;=0),0,ROUND(ROUND(ABS(D23)*100,0)*J23/SUM(J23:M23),10))</f>
        <v>0</v>
      </c>
      <c r="S23" s="2" t="n">
        <f aca="false">IF(OR(NOT(ISNUMBER(D23)),SUM(J23:M23)&lt;=0),0,ROUND(ROUND(ABS(D23)*100,0)*K23/SUM(J23:M23),10))</f>
        <v>0</v>
      </c>
      <c r="T23" s="2" t="n">
        <f aca="false">IF(OR(NOT(ISNUMBER(D23)),SUM(J23:M23)&lt;=0),0,ROUND(ROUND(ABS(D23)*100,0)*L23/SUM(J23:M23),10))</f>
        <v>0</v>
      </c>
      <c r="U23" s="2" t="n">
        <f aca="false">IF(OR(NOT(ISNUMBER(D23)),SUM(J23:M23)&lt;=0),0,ROUND(ROUND(ABS(D23)*100,0)*M23/SUM(J23:M23),10))</f>
        <v>0</v>
      </c>
      <c r="V23" s="2" t="n">
        <f aca="false">INT(R23)</f>
        <v>0</v>
      </c>
      <c r="W23" s="2" t="n">
        <f aca="false">INT(S23)</f>
        <v>0</v>
      </c>
      <c r="X23" s="2" t="n">
        <f aca="false">INT(T23)</f>
        <v>0</v>
      </c>
      <c r="Y23" s="2" t="n">
        <f aca="false">INT(U23)</f>
        <v>0</v>
      </c>
      <c r="Z23" s="2" t="n">
        <f aca="false">IF(ISNUMBER(D23),ROUND(ABS(D23)*100,0)-SUM(V23:Y23),0)</f>
        <v>0</v>
      </c>
      <c r="AA23" s="2" t="n">
        <f aca="false">ROUND(R23-V23,10)</f>
        <v>0</v>
      </c>
      <c r="AB23" s="2" t="n">
        <f aca="false">ROUND(S23-W23,10)</f>
        <v>0</v>
      </c>
      <c r="AC23" s="2" t="n">
        <f aca="false">ROUND(T23-X23,10)</f>
        <v>0</v>
      </c>
      <c r="AD23" s="2" t="n">
        <f aca="false">ROUND(U23-Y23,10)</f>
        <v>0</v>
      </c>
      <c r="AE23" s="2" t="n">
        <f aca="false">COUNTIFS($AA23:$AD23,"&gt;"&amp;AA23)+COUNTIFS($AA23:AA23,AA23)</f>
        <v>1</v>
      </c>
      <c r="AF23" s="2" t="n">
        <f aca="false">COUNTIFS($AA23:$AD23,"&gt;"&amp;AB23)+COUNTIFS($AA23:AB23,AB23)</f>
        <v>2</v>
      </c>
      <c r="AG23" s="2" t="n">
        <f aca="false">COUNTIFS($AA23:$AD23,"&gt;"&amp;AC23)+COUNTIFS($AA23:AC23,AC23)</f>
        <v>3</v>
      </c>
      <c r="AH23" s="2" t="n">
        <f aca="false">COUNTIFS($AA23:$AD23,"&gt;"&amp;AD23)+COUNTIFS($AA23:AD23,AD23)</f>
        <v>4</v>
      </c>
      <c r="AI23" s="2" t="str">
        <f aca="false">IF(COUNTA(A23:I23)=0,"",IF(OR(NOT(ISNUMBER(A23)),B23="",COUNTIFS(Reparto!$A$8:INDEX(Reparto!$A$8:$A$11,Reparto!$E$5),C23)&lt;&gt;1,NOT(ISNUMBER(D23)),ABS(D23-ROUND(D23,2))&gt;0.000001,MIN(J23:M23)&lt;0,SUM(J23:M23)&lt;=0,COUNT(J23:M23)&lt;&gt;4,ABS(SUM(N23:Q23)-D23)&gt;0.000001),"REVISAR datos","Correcto"))</f>
        <v/>
      </c>
    </row>
    <row r="24" customFormat="false" ht="24" hidden="false" customHeight="true" outlineLevel="0" collapsed="false">
      <c r="A24" s="19"/>
      <c r="B24" s="17"/>
      <c r="C24" s="17"/>
      <c r="D24" s="18"/>
      <c r="E24" s="17"/>
      <c r="F24" s="17"/>
      <c r="G24" s="17"/>
      <c r="H24" s="17"/>
      <c r="I24" s="17"/>
      <c r="J24" s="2" t="n">
        <f aca="false">IF(1&gt;Reparto!$E$5,0,IF(F24="",Reparto!$D$8,F24))</f>
        <v>1800</v>
      </c>
      <c r="K24" s="2" t="n">
        <f aca="false">IF(2&gt;Reparto!$E$5,0,IF(G24="",Reparto!$D$9,G24))</f>
        <v>1200</v>
      </c>
      <c r="L24" s="2" t="n">
        <f aca="false">IF(3&gt;Reparto!$E$5,0,IF(H24="",Reparto!$D$10,H24))</f>
        <v>0</v>
      </c>
      <c r="M24" s="2" t="n">
        <f aca="false">IF(4&gt;Reparto!$E$5,0,IF(I24="",Reparto!$D$11,I24))</f>
        <v>0</v>
      </c>
      <c r="N24" s="8" t="n">
        <f aca="false">IF(OR(NOT(ISNUMBER(D24)),SUM(J24:M24)&lt;=0),0,SIGN(D24)*(V24+IF(AE24&lt;=$Z24,1,0))/100)</f>
        <v>0</v>
      </c>
      <c r="O24" s="8" t="n">
        <f aca="false">IF(OR(NOT(ISNUMBER(D24)),SUM(J24:M24)&lt;=0),0,SIGN(D24)*(W24+IF(AF24&lt;=$Z24,1,0))/100)</f>
        <v>0</v>
      </c>
      <c r="P24" s="8" t="n">
        <f aca="false">IF(OR(NOT(ISNUMBER(D24)),SUM(J24:M24)&lt;=0),0,SIGN(D24)*(X24+IF(AG24&lt;=$Z24,1,0))/100)</f>
        <v>0</v>
      </c>
      <c r="Q24" s="8" t="n">
        <f aca="false">IF(OR(NOT(ISNUMBER(D24)),SUM(J24:M24)&lt;=0),0,SIGN(D24)*(Y24+IF(AH24&lt;=$Z24,1,0))/100)</f>
        <v>0</v>
      </c>
      <c r="R24" s="2" t="n">
        <f aca="false">IF(OR(NOT(ISNUMBER(D24)),SUM(J24:M24)&lt;=0),0,ROUND(ROUND(ABS(D24)*100,0)*J24/SUM(J24:M24),10))</f>
        <v>0</v>
      </c>
      <c r="S24" s="2" t="n">
        <f aca="false">IF(OR(NOT(ISNUMBER(D24)),SUM(J24:M24)&lt;=0),0,ROUND(ROUND(ABS(D24)*100,0)*K24/SUM(J24:M24),10))</f>
        <v>0</v>
      </c>
      <c r="T24" s="2" t="n">
        <f aca="false">IF(OR(NOT(ISNUMBER(D24)),SUM(J24:M24)&lt;=0),0,ROUND(ROUND(ABS(D24)*100,0)*L24/SUM(J24:M24),10))</f>
        <v>0</v>
      </c>
      <c r="U24" s="2" t="n">
        <f aca="false">IF(OR(NOT(ISNUMBER(D24)),SUM(J24:M24)&lt;=0),0,ROUND(ROUND(ABS(D24)*100,0)*M24/SUM(J24:M24),10))</f>
        <v>0</v>
      </c>
      <c r="V24" s="2" t="n">
        <f aca="false">INT(R24)</f>
        <v>0</v>
      </c>
      <c r="W24" s="2" t="n">
        <f aca="false">INT(S24)</f>
        <v>0</v>
      </c>
      <c r="X24" s="2" t="n">
        <f aca="false">INT(T24)</f>
        <v>0</v>
      </c>
      <c r="Y24" s="2" t="n">
        <f aca="false">INT(U24)</f>
        <v>0</v>
      </c>
      <c r="Z24" s="2" t="n">
        <f aca="false">IF(ISNUMBER(D24),ROUND(ABS(D24)*100,0)-SUM(V24:Y24),0)</f>
        <v>0</v>
      </c>
      <c r="AA24" s="2" t="n">
        <f aca="false">ROUND(R24-V24,10)</f>
        <v>0</v>
      </c>
      <c r="AB24" s="2" t="n">
        <f aca="false">ROUND(S24-W24,10)</f>
        <v>0</v>
      </c>
      <c r="AC24" s="2" t="n">
        <f aca="false">ROUND(T24-X24,10)</f>
        <v>0</v>
      </c>
      <c r="AD24" s="2" t="n">
        <f aca="false">ROUND(U24-Y24,10)</f>
        <v>0</v>
      </c>
      <c r="AE24" s="2" t="n">
        <f aca="false">COUNTIFS($AA24:$AD24,"&gt;"&amp;AA24)+COUNTIFS($AA24:AA24,AA24)</f>
        <v>1</v>
      </c>
      <c r="AF24" s="2" t="n">
        <f aca="false">COUNTIFS($AA24:$AD24,"&gt;"&amp;AB24)+COUNTIFS($AA24:AB24,AB24)</f>
        <v>2</v>
      </c>
      <c r="AG24" s="2" t="n">
        <f aca="false">COUNTIFS($AA24:$AD24,"&gt;"&amp;AC24)+COUNTIFS($AA24:AC24,AC24)</f>
        <v>3</v>
      </c>
      <c r="AH24" s="2" t="n">
        <f aca="false">COUNTIFS($AA24:$AD24,"&gt;"&amp;AD24)+COUNTIFS($AA24:AD24,AD24)</f>
        <v>4</v>
      </c>
      <c r="AI24" s="2" t="str">
        <f aca="false">IF(COUNTA(A24:I24)=0,"",IF(OR(NOT(ISNUMBER(A24)),B24="",COUNTIFS(Reparto!$A$8:INDEX(Reparto!$A$8:$A$11,Reparto!$E$5),C24)&lt;&gt;1,NOT(ISNUMBER(D24)),ABS(D24-ROUND(D24,2))&gt;0.000001,MIN(J24:M24)&lt;0,SUM(J24:M24)&lt;=0,COUNT(J24:M24)&lt;&gt;4,ABS(SUM(N24:Q24)-D24)&gt;0.000001),"REVISAR datos","Correcto"))</f>
        <v/>
      </c>
    </row>
    <row r="25" customFormat="false" ht="24" hidden="false" customHeight="true" outlineLevel="0" collapsed="false">
      <c r="A25" s="19"/>
      <c r="B25" s="17"/>
      <c r="C25" s="17"/>
      <c r="D25" s="18"/>
      <c r="E25" s="17"/>
      <c r="F25" s="17"/>
      <c r="G25" s="17"/>
      <c r="H25" s="17"/>
      <c r="I25" s="17"/>
      <c r="J25" s="2" t="n">
        <f aca="false">IF(1&gt;Reparto!$E$5,0,IF(F25="",Reparto!$D$8,F25))</f>
        <v>1800</v>
      </c>
      <c r="K25" s="2" t="n">
        <f aca="false">IF(2&gt;Reparto!$E$5,0,IF(G25="",Reparto!$D$9,G25))</f>
        <v>1200</v>
      </c>
      <c r="L25" s="2" t="n">
        <f aca="false">IF(3&gt;Reparto!$E$5,0,IF(H25="",Reparto!$D$10,H25))</f>
        <v>0</v>
      </c>
      <c r="M25" s="2" t="n">
        <f aca="false">IF(4&gt;Reparto!$E$5,0,IF(I25="",Reparto!$D$11,I25))</f>
        <v>0</v>
      </c>
      <c r="N25" s="8" t="n">
        <f aca="false">IF(OR(NOT(ISNUMBER(D25)),SUM(J25:M25)&lt;=0),0,SIGN(D25)*(V25+IF(AE25&lt;=$Z25,1,0))/100)</f>
        <v>0</v>
      </c>
      <c r="O25" s="8" t="n">
        <f aca="false">IF(OR(NOT(ISNUMBER(D25)),SUM(J25:M25)&lt;=0),0,SIGN(D25)*(W25+IF(AF25&lt;=$Z25,1,0))/100)</f>
        <v>0</v>
      </c>
      <c r="P25" s="8" t="n">
        <f aca="false">IF(OR(NOT(ISNUMBER(D25)),SUM(J25:M25)&lt;=0),0,SIGN(D25)*(X25+IF(AG25&lt;=$Z25,1,0))/100)</f>
        <v>0</v>
      </c>
      <c r="Q25" s="8" t="n">
        <f aca="false">IF(OR(NOT(ISNUMBER(D25)),SUM(J25:M25)&lt;=0),0,SIGN(D25)*(Y25+IF(AH25&lt;=$Z25,1,0))/100)</f>
        <v>0</v>
      </c>
      <c r="R25" s="2" t="n">
        <f aca="false">IF(OR(NOT(ISNUMBER(D25)),SUM(J25:M25)&lt;=0),0,ROUND(ROUND(ABS(D25)*100,0)*J25/SUM(J25:M25),10))</f>
        <v>0</v>
      </c>
      <c r="S25" s="2" t="n">
        <f aca="false">IF(OR(NOT(ISNUMBER(D25)),SUM(J25:M25)&lt;=0),0,ROUND(ROUND(ABS(D25)*100,0)*K25/SUM(J25:M25),10))</f>
        <v>0</v>
      </c>
      <c r="T25" s="2" t="n">
        <f aca="false">IF(OR(NOT(ISNUMBER(D25)),SUM(J25:M25)&lt;=0),0,ROUND(ROUND(ABS(D25)*100,0)*L25/SUM(J25:M25),10))</f>
        <v>0</v>
      </c>
      <c r="U25" s="2" t="n">
        <f aca="false">IF(OR(NOT(ISNUMBER(D25)),SUM(J25:M25)&lt;=0),0,ROUND(ROUND(ABS(D25)*100,0)*M25/SUM(J25:M25),10))</f>
        <v>0</v>
      </c>
      <c r="V25" s="2" t="n">
        <f aca="false">INT(R25)</f>
        <v>0</v>
      </c>
      <c r="W25" s="2" t="n">
        <f aca="false">INT(S25)</f>
        <v>0</v>
      </c>
      <c r="X25" s="2" t="n">
        <f aca="false">INT(T25)</f>
        <v>0</v>
      </c>
      <c r="Y25" s="2" t="n">
        <f aca="false">INT(U25)</f>
        <v>0</v>
      </c>
      <c r="Z25" s="2" t="n">
        <f aca="false">IF(ISNUMBER(D25),ROUND(ABS(D25)*100,0)-SUM(V25:Y25),0)</f>
        <v>0</v>
      </c>
      <c r="AA25" s="2" t="n">
        <f aca="false">ROUND(R25-V25,10)</f>
        <v>0</v>
      </c>
      <c r="AB25" s="2" t="n">
        <f aca="false">ROUND(S25-W25,10)</f>
        <v>0</v>
      </c>
      <c r="AC25" s="2" t="n">
        <f aca="false">ROUND(T25-X25,10)</f>
        <v>0</v>
      </c>
      <c r="AD25" s="2" t="n">
        <f aca="false">ROUND(U25-Y25,10)</f>
        <v>0</v>
      </c>
      <c r="AE25" s="2" t="n">
        <f aca="false">COUNTIFS($AA25:$AD25,"&gt;"&amp;AA25)+COUNTIFS($AA25:AA25,AA25)</f>
        <v>1</v>
      </c>
      <c r="AF25" s="2" t="n">
        <f aca="false">COUNTIFS($AA25:$AD25,"&gt;"&amp;AB25)+COUNTIFS($AA25:AB25,AB25)</f>
        <v>2</v>
      </c>
      <c r="AG25" s="2" t="n">
        <f aca="false">COUNTIFS($AA25:$AD25,"&gt;"&amp;AC25)+COUNTIFS($AA25:AC25,AC25)</f>
        <v>3</v>
      </c>
      <c r="AH25" s="2" t="n">
        <f aca="false">COUNTIFS($AA25:$AD25,"&gt;"&amp;AD25)+COUNTIFS($AA25:AD25,AD25)</f>
        <v>4</v>
      </c>
      <c r="AI25" s="2" t="str">
        <f aca="false">IF(COUNTA(A25:I25)=0,"",IF(OR(NOT(ISNUMBER(A25)),B25="",COUNTIFS(Reparto!$A$8:INDEX(Reparto!$A$8:$A$11,Reparto!$E$5),C25)&lt;&gt;1,NOT(ISNUMBER(D25)),ABS(D25-ROUND(D25,2))&gt;0.000001,MIN(J25:M25)&lt;0,SUM(J25:M25)&lt;=0,COUNT(J25:M25)&lt;&gt;4,ABS(SUM(N25:Q25)-D25)&gt;0.000001),"REVISAR datos","Correcto"))</f>
        <v/>
      </c>
    </row>
    <row r="26" customFormat="false" ht="24" hidden="false" customHeight="true" outlineLevel="0" collapsed="false">
      <c r="A26" s="19"/>
      <c r="B26" s="17"/>
      <c r="C26" s="17"/>
      <c r="D26" s="18"/>
      <c r="E26" s="17"/>
      <c r="F26" s="17"/>
      <c r="G26" s="17"/>
      <c r="H26" s="17"/>
      <c r="I26" s="17"/>
      <c r="J26" s="2" t="n">
        <f aca="false">IF(1&gt;Reparto!$E$5,0,IF(F26="",Reparto!$D$8,F26))</f>
        <v>1800</v>
      </c>
      <c r="K26" s="2" t="n">
        <f aca="false">IF(2&gt;Reparto!$E$5,0,IF(G26="",Reparto!$D$9,G26))</f>
        <v>1200</v>
      </c>
      <c r="L26" s="2" t="n">
        <f aca="false">IF(3&gt;Reparto!$E$5,0,IF(H26="",Reparto!$D$10,H26))</f>
        <v>0</v>
      </c>
      <c r="M26" s="2" t="n">
        <f aca="false">IF(4&gt;Reparto!$E$5,0,IF(I26="",Reparto!$D$11,I26))</f>
        <v>0</v>
      </c>
      <c r="N26" s="8" t="n">
        <f aca="false">IF(OR(NOT(ISNUMBER(D26)),SUM(J26:M26)&lt;=0),0,SIGN(D26)*(V26+IF(AE26&lt;=$Z26,1,0))/100)</f>
        <v>0</v>
      </c>
      <c r="O26" s="8" t="n">
        <f aca="false">IF(OR(NOT(ISNUMBER(D26)),SUM(J26:M26)&lt;=0),0,SIGN(D26)*(W26+IF(AF26&lt;=$Z26,1,0))/100)</f>
        <v>0</v>
      </c>
      <c r="P26" s="8" t="n">
        <f aca="false">IF(OR(NOT(ISNUMBER(D26)),SUM(J26:M26)&lt;=0),0,SIGN(D26)*(X26+IF(AG26&lt;=$Z26,1,0))/100)</f>
        <v>0</v>
      </c>
      <c r="Q26" s="8" t="n">
        <f aca="false">IF(OR(NOT(ISNUMBER(D26)),SUM(J26:M26)&lt;=0),0,SIGN(D26)*(Y26+IF(AH26&lt;=$Z26,1,0))/100)</f>
        <v>0</v>
      </c>
      <c r="R26" s="2" t="n">
        <f aca="false">IF(OR(NOT(ISNUMBER(D26)),SUM(J26:M26)&lt;=0),0,ROUND(ROUND(ABS(D26)*100,0)*J26/SUM(J26:M26),10))</f>
        <v>0</v>
      </c>
      <c r="S26" s="2" t="n">
        <f aca="false">IF(OR(NOT(ISNUMBER(D26)),SUM(J26:M26)&lt;=0),0,ROUND(ROUND(ABS(D26)*100,0)*K26/SUM(J26:M26),10))</f>
        <v>0</v>
      </c>
      <c r="T26" s="2" t="n">
        <f aca="false">IF(OR(NOT(ISNUMBER(D26)),SUM(J26:M26)&lt;=0),0,ROUND(ROUND(ABS(D26)*100,0)*L26/SUM(J26:M26),10))</f>
        <v>0</v>
      </c>
      <c r="U26" s="2" t="n">
        <f aca="false">IF(OR(NOT(ISNUMBER(D26)),SUM(J26:M26)&lt;=0),0,ROUND(ROUND(ABS(D26)*100,0)*M26/SUM(J26:M26),10))</f>
        <v>0</v>
      </c>
      <c r="V26" s="2" t="n">
        <f aca="false">INT(R26)</f>
        <v>0</v>
      </c>
      <c r="W26" s="2" t="n">
        <f aca="false">INT(S26)</f>
        <v>0</v>
      </c>
      <c r="X26" s="2" t="n">
        <f aca="false">INT(T26)</f>
        <v>0</v>
      </c>
      <c r="Y26" s="2" t="n">
        <f aca="false">INT(U26)</f>
        <v>0</v>
      </c>
      <c r="Z26" s="2" t="n">
        <f aca="false">IF(ISNUMBER(D26),ROUND(ABS(D26)*100,0)-SUM(V26:Y26),0)</f>
        <v>0</v>
      </c>
      <c r="AA26" s="2" t="n">
        <f aca="false">ROUND(R26-V26,10)</f>
        <v>0</v>
      </c>
      <c r="AB26" s="2" t="n">
        <f aca="false">ROUND(S26-W26,10)</f>
        <v>0</v>
      </c>
      <c r="AC26" s="2" t="n">
        <f aca="false">ROUND(T26-X26,10)</f>
        <v>0</v>
      </c>
      <c r="AD26" s="2" t="n">
        <f aca="false">ROUND(U26-Y26,10)</f>
        <v>0</v>
      </c>
      <c r="AE26" s="2" t="n">
        <f aca="false">COUNTIFS($AA26:$AD26,"&gt;"&amp;AA26)+COUNTIFS($AA26:AA26,AA26)</f>
        <v>1</v>
      </c>
      <c r="AF26" s="2" t="n">
        <f aca="false">COUNTIFS($AA26:$AD26,"&gt;"&amp;AB26)+COUNTIFS($AA26:AB26,AB26)</f>
        <v>2</v>
      </c>
      <c r="AG26" s="2" t="n">
        <f aca="false">COUNTIFS($AA26:$AD26,"&gt;"&amp;AC26)+COUNTIFS($AA26:AC26,AC26)</f>
        <v>3</v>
      </c>
      <c r="AH26" s="2" t="n">
        <f aca="false">COUNTIFS($AA26:$AD26,"&gt;"&amp;AD26)+COUNTIFS($AA26:AD26,AD26)</f>
        <v>4</v>
      </c>
      <c r="AI26" s="2" t="str">
        <f aca="false">IF(COUNTA(A26:I26)=0,"",IF(OR(NOT(ISNUMBER(A26)),B26="",COUNTIFS(Reparto!$A$8:INDEX(Reparto!$A$8:$A$11,Reparto!$E$5),C26)&lt;&gt;1,NOT(ISNUMBER(D26)),ABS(D26-ROUND(D26,2))&gt;0.000001,MIN(J26:M26)&lt;0,SUM(J26:M26)&lt;=0,COUNT(J26:M26)&lt;&gt;4,ABS(SUM(N26:Q26)-D26)&gt;0.000001),"REVISAR datos","Correcto"))</f>
        <v/>
      </c>
    </row>
    <row r="27" customFormat="false" ht="24" hidden="false" customHeight="true" outlineLevel="0" collapsed="false">
      <c r="A27" s="19"/>
      <c r="B27" s="17"/>
      <c r="C27" s="17"/>
      <c r="D27" s="18"/>
      <c r="E27" s="17"/>
      <c r="F27" s="17"/>
      <c r="G27" s="17"/>
      <c r="H27" s="17"/>
      <c r="I27" s="17"/>
      <c r="J27" s="2" t="n">
        <f aca="false">IF(1&gt;Reparto!$E$5,0,IF(F27="",Reparto!$D$8,F27))</f>
        <v>1800</v>
      </c>
      <c r="K27" s="2" t="n">
        <f aca="false">IF(2&gt;Reparto!$E$5,0,IF(G27="",Reparto!$D$9,G27))</f>
        <v>1200</v>
      </c>
      <c r="L27" s="2" t="n">
        <f aca="false">IF(3&gt;Reparto!$E$5,0,IF(H27="",Reparto!$D$10,H27))</f>
        <v>0</v>
      </c>
      <c r="M27" s="2" t="n">
        <f aca="false">IF(4&gt;Reparto!$E$5,0,IF(I27="",Reparto!$D$11,I27))</f>
        <v>0</v>
      </c>
      <c r="N27" s="8" t="n">
        <f aca="false">IF(OR(NOT(ISNUMBER(D27)),SUM(J27:M27)&lt;=0),0,SIGN(D27)*(V27+IF(AE27&lt;=$Z27,1,0))/100)</f>
        <v>0</v>
      </c>
      <c r="O27" s="8" t="n">
        <f aca="false">IF(OR(NOT(ISNUMBER(D27)),SUM(J27:M27)&lt;=0),0,SIGN(D27)*(W27+IF(AF27&lt;=$Z27,1,0))/100)</f>
        <v>0</v>
      </c>
      <c r="P27" s="8" t="n">
        <f aca="false">IF(OR(NOT(ISNUMBER(D27)),SUM(J27:M27)&lt;=0),0,SIGN(D27)*(X27+IF(AG27&lt;=$Z27,1,0))/100)</f>
        <v>0</v>
      </c>
      <c r="Q27" s="8" t="n">
        <f aca="false">IF(OR(NOT(ISNUMBER(D27)),SUM(J27:M27)&lt;=0),0,SIGN(D27)*(Y27+IF(AH27&lt;=$Z27,1,0))/100)</f>
        <v>0</v>
      </c>
      <c r="R27" s="2" t="n">
        <f aca="false">IF(OR(NOT(ISNUMBER(D27)),SUM(J27:M27)&lt;=0),0,ROUND(ROUND(ABS(D27)*100,0)*J27/SUM(J27:M27),10))</f>
        <v>0</v>
      </c>
      <c r="S27" s="2" t="n">
        <f aca="false">IF(OR(NOT(ISNUMBER(D27)),SUM(J27:M27)&lt;=0),0,ROUND(ROUND(ABS(D27)*100,0)*K27/SUM(J27:M27),10))</f>
        <v>0</v>
      </c>
      <c r="T27" s="2" t="n">
        <f aca="false">IF(OR(NOT(ISNUMBER(D27)),SUM(J27:M27)&lt;=0),0,ROUND(ROUND(ABS(D27)*100,0)*L27/SUM(J27:M27),10))</f>
        <v>0</v>
      </c>
      <c r="U27" s="2" t="n">
        <f aca="false">IF(OR(NOT(ISNUMBER(D27)),SUM(J27:M27)&lt;=0),0,ROUND(ROUND(ABS(D27)*100,0)*M27/SUM(J27:M27),10))</f>
        <v>0</v>
      </c>
      <c r="V27" s="2" t="n">
        <f aca="false">INT(R27)</f>
        <v>0</v>
      </c>
      <c r="W27" s="2" t="n">
        <f aca="false">INT(S27)</f>
        <v>0</v>
      </c>
      <c r="X27" s="2" t="n">
        <f aca="false">INT(T27)</f>
        <v>0</v>
      </c>
      <c r="Y27" s="2" t="n">
        <f aca="false">INT(U27)</f>
        <v>0</v>
      </c>
      <c r="Z27" s="2" t="n">
        <f aca="false">IF(ISNUMBER(D27),ROUND(ABS(D27)*100,0)-SUM(V27:Y27),0)</f>
        <v>0</v>
      </c>
      <c r="AA27" s="2" t="n">
        <f aca="false">ROUND(R27-V27,10)</f>
        <v>0</v>
      </c>
      <c r="AB27" s="2" t="n">
        <f aca="false">ROUND(S27-W27,10)</f>
        <v>0</v>
      </c>
      <c r="AC27" s="2" t="n">
        <f aca="false">ROUND(T27-X27,10)</f>
        <v>0</v>
      </c>
      <c r="AD27" s="2" t="n">
        <f aca="false">ROUND(U27-Y27,10)</f>
        <v>0</v>
      </c>
      <c r="AE27" s="2" t="n">
        <f aca="false">COUNTIFS($AA27:$AD27,"&gt;"&amp;AA27)+COUNTIFS($AA27:AA27,AA27)</f>
        <v>1</v>
      </c>
      <c r="AF27" s="2" t="n">
        <f aca="false">COUNTIFS($AA27:$AD27,"&gt;"&amp;AB27)+COUNTIFS($AA27:AB27,AB27)</f>
        <v>2</v>
      </c>
      <c r="AG27" s="2" t="n">
        <f aca="false">COUNTIFS($AA27:$AD27,"&gt;"&amp;AC27)+COUNTIFS($AA27:AC27,AC27)</f>
        <v>3</v>
      </c>
      <c r="AH27" s="2" t="n">
        <f aca="false">COUNTIFS($AA27:$AD27,"&gt;"&amp;AD27)+COUNTIFS($AA27:AD27,AD27)</f>
        <v>4</v>
      </c>
      <c r="AI27" s="2" t="str">
        <f aca="false">IF(COUNTA(A27:I27)=0,"",IF(OR(NOT(ISNUMBER(A27)),B27="",COUNTIFS(Reparto!$A$8:INDEX(Reparto!$A$8:$A$11,Reparto!$E$5),C27)&lt;&gt;1,NOT(ISNUMBER(D27)),ABS(D27-ROUND(D27,2))&gt;0.000001,MIN(J27:M27)&lt;0,SUM(J27:M27)&lt;=0,COUNT(J27:M27)&lt;&gt;4,ABS(SUM(N27:Q27)-D27)&gt;0.000001),"REVISAR datos","Correcto"))</f>
        <v/>
      </c>
    </row>
    <row r="28" customFormat="false" ht="24" hidden="false" customHeight="true" outlineLevel="0" collapsed="false">
      <c r="A28" s="19"/>
      <c r="B28" s="17"/>
      <c r="C28" s="17"/>
      <c r="D28" s="18"/>
      <c r="E28" s="17"/>
      <c r="F28" s="17"/>
      <c r="G28" s="17"/>
      <c r="H28" s="17"/>
      <c r="I28" s="17"/>
      <c r="J28" s="2" t="n">
        <f aca="false">IF(1&gt;Reparto!$E$5,0,IF(F28="",Reparto!$D$8,F28))</f>
        <v>1800</v>
      </c>
      <c r="K28" s="2" t="n">
        <f aca="false">IF(2&gt;Reparto!$E$5,0,IF(G28="",Reparto!$D$9,G28))</f>
        <v>1200</v>
      </c>
      <c r="L28" s="2" t="n">
        <f aca="false">IF(3&gt;Reparto!$E$5,0,IF(H28="",Reparto!$D$10,H28))</f>
        <v>0</v>
      </c>
      <c r="M28" s="2" t="n">
        <f aca="false">IF(4&gt;Reparto!$E$5,0,IF(I28="",Reparto!$D$11,I28))</f>
        <v>0</v>
      </c>
      <c r="N28" s="8" t="n">
        <f aca="false">IF(OR(NOT(ISNUMBER(D28)),SUM(J28:M28)&lt;=0),0,SIGN(D28)*(V28+IF(AE28&lt;=$Z28,1,0))/100)</f>
        <v>0</v>
      </c>
      <c r="O28" s="8" t="n">
        <f aca="false">IF(OR(NOT(ISNUMBER(D28)),SUM(J28:M28)&lt;=0),0,SIGN(D28)*(W28+IF(AF28&lt;=$Z28,1,0))/100)</f>
        <v>0</v>
      </c>
      <c r="P28" s="8" t="n">
        <f aca="false">IF(OR(NOT(ISNUMBER(D28)),SUM(J28:M28)&lt;=0),0,SIGN(D28)*(X28+IF(AG28&lt;=$Z28,1,0))/100)</f>
        <v>0</v>
      </c>
      <c r="Q28" s="8" t="n">
        <f aca="false">IF(OR(NOT(ISNUMBER(D28)),SUM(J28:M28)&lt;=0),0,SIGN(D28)*(Y28+IF(AH28&lt;=$Z28,1,0))/100)</f>
        <v>0</v>
      </c>
      <c r="R28" s="2" t="n">
        <f aca="false">IF(OR(NOT(ISNUMBER(D28)),SUM(J28:M28)&lt;=0),0,ROUND(ROUND(ABS(D28)*100,0)*J28/SUM(J28:M28),10))</f>
        <v>0</v>
      </c>
      <c r="S28" s="2" t="n">
        <f aca="false">IF(OR(NOT(ISNUMBER(D28)),SUM(J28:M28)&lt;=0),0,ROUND(ROUND(ABS(D28)*100,0)*K28/SUM(J28:M28),10))</f>
        <v>0</v>
      </c>
      <c r="T28" s="2" t="n">
        <f aca="false">IF(OR(NOT(ISNUMBER(D28)),SUM(J28:M28)&lt;=0),0,ROUND(ROUND(ABS(D28)*100,0)*L28/SUM(J28:M28),10))</f>
        <v>0</v>
      </c>
      <c r="U28" s="2" t="n">
        <f aca="false">IF(OR(NOT(ISNUMBER(D28)),SUM(J28:M28)&lt;=0),0,ROUND(ROUND(ABS(D28)*100,0)*M28/SUM(J28:M28),10))</f>
        <v>0</v>
      </c>
      <c r="V28" s="2" t="n">
        <f aca="false">INT(R28)</f>
        <v>0</v>
      </c>
      <c r="W28" s="2" t="n">
        <f aca="false">INT(S28)</f>
        <v>0</v>
      </c>
      <c r="X28" s="2" t="n">
        <f aca="false">INT(T28)</f>
        <v>0</v>
      </c>
      <c r="Y28" s="2" t="n">
        <f aca="false">INT(U28)</f>
        <v>0</v>
      </c>
      <c r="Z28" s="2" t="n">
        <f aca="false">IF(ISNUMBER(D28),ROUND(ABS(D28)*100,0)-SUM(V28:Y28),0)</f>
        <v>0</v>
      </c>
      <c r="AA28" s="2" t="n">
        <f aca="false">ROUND(R28-V28,10)</f>
        <v>0</v>
      </c>
      <c r="AB28" s="2" t="n">
        <f aca="false">ROUND(S28-W28,10)</f>
        <v>0</v>
      </c>
      <c r="AC28" s="2" t="n">
        <f aca="false">ROUND(T28-X28,10)</f>
        <v>0</v>
      </c>
      <c r="AD28" s="2" t="n">
        <f aca="false">ROUND(U28-Y28,10)</f>
        <v>0</v>
      </c>
      <c r="AE28" s="2" t="n">
        <f aca="false">COUNTIFS($AA28:$AD28,"&gt;"&amp;AA28)+COUNTIFS($AA28:AA28,AA28)</f>
        <v>1</v>
      </c>
      <c r="AF28" s="2" t="n">
        <f aca="false">COUNTIFS($AA28:$AD28,"&gt;"&amp;AB28)+COUNTIFS($AA28:AB28,AB28)</f>
        <v>2</v>
      </c>
      <c r="AG28" s="2" t="n">
        <f aca="false">COUNTIFS($AA28:$AD28,"&gt;"&amp;AC28)+COUNTIFS($AA28:AC28,AC28)</f>
        <v>3</v>
      </c>
      <c r="AH28" s="2" t="n">
        <f aca="false">COUNTIFS($AA28:$AD28,"&gt;"&amp;AD28)+COUNTIFS($AA28:AD28,AD28)</f>
        <v>4</v>
      </c>
      <c r="AI28" s="2" t="str">
        <f aca="false">IF(COUNTA(A28:I28)=0,"",IF(OR(NOT(ISNUMBER(A28)),B28="",COUNTIFS(Reparto!$A$8:INDEX(Reparto!$A$8:$A$11,Reparto!$E$5),C28)&lt;&gt;1,NOT(ISNUMBER(D28)),ABS(D28-ROUND(D28,2))&gt;0.000001,MIN(J28:M28)&lt;0,SUM(J28:M28)&lt;=0,COUNT(J28:M28)&lt;&gt;4,ABS(SUM(N28:Q28)-D28)&gt;0.000001),"REVISAR datos","Correcto"))</f>
        <v/>
      </c>
    </row>
    <row r="29" customFormat="false" ht="24" hidden="false" customHeight="true" outlineLevel="0" collapsed="false">
      <c r="A29" s="19"/>
      <c r="B29" s="17"/>
      <c r="C29" s="17"/>
      <c r="D29" s="18"/>
      <c r="E29" s="17"/>
      <c r="F29" s="17"/>
      <c r="G29" s="17"/>
      <c r="H29" s="17"/>
      <c r="I29" s="17"/>
      <c r="J29" s="2" t="n">
        <f aca="false">IF(1&gt;Reparto!$E$5,0,IF(F29="",Reparto!$D$8,F29))</f>
        <v>1800</v>
      </c>
      <c r="K29" s="2" t="n">
        <f aca="false">IF(2&gt;Reparto!$E$5,0,IF(G29="",Reparto!$D$9,G29))</f>
        <v>1200</v>
      </c>
      <c r="L29" s="2" t="n">
        <f aca="false">IF(3&gt;Reparto!$E$5,0,IF(H29="",Reparto!$D$10,H29))</f>
        <v>0</v>
      </c>
      <c r="M29" s="2" t="n">
        <f aca="false">IF(4&gt;Reparto!$E$5,0,IF(I29="",Reparto!$D$11,I29))</f>
        <v>0</v>
      </c>
      <c r="N29" s="8" t="n">
        <f aca="false">IF(OR(NOT(ISNUMBER(D29)),SUM(J29:M29)&lt;=0),0,SIGN(D29)*(V29+IF(AE29&lt;=$Z29,1,0))/100)</f>
        <v>0</v>
      </c>
      <c r="O29" s="8" t="n">
        <f aca="false">IF(OR(NOT(ISNUMBER(D29)),SUM(J29:M29)&lt;=0),0,SIGN(D29)*(W29+IF(AF29&lt;=$Z29,1,0))/100)</f>
        <v>0</v>
      </c>
      <c r="P29" s="8" t="n">
        <f aca="false">IF(OR(NOT(ISNUMBER(D29)),SUM(J29:M29)&lt;=0),0,SIGN(D29)*(X29+IF(AG29&lt;=$Z29,1,0))/100)</f>
        <v>0</v>
      </c>
      <c r="Q29" s="8" t="n">
        <f aca="false">IF(OR(NOT(ISNUMBER(D29)),SUM(J29:M29)&lt;=0),0,SIGN(D29)*(Y29+IF(AH29&lt;=$Z29,1,0))/100)</f>
        <v>0</v>
      </c>
      <c r="R29" s="2" t="n">
        <f aca="false">IF(OR(NOT(ISNUMBER(D29)),SUM(J29:M29)&lt;=0),0,ROUND(ROUND(ABS(D29)*100,0)*J29/SUM(J29:M29),10))</f>
        <v>0</v>
      </c>
      <c r="S29" s="2" t="n">
        <f aca="false">IF(OR(NOT(ISNUMBER(D29)),SUM(J29:M29)&lt;=0),0,ROUND(ROUND(ABS(D29)*100,0)*K29/SUM(J29:M29),10))</f>
        <v>0</v>
      </c>
      <c r="T29" s="2" t="n">
        <f aca="false">IF(OR(NOT(ISNUMBER(D29)),SUM(J29:M29)&lt;=0),0,ROUND(ROUND(ABS(D29)*100,0)*L29/SUM(J29:M29),10))</f>
        <v>0</v>
      </c>
      <c r="U29" s="2" t="n">
        <f aca="false">IF(OR(NOT(ISNUMBER(D29)),SUM(J29:M29)&lt;=0),0,ROUND(ROUND(ABS(D29)*100,0)*M29/SUM(J29:M29),10))</f>
        <v>0</v>
      </c>
      <c r="V29" s="2" t="n">
        <f aca="false">INT(R29)</f>
        <v>0</v>
      </c>
      <c r="W29" s="2" t="n">
        <f aca="false">INT(S29)</f>
        <v>0</v>
      </c>
      <c r="X29" s="2" t="n">
        <f aca="false">INT(T29)</f>
        <v>0</v>
      </c>
      <c r="Y29" s="2" t="n">
        <f aca="false">INT(U29)</f>
        <v>0</v>
      </c>
      <c r="Z29" s="2" t="n">
        <f aca="false">IF(ISNUMBER(D29),ROUND(ABS(D29)*100,0)-SUM(V29:Y29),0)</f>
        <v>0</v>
      </c>
      <c r="AA29" s="2" t="n">
        <f aca="false">ROUND(R29-V29,10)</f>
        <v>0</v>
      </c>
      <c r="AB29" s="2" t="n">
        <f aca="false">ROUND(S29-W29,10)</f>
        <v>0</v>
      </c>
      <c r="AC29" s="2" t="n">
        <f aca="false">ROUND(T29-X29,10)</f>
        <v>0</v>
      </c>
      <c r="AD29" s="2" t="n">
        <f aca="false">ROUND(U29-Y29,10)</f>
        <v>0</v>
      </c>
      <c r="AE29" s="2" t="n">
        <f aca="false">COUNTIFS($AA29:$AD29,"&gt;"&amp;AA29)+COUNTIFS($AA29:AA29,AA29)</f>
        <v>1</v>
      </c>
      <c r="AF29" s="2" t="n">
        <f aca="false">COUNTIFS($AA29:$AD29,"&gt;"&amp;AB29)+COUNTIFS($AA29:AB29,AB29)</f>
        <v>2</v>
      </c>
      <c r="AG29" s="2" t="n">
        <f aca="false">COUNTIFS($AA29:$AD29,"&gt;"&amp;AC29)+COUNTIFS($AA29:AC29,AC29)</f>
        <v>3</v>
      </c>
      <c r="AH29" s="2" t="n">
        <f aca="false">COUNTIFS($AA29:$AD29,"&gt;"&amp;AD29)+COUNTIFS($AA29:AD29,AD29)</f>
        <v>4</v>
      </c>
      <c r="AI29" s="2" t="str">
        <f aca="false">IF(COUNTA(A29:I29)=0,"",IF(OR(NOT(ISNUMBER(A29)),B29="",COUNTIFS(Reparto!$A$8:INDEX(Reparto!$A$8:$A$11,Reparto!$E$5),C29)&lt;&gt;1,NOT(ISNUMBER(D29)),ABS(D29-ROUND(D29,2))&gt;0.000001,MIN(J29:M29)&lt;0,SUM(J29:M29)&lt;=0,COUNT(J29:M29)&lt;&gt;4,ABS(SUM(N29:Q29)-D29)&gt;0.000001),"REVISAR datos","Correcto"))</f>
        <v/>
      </c>
    </row>
    <row r="30" customFormat="false" ht="24" hidden="false" customHeight="true" outlineLevel="0" collapsed="false">
      <c r="A30" s="19"/>
      <c r="B30" s="17"/>
      <c r="C30" s="17"/>
      <c r="D30" s="18"/>
      <c r="E30" s="17"/>
      <c r="F30" s="17"/>
      <c r="G30" s="17"/>
      <c r="H30" s="17"/>
      <c r="I30" s="17"/>
      <c r="J30" s="2" t="n">
        <f aca="false">IF(1&gt;Reparto!$E$5,0,IF(F30="",Reparto!$D$8,F30))</f>
        <v>1800</v>
      </c>
      <c r="K30" s="2" t="n">
        <f aca="false">IF(2&gt;Reparto!$E$5,0,IF(G30="",Reparto!$D$9,G30))</f>
        <v>1200</v>
      </c>
      <c r="L30" s="2" t="n">
        <f aca="false">IF(3&gt;Reparto!$E$5,0,IF(H30="",Reparto!$D$10,H30))</f>
        <v>0</v>
      </c>
      <c r="M30" s="2" t="n">
        <f aca="false">IF(4&gt;Reparto!$E$5,0,IF(I30="",Reparto!$D$11,I30))</f>
        <v>0</v>
      </c>
      <c r="N30" s="8" t="n">
        <f aca="false">IF(OR(NOT(ISNUMBER(D30)),SUM(J30:M30)&lt;=0),0,SIGN(D30)*(V30+IF(AE30&lt;=$Z30,1,0))/100)</f>
        <v>0</v>
      </c>
      <c r="O30" s="8" t="n">
        <f aca="false">IF(OR(NOT(ISNUMBER(D30)),SUM(J30:M30)&lt;=0),0,SIGN(D30)*(W30+IF(AF30&lt;=$Z30,1,0))/100)</f>
        <v>0</v>
      </c>
      <c r="P30" s="8" t="n">
        <f aca="false">IF(OR(NOT(ISNUMBER(D30)),SUM(J30:M30)&lt;=0),0,SIGN(D30)*(X30+IF(AG30&lt;=$Z30,1,0))/100)</f>
        <v>0</v>
      </c>
      <c r="Q30" s="8" t="n">
        <f aca="false">IF(OR(NOT(ISNUMBER(D30)),SUM(J30:M30)&lt;=0),0,SIGN(D30)*(Y30+IF(AH30&lt;=$Z30,1,0))/100)</f>
        <v>0</v>
      </c>
      <c r="R30" s="2" t="n">
        <f aca="false">IF(OR(NOT(ISNUMBER(D30)),SUM(J30:M30)&lt;=0),0,ROUND(ROUND(ABS(D30)*100,0)*J30/SUM(J30:M30),10))</f>
        <v>0</v>
      </c>
      <c r="S30" s="2" t="n">
        <f aca="false">IF(OR(NOT(ISNUMBER(D30)),SUM(J30:M30)&lt;=0),0,ROUND(ROUND(ABS(D30)*100,0)*K30/SUM(J30:M30),10))</f>
        <v>0</v>
      </c>
      <c r="T30" s="2" t="n">
        <f aca="false">IF(OR(NOT(ISNUMBER(D30)),SUM(J30:M30)&lt;=0),0,ROUND(ROUND(ABS(D30)*100,0)*L30/SUM(J30:M30),10))</f>
        <v>0</v>
      </c>
      <c r="U30" s="2" t="n">
        <f aca="false">IF(OR(NOT(ISNUMBER(D30)),SUM(J30:M30)&lt;=0),0,ROUND(ROUND(ABS(D30)*100,0)*M30/SUM(J30:M30),10))</f>
        <v>0</v>
      </c>
      <c r="V30" s="2" t="n">
        <f aca="false">INT(R30)</f>
        <v>0</v>
      </c>
      <c r="W30" s="2" t="n">
        <f aca="false">INT(S30)</f>
        <v>0</v>
      </c>
      <c r="X30" s="2" t="n">
        <f aca="false">INT(T30)</f>
        <v>0</v>
      </c>
      <c r="Y30" s="2" t="n">
        <f aca="false">INT(U30)</f>
        <v>0</v>
      </c>
      <c r="Z30" s="2" t="n">
        <f aca="false">IF(ISNUMBER(D30),ROUND(ABS(D30)*100,0)-SUM(V30:Y30),0)</f>
        <v>0</v>
      </c>
      <c r="AA30" s="2" t="n">
        <f aca="false">ROUND(R30-V30,10)</f>
        <v>0</v>
      </c>
      <c r="AB30" s="2" t="n">
        <f aca="false">ROUND(S30-W30,10)</f>
        <v>0</v>
      </c>
      <c r="AC30" s="2" t="n">
        <f aca="false">ROUND(T30-X30,10)</f>
        <v>0</v>
      </c>
      <c r="AD30" s="2" t="n">
        <f aca="false">ROUND(U30-Y30,10)</f>
        <v>0</v>
      </c>
      <c r="AE30" s="2" t="n">
        <f aca="false">COUNTIFS($AA30:$AD30,"&gt;"&amp;AA30)+COUNTIFS($AA30:AA30,AA30)</f>
        <v>1</v>
      </c>
      <c r="AF30" s="2" t="n">
        <f aca="false">COUNTIFS($AA30:$AD30,"&gt;"&amp;AB30)+COUNTIFS($AA30:AB30,AB30)</f>
        <v>2</v>
      </c>
      <c r="AG30" s="2" t="n">
        <f aca="false">COUNTIFS($AA30:$AD30,"&gt;"&amp;AC30)+COUNTIFS($AA30:AC30,AC30)</f>
        <v>3</v>
      </c>
      <c r="AH30" s="2" t="n">
        <f aca="false">COUNTIFS($AA30:$AD30,"&gt;"&amp;AD30)+COUNTIFS($AA30:AD30,AD30)</f>
        <v>4</v>
      </c>
      <c r="AI30" s="2" t="str">
        <f aca="false">IF(COUNTA(A30:I30)=0,"",IF(OR(NOT(ISNUMBER(A30)),B30="",COUNTIFS(Reparto!$A$8:INDEX(Reparto!$A$8:$A$11,Reparto!$E$5),C30)&lt;&gt;1,NOT(ISNUMBER(D30)),ABS(D30-ROUND(D30,2))&gt;0.000001,MIN(J30:M30)&lt;0,SUM(J30:M30)&lt;=0,COUNT(J30:M30)&lt;&gt;4,ABS(SUM(N30:Q30)-D30)&gt;0.000001),"REVISAR datos","Correcto"))</f>
        <v/>
      </c>
    </row>
    <row r="31" customFormat="false" ht="24" hidden="false" customHeight="true" outlineLevel="0" collapsed="false">
      <c r="A31" s="19"/>
      <c r="B31" s="17"/>
      <c r="C31" s="17"/>
      <c r="D31" s="18"/>
      <c r="E31" s="17"/>
      <c r="F31" s="17"/>
      <c r="G31" s="17"/>
      <c r="H31" s="17"/>
      <c r="I31" s="17"/>
      <c r="J31" s="2" t="n">
        <f aca="false">IF(1&gt;Reparto!$E$5,0,IF(F31="",Reparto!$D$8,F31))</f>
        <v>1800</v>
      </c>
      <c r="K31" s="2" t="n">
        <f aca="false">IF(2&gt;Reparto!$E$5,0,IF(G31="",Reparto!$D$9,G31))</f>
        <v>1200</v>
      </c>
      <c r="L31" s="2" t="n">
        <f aca="false">IF(3&gt;Reparto!$E$5,0,IF(H31="",Reparto!$D$10,H31))</f>
        <v>0</v>
      </c>
      <c r="M31" s="2" t="n">
        <f aca="false">IF(4&gt;Reparto!$E$5,0,IF(I31="",Reparto!$D$11,I31))</f>
        <v>0</v>
      </c>
      <c r="N31" s="8" t="n">
        <f aca="false">IF(OR(NOT(ISNUMBER(D31)),SUM(J31:M31)&lt;=0),0,SIGN(D31)*(V31+IF(AE31&lt;=$Z31,1,0))/100)</f>
        <v>0</v>
      </c>
      <c r="O31" s="8" t="n">
        <f aca="false">IF(OR(NOT(ISNUMBER(D31)),SUM(J31:M31)&lt;=0),0,SIGN(D31)*(W31+IF(AF31&lt;=$Z31,1,0))/100)</f>
        <v>0</v>
      </c>
      <c r="P31" s="8" t="n">
        <f aca="false">IF(OR(NOT(ISNUMBER(D31)),SUM(J31:M31)&lt;=0),0,SIGN(D31)*(X31+IF(AG31&lt;=$Z31,1,0))/100)</f>
        <v>0</v>
      </c>
      <c r="Q31" s="8" t="n">
        <f aca="false">IF(OR(NOT(ISNUMBER(D31)),SUM(J31:M31)&lt;=0),0,SIGN(D31)*(Y31+IF(AH31&lt;=$Z31,1,0))/100)</f>
        <v>0</v>
      </c>
      <c r="R31" s="2" t="n">
        <f aca="false">IF(OR(NOT(ISNUMBER(D31)),SUM(J31:M31)&lt;=0),0,ROUND(ROUND(ABS(D31)*100,0)*J31/SUM(J31:M31),10))</f>
        <v>0</v>
      </c>
      <c r="S31" s="2" t="n">
        <f aca="false">IF(OR(NOT(ISNUMBER(D31)),SUM(J31:M31)&lt;=0),0,ROUND(ROUND(ABS(D31)*100,0)*K31/SUM(J31:M31),10))</f>
        <v>0</v>
      </c>
      <c r="T31" s="2" t="n">
        <f aca="false">IF(OR(NOT(ISNUMBER(D31)),SUM(J31:M31)&lt;=0),0,ROUND(ROUND(ABS(D31)*100,0)*L31/SUM(J31:M31),10))</f>
        <v>0</v>
      </c>
      <c r="U31" s="2" t="n">
        <f aca="false">IF(OR(NOT(ISNUMBER(D31)),SUM(J31:M31)&lt;=0),0,ROUND(ROUND(ABS(D31)*100,0)*M31/SUM(J31:M31),10))</f>
        <v>0</v>
      </c>
      <c r="V31" s="2" t="n">
        <f aca="false">INT(R31)</f>
        <v>0</v>
      </c>
      <c r="W31" s="2" t="n">
        <f aca="false">INT(S31)</f>
        <v>0</v>
      </c>
      <c r="X31" s="2" t="n">
        <f aca="false">INT(T31)</f>
        <v>0</v>
      </c>
      <c r="Y31" s="2" t="n">
        <f aca="false">INT(U31)</f>
        <v>0</v>
      </c>
      <c r="Z31" s="2" t="n">
        <f aca="false">IF(ISNUMBER(D31),ROUND(ABS(D31)*100,0)-SUM(V31:Y31),0)</f>
        <v>0</v>
      </c>
      <c r="AA31" s="2" t="n">
        <f aca="false">ROUND(R31-V31,10)</f>
        <v>0</v>
      </c>
      <c r="AB31" s="2" t="n">
        <f aca="false">ROUND(S31-W31,10)</f>
        <v>0</v>
      </c>
      <c r="AC31" s="2" t="n">
        <f aca="false">ROUND(T31-X31,10)</f>
        <v>0</v>
      </c>
      <c r="AD31" s="2" t="n">
        <f aca="false">ROUND(U31-Y31,10)</f>
        <v>0</v>
      </c>
      <c r="AE31" s="2" t="n">
        <f aca="false">COUNTIFS($AA31:$AD31,"&gt;"&amp;AA31)+COUNTIFS($AA31:AA31,AA31)</f>
        <v>1</v>
      </c>
      <c r="AF31" s="2" t="n">
        <f aca="false">COUNTIFS($AA31:$AD31,"&gt;"&amp;AB31)+COUNTIFS($AA31:AB31,AB31)</f>
        <v>2</v>
      </c>
      <c r="AG31" s="2" t="n">
        <f aca="false">COUNTIFS($AA31:$AD31,"&gt;"&amp;AC31)+COUNTIFS($AA31:AC31,AC31)</f>
        <v>3</v>
      </c>
      <c r="AH31" s="2" t="n">
        <f aca="false">COUNTIFS($AA31:$AD31,"&gt;"&amp;AD31)+COUNTIFS($AA31:AD31,AD31)</f>
        <v>4</v>
      </c>
      <c r="AI31" s="2" t="str">
        <f aca="false">IF(COUNTA(A31:I31)=0,"",IF(OR(NOT(ISNUMBER(A31)),B31="",COUNTIFS(Reparto!$A$8:INDEX(Reparto!$A$8:$A$11,Reparto!$E$5),C31)&lt;&gt;1,NOT(ISNUMBER(D31)),ABS(D31-ROUND(D31,2))&gt;0.000001,MIN(J31:M31)&lt;0,SUM(J31:M31)&lt;=0,COUNT(J31:M31)&lt;&gt;4,ABS(SUM(N31:Q31)-D31)&gt;0.000001),"REVISAR datos","Correcto"))</f>
        <v/>
      </c>
    </row>
    <row r="32" customFormat="false" ht="24" hidden="false" customHeight="true" outlineLevel="0" collapsed="false">
      <c r="A32" s="19"/>
      <c r="B32" s="17"/>
      <c r="C32" s="17"/>
      <c r="D32" s="18"/>
      <c r="E32" s="17"/>
      <c r="F32" s="17"/>
      <c r="G32" s="17"/>
      <c r="H32" s="17"/>
      <c r="I32" s="17"/>
      <c r="J32" s="2" t="n">
        <f aca="false">IF(1&gt;Reparto!$E$5,0,IF(F32="",Reparto!$D$8,F32))</f>
        <v>1800</v>
      </c>
      <c r="K32" s="2" t="n">
        <f aca="false">IF(2&gt;Reparto!$E$5,0,IF(G32="",Reparto!$D$9,G32))</f>
        <v>1200</v>
      </c>
      <c r="L32" s="2" t="n">
        <f aca="false">IF(3&gt;Reparto!$E$5,0,IF(H32="",Reparto!$D$10,H32))</f>
        <v>0</v>
      </c>
      <c r="M32" s="2" t="n">
        <f aca="false">IF(4&gt;Reparto!$E$5,0,IF(I32="",Reparto!$D$11,I32))</f>
        <v>0</v>
      </c>
      <c r="N32" s="8" t="n">
        <f aca="false">IF(OR(NOT(ISNUMBER(D32)),SUM(J32:M32)&lt;=0),0,SIGN(D32)*(V32+IF(AE32&lt;=$Z32,1,0))/100)</f>
        <v>0</v>
      </c>
      <c r="O32" s="8" t="n">
        <f aca="false">IF(OR(NOT(ISNUMBER(D32)),SUM(J32:M32)&lt;=0),0,SIGN(D32)*(W32+IF(AF32&lt;=$Z32,1,0))/100)</f>
        <v>0</v>
      </c>
      <c r="P32" s="8" t="n">
        <f aca="false">IF(OR(NOT(ISNUMBER(D32)),SUM(J32:M32)&lt;=0),0,SIGN(D32)*(X32+IF(AG32&lt;=$Z32,1,0))/100)</f>
        <v>0</v>
      </c>
      <c r="Q32" s="8" t="n">
        <f aca="false">IF(OR(NOT(ISNUMBER(D32)),SUM(J32:M32)&lt;=0),0,SIGN(D32)*(Y32+IF(AH32&lt;=$Z32,1,0))/100)</f>
        <v>0</v>
      </c>
      <c r="R32" s="2" t="n">
        <f aca="false">IF(OR(NOT(ISNUMBER(D32)),SUM(J32:M32)&lt;=0),0,ROUND(ROUND(ABS(D32)*100,0)*J32/SUM(J32:M32),10))</f>
        <v>0</v>
      </c>
      <c r="S32" s="2" t="n">
        <f aca="false">IF(OR(NOT(ISNUMBER(D32)),SUM(J32:M32)&lt;=0),0,ROUND(ROUND(ABS(D32)*100,0)*K32/SUM(J32:M32),10))</f>
        <v>0</v>
      </c>
      <c r="T32" s="2" t="n">
        <f aca="false">IF(OR(NOT(ISNUMBER(D32)),SUM(J32:M32)&lt;=0),0,ROUND(ROUND(ABS(D32)*100,0)*L32/SUM(J32:M32),10))</f>
        <v>0</v>
      </c>
      <c r="U32" s="2" t="n">
        <f aca="false">IF(OR(NOT(ISNUMBER(D32)),SUM(J32:M32)&lt;=0),0,ROUND(ROUND(ABS(D32)*100,0)*M32/SUM(J32:M32),10))</f>
        <v>0</v>
      </c>
      <c r="V32" s="2" t="n">
        <f aca="false">INT(R32)</f>
        <v>0</v>
      </c>
      <c r="W32" s="2" t="n">
        <f aca="false">INT(S32)</f>
        <v>0</v>
      </c>
      <c r="X32" s="2" t="n">
        <f aca="false">INT(T32)</f>
        <v>0</v>
      </c>
      <c r="Y32" s="2" t="n">
        <f aca="false">INT(U32)</f>
        <v>0</v>
      </c>
      <c r="Z32" s="2" t="n">
        <f aca="false">IF(ISNUMBER(D32),ROUND(ABS(D32)*100,0)-SUM(V32:Y32),0)</f>
        <v>0</v>
      </c>
      <c r="AA32" s="2" t="n">
        <f aca="false">ROUND(R32-V32,10)</f>
        <v>0</v>
      </c>
      <c r="AB32" s="2" t="n">
        <f aca="false">ROUND(S32-W32,10)</f>
        <v>0</v>
      </c>
      <c r="AC32" s="2" t="n">
        <f aca="false">ROUND(T32-X32,10)</f>
        <v>0</v>
      </c>
      <c r="AD32" s="2" t="n">
        <f aca="false">ROUND(U32-Y32,10)</f>
        <v>0</v>
      </c>
      <c r="AE32" s="2" t="n">
        <f aca="false">COUNTIFS($AA32:$AD32,"&gt;"&amp;AA32)+COUNTIFS($AA32:AA32,AA32)</f>
        <v>1</v>
      </c>
      <c r="AF32" s="2" t="n">
        <f aca="false">COUNTIFS($AA32:$AD32,"&gt;"&amp;AB32)+COUNTIFS($AA32:AB32,AB32)</f>
        <v>2</v>
      </c>
      <c r="AG32" s="2" t="n">
        <f aca="false">COUNTIFS($AA32:$AD32,"&gt;"&amp;AC32)+COUNTIFS($AA32:AC32,AC32)</f>
        <v>3</v>
      </c>
      <c r="AH32" s="2" t="n">
        <f aca="false">COUNTIFS($AA32:$AD32,"&gt;"&amp;AD32)+COUNTIFS($AA32:AD32,AD32)</f>
        <v>4</v>
      </c>
      <c r="AI32" s="2" t="str">
        <f aca="false">IF(COUNTA(A32:I32)=0,"",IF(OR(NOT(ISNUMBER(A32)),B32="",COUNTIFS(Reparto!$A$8:INDEX(Reparto!$A$8:$A$11,Reparto!$E$5),C32)&lt;&gt;1,NOT(ISNUMBER(D32)),ABS(D32-ROUND(D32,2))&gt;0.000001,MIN(J32:M32)&lt;0,SUM(J32:M32)&lt;=0,COUNT(J32:M32)&lt;&gt;4,ABS(SUM(N32:Q32)-D32)&gt;0.000001),"REVISAR datos","Correcto"))</f>
        <v/>
      </c>
    </row>
    <row r="33" customFormat="false" ht="24" hidden="false" customHeight="true" outlineLevel="0" collapsed="false">
      <c r="A33" s="19"/>
      <c r="B33" s="17"/>
      <c r="C33" s="17"/>
      <c r="D33" s="18"/>
      <c r="E33" s="17"/>
      <c r="F33" s="17"/>
      <c r="G33" s="17"/>
      <c r="H33" s="17"/>
      <c r="I33" s="17"/>
      <c r="J33" s="2" t="n">
        <f aca="false">IF(1&gt;Reparto!$E$5,0,IF(F33="",Reparto!$D$8,F33))</f>
        <v>1800</v>
      </c>
      <c r="K33" s="2" t="n">
        <f aca="false">IF(2&gt;Reparto!$E$5,0,IF(G33="",Reparto!$D$9,G33))</f>
        <v>1200</v>
      </c>
      <c r="L33" s="2" t="n">
        <f aca="false">IF(3&gt;Reparto!$E$5,0,IF(H33="",Reparto!$D$10,H33))</f>
        <v>0</v>
      </c>
      <c r="M33" s="2" t="n">
        <f aca="false">IF(4&gt;Reparto!$E$5,0,IF(I33="",Reparto!$D$11,I33))</f>
        <v>0</v>
      </c>
      <c r="N33" s="8" t="n">
        <f aca="false">IF(OR(NOT(ISNUMBER(D33)),SUM(J33:M33)&lt;=0),0,SIGN(D33)*(V33+IF(AE33&lt;=$Z33,1,0))/100)</f>
        <v>0</v>
      </c>
      <c r="O33" s="8" t="n">
        <f aca="false">IF(OR(NOT(ISNUMBER(D33)),SUM(J33:M33)&lt;=0),0,SIGN(D33)*(W33+IF(AF33&lt;=$Z33,1,0))/100)</f>
        <v>0</v>
      </c>
      <c r="P33" s="8" t="n">
        <f aca="false">IF(OR(NOT(ISNUMBER(D33)),SUM(J33:M33)&lt;=0),0,SIGN(D33)*(X33+IF(AG33&lt;=$Z33,1,0))/100)</f>
        <v>0</v>
      </c>
      <c r="Q33" s="8" t="n">
        <f aca="false">IF(OR(NOT(ISNUMBER(D33)),SUM(J33:M33)&lt;=0),0,SIGN(D33)*(Y33+IF(AH33&lt;=$Z33,1,0))/100)</f>
        <v>0</v>
      </c>
      <c r="R33" s="2" t="n">
        <f aca="false">IF(OR(NOT(ISNUMBER(D33)),SUM(J33:M33)&lt;=0),0,ROUND(ROUND(ABS(D33)*100,0)*J33/SUM(J33:M33),10))</f>
        <v>0</v>
      </c>
      <c r="S33" s="2" t="n">
        <f aca="false">IF(OR(NOT(ISNUMBER(D33)),SUM(J33:M33)&lt;=0),0,ROUND(ROUND(ABS(D33)*100,0)*K33/SUM(J33:M33),10))</f>
        <v>0</v>
      </c>
      <c r="T33" s="2" t="n">
        <f aca="false">IF(OR(NOT(ISNUMBER(D33)),SUM(J33:M33)&lt;=0),0,ROUND(ROUND(ABS(D33)*100,0)*L33/SUM(J33:M33),10))</f>
        <v>0</v>
      </c>
      <c r="U33" s="2" t="n">
        <f aca="false">IF(OR(NOT(ISNUMBER(D33)),SUM(J33:M33)&lt;=0),0,ROUND(ROUND(ABS(D33)*100,0)*M33/SUM(J33:M33),10))</f>
        <v>0</v>
      </c>
      <c r="V33" s="2" t="n">
        <f aca="false">INT(R33)</f>
        <v>0</v>
      </c>
      <c r="W33" s="2" t="n">
        <f aca="false">INT(S33)</f>
        <v>0</v>
      </c>
      <c r="X33" s="2" t="n">
        <f aca="false">INT(T33)</f>
        <v>0</v>
      </c>
      <c r="Y33" s="2" t="n">
        <f aca="false">INT(U33)</f>
        <v>0</v>
      </c>
      <c r="Z33" s="2" t="n">
        <f aca="false">IF(ISNUMBER(D33),ROUND(ABS(D33)*100,0)-SUM(V33:Y33),0)</f>
        <v>0</v>
      </c>
      <c r="AA33" s="2" t="n">
        <f aca="false">ROUND(R33-V33,10)</f>
        <v>0</v>
      </c>
      <c r="AB33" s="2" t="n">
        <f aca="false">ROUND(S33-W33,10)</f>
        <v>0</v>
      </c>
      <c r="AC33" s="2" t="n">
        <f aca="false">ROUND(T33-X33,10)</f>
        <v>0</v>
      </c>
      <c r="AD33" s="2" t="n">
        <f aca="false">ROUND(U33-Y33,10)</f>
        <v>0</v>
      </c>
      <c r="AE33" s="2" t="n">
        <f aca="false">COUNTIFS($AA33:$AD33,"&gt;"&amp;AA33)+COUNTIFS($AA33:AA33,AA33)</f>
        <v>1</v>
      </c>
      <c r="AF33" s="2" t="n">
        <f aca="false">COUNTIFS($AA33:$AD33,"&gt;"&amp;AB33)+COUNTIFS($AA33:AB33,AB33)</f>
        <v>2</v>
      </c>
      <c r="AG33" s="2" t="n">
        <f aca="false">COUNTIFS($AA33:$AD33,"&gt;"&amp;AC33)+COUNTIFS($AA33:AC33,AC33)</f>
        <v>3</v>
      </c>
      <c r="AH33" s="2" t="n">
        <f aca="false">COUNTIFS($AA33:$AD33,"&gt;"&amp;AD33)+COUNTIFS($AA33:AD33,AD33)</f>
        <v>4</v>
      </c>
      <c r="AI33" s="2" t="str">
        <f aca="false">IF(COUNTA(A33:I33)=0,"",IF(OR(NOT(ISNUMBER(A33)),B33="",COUNTIFS(Reparto!$A$8:INDEX(Reparto!$A$8:$A$11,Reparto!$E$5),C33)&lt;&gt;1,NOT(ISNUMBER(D33)),ABS(D33-ROUND(D33,2))&gt;0.000001,MIN(J33:M33)&lt;0,SUM(J33:M33)&lt;=0,COUNT(J33:M33)&lt;&gt;4,ABS(SUM(N33:Q33)-D33)&gt;0.000001),"REVISAR datos","Correcto"))</f>
        <v/>
      </c>
    </row>
    <row r="34" customFormat="false" ht="24" hidden="false" customHeight="true" outlineLevel="0" collapsed="false">
      <c r="A34" s="19"/>
      <c r="B34" s="17"/>
      <c r="C34" s="17"/>
      <c r="D34" s="18"/>
      <c r="E34" s="17"/>
      <c r="F34" s="17"/>
      <c r="G34" s="17"/>
      <c r="H34" s="17"/>
      <c r="I34" s="17"/>
      <c r="J34" s="2" t="n">
        <f aca="false">IF(1&gt;Reparto!$E$5,0,IF(F34="",Reparto!$D$8,F34))</f>
        <v>1800</v>
      </c>
      <c r="K34" s="2" t="n">
        <f aca="false">IF(2&gt;Reparto!$E$5,0,IF(G34="",Reparto!$D$9,G34))</f>
        <v>1200</v>
      </c>
      <c r="L34" s="2" t="n">
        <f aca="false">IF(3&gt;Reparto!$E$5,0,IF(H34="",Reparto!$D$10,H34))</f>
        <v>0</v>
      </c>
      <c r="M34" s="2" t="n">
        <f aca="false">IF(4&gt;Reparto!$E$5,0,IF(I34="",Reparto!$D$11,I34))</f>
        <v>0</v>
      </c>
      <c r="N34" s="8" t="n">
        <f aca="false">IF(OR(NOT(ISNUMBER(D34)),SUM(J34:M34)&lt;=0),0,SIGN(D34)*(V34+IF(AE34&lt;=$Z34,1,0))/100)</f>
        <v>0</v>
      </c>
      <c r="O34" s="8" t="n">
        <f aca="false">IF(OR(NOT(ISNUMBER(D34)),SUM(J34:M34)&lt;=0),0,SIGN(D34)*(W34+IF(AF34&lt;=$Z34,1,0))/100)</f>
        <v>0</v>
      </c>
      <c r="P34" s="8" t="n">
        <f aca="false">IF(OR(NOT(ISNUMBER(D34)),SUM(J34:M34)&lt;=0),0,SIGN(D34)*(X34+IF(AG34&lt;=$Z34,1,0))/100)</f>
        <v>0</v>
      </c>
      <c r="Q34" s="8" t="n">
        <f aca="false">IF(OR(NOT(ISNUMBER(D34)),SUM(J34:M34)&lt;=0),0,SIGN(D34)*(Y34+IF(AH34&lt;=$Z34,1,0))/100)</f>
        <v>0</v>
      </c>
      <c r="R34" s="2" t="n">
        <f aca="false">IF(OR(NOT(ISNUMBER(D34)),SUM(J34:M34)&lt;=0),0,ROUND(ROUND(ABS(D34)*100,0)*J34/SUM(J34:M34),10))</f>
        <v>0</v>
      </c>
      <c r="S34" s="2" t="n">
        <f aca="false">IF(OR(NOT(ISNUMBER(D34)),SUM(J34:M34)&lt;=0),0,ROUND(ROUND(ABS(D34)*100,0)*K34/SUM(J34:M34),10))</f>
        <v>0</v>
      </c>
      <c r="T34" s="2" t="n">
        <f aca="false">IF(OR(NOT(ISNUMBER(D34)),SUM(J34:M34)&lt;=0),0,ROUND(ROUND(ABS(D34)*100,0)*L34/SUM(J34:M34),10))</f>
        <v>0</v>
      </c>
      <c r="U34" s="2" t="n">
        <f aca="false">IF(OR(NOT(ISNUMBER(D34)),SUM(J34:M34)&lt;=0),0,ROUND(ROUND(ABS(D34)*100,0)*M34/SUM(J34:M34),10))</f>
        <v>0</v>
      </c>
      <c r="V34" s="2" t="n">
        <f aca="false">INT(R34)</f>
        <v>0</v>
      </c>
      <c r="W34" s="2" t="n">
        <f aca="false">INT(S34)</f>
        <v>0</v>
      </c>
      <c r="X34" s="2" t="n">
        <f aca="false">INT(T34)</f>
        <v>0</v>
      </c>
      <c r="Y34" s="2" t="n">
        <f aca="false">INT(U34)</f>
        <v>0</v>
      </c>
      <c r="Z34" s="2" t="n">
        <f aca="false">IF(ISNUMBER(D34),ROUND(ABS(D34)*100,0)-SUM(V34:Y34),0)</f>
        <v>0</v>
      </c>
      <c r="AA34" s="2" t="n">
        <f aca="false">ROUND(R34-V34,10)</f>
        <v>0</v>
      </c>
      <c r="AB34" s="2" t="n">
        <f aca="false">ROUND(S34-W34,10)</f>
        <v>0</v>
      </c>
      <c r="AC34" s="2" t="n">
        <f aca="false">ROUND(T34-X34,10)</f>
        <v>0</v>
      </c>
      <c r="AD34" s="2" t="n">
        <f aca="false">ROUND(U34-Y34,10)</f>
        <v>0</v>
      </c>
      <c r="AE34" s="2" t="n">
        <f aca="false">COUNTIFS($AA34:$AD34,"&gt;"&amp;AA34)+COUNTIFS($AA34:AA34,AA34)</f>
        <v>1</v>
      </c>
      <c r="AF34" s="2" t="n">
        <f aca="false">COUNTIFS($AA34:$AD34,"&gt;"&amp;AB34)+COUNTIFS($AA34:AB34,AB34)</f>
        <v>2</v>
      </c>
      <c r="AG34" s="2" t="n">
        <f aca="false">COUNTIFS($AA34:$AD34,"&gt;"&amp;AC34)+COUNTIFS($AA34:AC34,AC34)</f>
        <v>3</v>
      </c>
      <c r="AH34" s="2" t="n">
        <f aca="false">COUNTIFS($AA34:$AD34,"&gt;"&amp;AD34)+COUNTIFS($AA34:AD34,AD34)</f>
        <v>4</v>
      </c>
      <c r="AI34" s="2" t="str">
        <f aca="false">IF(COUNTA(A34:I34)=0,"",IF(OR(NOT(ISNUMBER(A34)),B34="",COUNTIFS(Reparto!$A$8:INDEX(Reparto!$A$8:$A$11,Reparto!$E$5),C34)&lt;&gt;1,NOT(ISNUMBER(D34)),ABS(D34-ROUND(D34,2))&gt;0.000001,MIN(J34:M34)&lt;0,SUM(J34:M34)&lt;=0,COUNT(J34:M34)&lt;&gt;4,ABS(SUM(N34:Q34)-D34)&gt;0.000001),"REVISAR datos","Correcto"))</f>
        <v/>
      </c>
    </row>
    <row r="35" customFormat="false" ht="24" hidden="false" customHeight="true" outlineLevel="0" collapsed="false">
      <c r="A35" s="19"/>
      <c r="B35" s="17"/>
      <c r="C35" s="17"/>
      <c r="D35" s="18"/>
      <c r="E35" s="17"/>
      <c r="F35" s="17"/>
      <c r="G35" s="17"/>
      <c r="H35" s="17"/>
      <c r="I35" s="17"/>
      <c r="J35" s="2" t="n">
        <f aca="false">IF(1&gt;Reparto!$E$5,0,IF(F35="",Reparto!$D$8,F35))</f>
        <v>1800</v>
      </c>
      <c r="K35" s="2" t="n">
        <f aca="false">IF(2&gt;Reparto!$E$5,0,IF(G35="",Reparto!$D$9,G35))</f>
        <v>1200</v>
      </c>
      <c r="L35" s="2" t="n">
        <f aca="false">IF(3&gt;Reparto!$E$5,0,IF(H35="",Reparto!$D$10,H35))</f>
        <v>0</v>
      </c>
      <c r="M35" s="2" t="n">
        <f aca="false">IF(4&gt;Reparto!$E$5,0,IF(I35="",Reparto!$D$11,I35))</f>
        <v>0</v>
      </c>
      <c r="N35" s="8" t="n">
        <f aca="false">IF(OR(NOT(ISNUMBER(D35)),SUM(J35:M35)&lt;=0),0,SIGN(D35)*(V35+IF(AE35&lt;=$Z35,1,0))/100)</f>
        <v>0</v>
      </c>
      <c r="O35" s="8" t="n">
        <f aca="false">IF(OR(NOT(ISNUMBER(D35)),SUM(J35:M35)&lt;=0),0,SIGN(D35)*(W35+IF(AF35&lt;=$Z35,1,0))/100)</f>
        <v>0</v>
      </c>
      <c r="P35" s="8" t="n">
        <f aca="false">IF(OR(NOT(ISNUMBER(D35)),SUM(J35:M35)&lt;=0),0,SIGN(D35)*(X35+IF(AG35&lt;=$Z35,1,0))/100)</f>
        <v>0</v>
      </c>
      <c r="Q35" s="8" t="n">
        <f aca="false">IF(OR(NOT(ISNUMBER(D35)),SUM(J35:M35)&lt;=0),0,SIGN(D35)*(Y35+IF(AH35&lt;=$Z35,1,0))/100)</f>
        <v>0</v>
      </c>
      <c r="R35" s="2" t="n">
        <f aca="false">IF(OR(NOT(ISNUMBER(D35)),SUM(J35:M35)&lt;=0),0,ROUND(ROUND(ABS(D35)*100,0)*J35/SUM(J35:M35),10))</f>
        <v>0</v>
      </c>
      <c r="S35" s="2" t="n">
        <f aca="false">IF(OR(NOT(ISNUMBER(D35)),SUM(J35:M35)&lt;=0),0,ROUND(ROUND(ABS(D35)*100,0)*K35/SUM(J35:M35),10))</f>
        <v>0</v>
      </c>
      <c r="T35" s="2" t="n">
        <f aca="false">IF(OR(NOT(ISNUMBER(D35)),SUM(J35:M35)&lt;=0),0,ROUND(ROUND(ABS(D35)*100,0)*L35/SUM(J35:M35),10))</f>
        <v>0</v>
      </c>
      <c r="U35" s="2" t="n">
        <f aca="false">IF(OR(NOT(ISNUMBER(D35)),SUM(J35:M35)&lt;=0),0,ROUND(ROUND(ABS(D35)*100,0)*M35/SUM(J35:M35),10))</f>
        <v>0</v>
      </c>
      <c r="V35" s="2" t="n">
        <f aca="false">INT(R35)</f>
        <v>0</v>
      </c>
      <c r="W35" s="2" t="n">
        <f aca="false">INT(S35)</f>
        <v>0</v>
      </c>
      <c r="X35" s="2" t="n">
        <f aca="false">INT(T35)</f>
        <v>0</v>
      </c>
      <c r="Y35" s="2" t="n">
        <f aca="false">INT(U35)</f>
        <v>0</v>
      </c>
      <c r="Z35" s="2" t="n">
        <f aca="false">IF(ISNUMBER(D35),ROUND(ABS(D35)*100,0)-SUM(V35:Y35),0)</f>
        <v>0</v>
      </c>
      <c r="AA35" s="2" t="n">
        <f aca="false">ROUND(R35-V35,10)</f>
        <v>0</v>
      </c>
      <c r="AB35" s="2" t="n">
        <f aca="false">ROUND(S35-W35,10)</f>
        <v>0</v>
      </c>
      <c r="AC35" s="2" t="n">
        <f aca="false">ROUND(T35-X35,10)</f>
        <v>0</v>
      </c>
      <c r="AD35" s="2" t="n">
        <f aca="false">ROUND(U35-Y35,10)</f>
        <v>0</v>
      </c>
      <c r="AE35" s="2" t="n">
        <f aca="false">COUNTIFS($AA35:$AD35,"&gt;"&amp;AA35)+COUNTIFS($AA35:AA35,AA35)</f>
        <v>1</v>
      </c>
      <c r="AF35" s="2" t="n">
        <f aca="false">COUNTIFS($AA35:$AD35,"&gt;"&amp;AB35)+COUNTIFS($AA35:AB35,AB35)</f>
        <v>2</v>
      </c>
      <c r="AG35" s="2" t="n">
        <f aca="false">COUNTIFS($AA35:$AD35,"&gt;"&amp;AC35)+COUNTIFS($AA35:AC35,AC35)</f>
        <v>3</v>
      </c>
      <c r="AH35" s="2" t="n">
        <f aca="false">COUNTIFS($AA35:$AD35,"&gt;"&amp;AD35)+COUNTIFS($AA35:AD35,AD35)</f>
        <v>4</v>
      </c>
      <c r="AI35" s="2" t="str">
        <f aca="false">IF(COUNTA(A35:I35)=0,"",IF(OR(NOT(ISNUMBER(A35)),B35="",COUNTIFS(Reparto!$A$8:INDEX(Reparto!$A$8:$A$11,Reparto!$E$5),C35)&lt;&gt;1,NOT(ISNUMBER(D35)),ABS(D35-ROUND(D35,2))&gt;0.000001,MIN(J35:M35)&lt;0,SUM(J35:M35)&lt;=0,COUNT(J35:M35)&lt;&gt;4,ABS(SUM(N35:Q35)-D35)&gt;0.000001),"REVISAR datos","Correcto"))</f>
        <v/>
      </c>
    </row>
    <row r="36" customFormat="false" ht="24" hidden="false" customHeight="true" outlineLevel="0" collapsed="false">
      <c r="A36" s="19"/>
      <c r="B36" s="17"/>
      <c r="C36" s="17"/>
      <c r="D36" s="18"/>
      <c r="E36" s="17"/>
      <c r="F36" s="17"/>
      <c r="G36" s="17"/>
      <c r="H36" s="17"/>
      <c r="I36" s="17"/>
      <c r="J36" s="2" t="n">
        <f aca="false">IF(1&gt;Reparto!$E$5,0,IF(F36="",Reparto!$D$8,F36))</f>
        <v>1800</v>
      </c>
      <c r="K36" s="2" t="n">
        <f aca="false">IF(2&gt;Reparto!$E$5,0,IF(G36="",Reparto!$D$9,G36))</f>
        <v>1200</v>
      </c>
      <c r="L36" s="2" t="n">
        <f aca="false">IF(3&gt;Reparto!$E$5,0,IF(H36="",Reparto!$D$10,H36))</f>
        <v>0</v>
      </c>
      <c r="M36" s="2" t="n">
        <f aca="false">IF(4&gt;Reparto!$E$5,0,IF(I36="",Reparto!$D$11,I36))</f>
        <v>0</v>
      </c>
      <c r="N36" s="8" t="n">
        <f aca="false">IF(OR(NOT(ISNUMBER(D36)),SUM(J36:M36)&lt;=0),0,SIGN(D36)*(V36+IF(AE36&lt;=$Z36,1,0))/100)</f>
        <v>0</v>
      </c>
      <c r="O36" s="8" t="n">
        <f aca="false">IF(OR(NOT(ISNUMBER(D36)),SUM(J36:M36)&lt;=0),0,SIGN(D36)*(W36+IF(AF36&lt;=$Z36,1,0))/100)</f>
        <v>0</v>
      </c>
      <c r="P36" s="8" t="n">
        <f aca="false">IF(OR(NOT(ISNUMBER(D36)),SUM(J36:M36)&lt;=0),0,SIGN(D36)*(X36+IF(AG36&lt;=$Z36,1,0))/100)</f>
        <v>0</v>
      </c>
      <c r="Q36" s="8" t="n">
        <f aca="false">IF(OR(NOT(ISNUMBER(D36)),SUM(J36:M36)&lt;=0),0,SIGN(D36)*(Y36+IF(AH36&lt;=$Z36,1,0))/100)</f>
        <v>0</v>
      </c>
      <c r="R36" s="2" t="n">
        <f aca="false">IF(OR(NOT(ISNUMBER(D36)),SUM(J36:M36)&lt;=0),0,ROUND(ROUND(ABS(D36)*100,0)*J36/SUM(J36:M36),10))</f>
        <v>0</v>
      </c>
      <c r="S36" s="2" t="n">
        <f aca="false">IF(OR(NOT(ISNUMBER(D36)),SUM(J36:M36)&lt;=0),0,ROUND(ROUND(ABS(D36)*100,0)*K36/SUM(J36:M36),10))</f>
        <v>0</v>
      </c>
      <c r="T36" s="2" t="n">
        <f aca="false">IF(OR(NOT(ISNUMBER(D36)),SUM(J36:M36)&lt;=0),0,ROUND(ROUND(ABS(D36)*100,0)*L36/SUM(J36:M36),10))</f>
        <v>0</v>
      </c>
      <c r="U36" s="2" t="n">
        <f aca="false">IF(OR(NOT(ISNUMBER(D36)),SUM(J36:M36)&lt;=0),0,ROUND(ROUND(ABS(D36)*100,0)*M36/SUM(J36:M36),10))</f>
        <v>0</v>
      </c>
      <c r="V36" s="2" t="n">
        <f aca="false">INT(R36)</f>
        <v>0</v>
      </c>
      <c r="W36" s="2" t="n">
        <f aca="false">INT(S36)</f>
        <v>0</v>
      </c>
      <c r="X36" s="2" t="n">
        <f aca="false">INT(T36)</f>
        <v>0</v>
      </c>
      <c r="Y36" s="2" t="n">
        <f aca="false">INT(U36)</f>
        <v>0</v>
      </c>
      <c r="Z36" s="2" t="n">
        <f aca="false">IF(ISNUMBER(D36),ROUND(ABS(D36)*100,0)-SUM(V36:Y36),0)</f>
        <v>0</v>
      </c>
      <c r="AA36" s="2" t="n">
        <f aca="false">ROUND(R36-V36,10)</f>
        <v>0</v>
      </c>
      <c r="AB36" s="2" t="n">
        <f aca="false">ROUND(S36-W36,10)</f>
        <v>0</v>
      </c>
      <c r="AC36" s="2" t="n">
        <f aca="false">ROUND(T36-X36,10)</f>
        <v>0</v>
      </c>
      <c r="AD36" s="2" t="n">
        <f aca="false">ROUND(U36-Y36,10)</f>
        <v>0</v>
      </c>
      <c r="AE36" s="2" t="n">
        <f aca="false">COUNTIFS($AA36:$AD36,"&gt;"&amp;AA36)+COUNTIFS($AA36:AA36,AA36)</f>
        <v>1</v>
      </c>
      <c r="AF36" s="2" t="n">
        <f aca="false">COUNTIFS($AA36:$AD36,"&gt;"&amp;AB36)+COUNTIFS($AA36:AB36,AB36)</f>
        <v>2</v>
      </c>
      <c r="AG36" s="2" t="n">
        <f aca="false">COUNTIFS($AA36:$AD36,"&gt;"&amp;AC36)+COUNTIFS($AA36:AC36,AC36)</f>
        <v>3</v>
      </c>
      <c r="AH36" s="2" t="n">
        <f aca="false">COUNTIFS($AA36:$AD36,"&gt;"&amp;AD36)+COUNTIFS($AA36:AD36,AD36)</f>
        <v>4</v>
      </c>
      <c r="AI36" s="2" t="str">
        <f aca="false">IF(COUNTA(A36:I36)=0,"",IF(OR(NOT(ISNUMBER(A36)),B36="",COUNTIFS(Reparto!$A$8:INDEX(Reparto!$A$8:$A$11,Reparto!$E$5),C36)&lt;&gt;1,NOT(ISNUMBER(D36)),ABS(D36-ROUND(D36,2))&gt;0.000001,MIN(J36:M36)&lt;0,SUM(J36:M36)&lt;=0,COUNT(J36:M36)&lt;&gt;4,ABS(SUM(N36:Q36)-D36)&gt;0.000001),"REVISAR datos","Correcto"))</f>
        <v/>
      </c>
    </row>
    <row r="37" customFormat="false" ht="24" hidden="false" customHeight="true" outlineLevel="0" collapsed="false">
      <c r="A37" s="19"/>
      <c r="B37" s="17"/>
      <c r="C37" s="17"/>
      <c r="D37" s="18"/>
      <c r="E37" s="17"/>
      <c r="F37" s="17"/>
      <c r="G37" s="17"/>
      <c r="H37" s="17"/>
      <c r="I37" s="17"/>
      <c r="J37" s="2" t="n">
        <f aca="false">IF(1&gt;Reparto!$E$5,0,IF(F37="",Reparto!$D$8,F37))</f>
        <v>1800</v>
      </c>
      <c r="K37" s="2" t="n">
        <f aca="false">IF(2&gt;Reparto!$E$5,0,IF(G37="",Reparto!$D$9,G37))</f>
        <v>1200</v>
      </c>
      <c r="L37" s="2" t="n">
        <f aca="false">IF(3&gt;Reparto!$E$5,0,IF(H37="",Reparto!$D$10,H37))</f>
        <v>0</v>
      </c>
      <c r="M37" s="2" t="n">
        <f aca="false">IF(4&gt;Reparto!$E$5,0,IF(I37="",Reparto!$D$11,I37))</f>
        <v>0</v>
      </c>
      <c r="N37" s="8" t="n">
        <f aca="false">IF(OR(NOT(ISNUMBER(D37)),SUM(J37:M37)&lt;=0),0,SIGN(D37)*(V37+IF(AE37&lt;=$Z37,1,0))/100)</f>
        <v>0</v>
      </c>
      <c r="O37" s="8" t="n">
        <f aca="false">IF(OR(NOT(ISNUMBER(D37)),SUM(J37:M37)&lt;=0),0,SIGN(D37)*(W37+IF(AF37&lt;=$Z37,1,0))/100)</f>
        <v>0</v>
      </c>
      <c r="P37" s="8" t="n">
        <f aca="false">IF(OR(NOT(ISNUMBER(D37)),SUM(J37:M37)&lt;=0),0,SIGN(D37)*(X37+IF(AG37&lt;=$Z37,1,0))/100)</f>
        <v>0</v>
      </c>
      <c r="Q37" s="8" t="n">
        <f aca="false">IF(OR(NOT(ISNUMBER(D37)),SUM(J37:M37)&lt;=0),0,SIGN(D37)*(Y37+IF(AH37&lt;=$Z37,1,0))/100)</f>
        <v>0</v>
      </c>
      <c r="R37" s="2" t="n">
        <f aca="false">IF(OR(NOT(ISNUMBER(D37)),SUM(J37:M37)&lt;=0),0,ROUND(ROUND(ABS(D37)*100,0)*J37/SUM(J37:M37),10))</f>
        <v>0</v>
      </c>
      <c r="S37" s="2" t="n">
        <f aca="false">IF(OR(NOT(ISNUMBER(D37)),SUM(J37:M37)&lt;=0),0,ROUND(ROUND(ABS(D37)*100,0)*K37/SUM(J37:M37),10))</f>
        <v>0</v>
      </c>
      <c r="T37" s="2" t="n">
        <f aca="false">IF(OR(NOT(ISNUMBER(D37)),SUM(J37:M37)&lt;=0),0,ROUND(ROUND(ABS(D37)*100,0)*L37/SUM(J37:M37),10))</f>
        <v>0</v>
      </c>
      <c r="U37" s="2" t="n">
        <f aca="false">IF(OR(NOT(ISNUMBER(D37)),SUM(J37:M37)&lt;=0),0,ROUND(ROUND(ABS(D37)*100,0)*M37/SUM(J37:M37),10))</f>
        <v>0</v>
      </c>
      <c r="V37" s="2" t="n">
        <f aca="false">INT(R37)</f>
        <v>0</v>
      </c>
      <c r="W37" s="2" t="n">
        <f aca="false">INT(S37)</f>
        <v>0</v>
      </c>
      <c r="X37" s="2" t="n">
        <f aca="false">INT(T37)</f>
        <v>0</v>
      </c>
      <c r="Y37" s="2" t="n">
        <f aca="false">INT(U37)</f>
        <v>0</v>
      </c>
      <c r="Z37" s="2" t="n">
        <f aca="false">IF(ISNUMBER(D37),ROUND(ABS(D37)*100,0)-SUM(V37:Y37),0)</f>
        <v>0</v>
      </c>
      <c r="AA37" s="2" t="n">
        <f aca="false">ROUND(R37-V37,10)</f>
        <v>0</v>
      </c>
      <c r="AB37" s="2" t="n">
        <f aca="false">ROUND(S37-W37,10)</f>
        <v>0</v>
      </c>
      <c r="AC37" s="2" t="n">
        <f aca="false">ROUND(T37-X37,10)</f>
        <v>0</v>
      </c>
      <c r="AD37" s="2" t="n">
        <f aca="false">ROUND(U37-Y37,10)</f>
        <v>0</v>
      </c>
      <c r="AE37" s="2" t="n">
        <f aca="false">COUNTIFS($AA37:$AD37,"&gt;"&amp;AA37)+COUNTIFS($AA37:AA37,AA37)</f>
        <v>1</v>
      </c>
      <c r="AF37" s="2" t="n">
        <f aca="false">COUNTIFS($AA37:$AD37,"&gt;"&amp;AB37)+COUNTIFS($AA37:AB37,AB37)</f>
        <v>2</v>
      </c>
      <c r="AG37" s="2" t="n">
        <f aca="false">COUNTIFS($AA37:$AD37,"&gt;"&amp;AC37)+COUNTIFS($AA37:AC37,AC37)</f>
        <v>3</v>
      </c>
      <c r="AH37" s="2" t="n">
        <f aca="false">COUNTIFS($AA37:$AD37,"&gt;"&amp;AD37)+COUNTIFS($AA37:AD37,AD37)</f>
        <v>4</v>
      </c>
      <c r="AI37" s="2" t="str">
        <f aca="false">IF(COUNTA(A37:I37)=0,"",IF(OR(NOT(ISNUMBER(A37)),B37="",COUNTIFS(Reparto!$A$8:INDEX(Reparto!$A$8:$A$11,Reparto!$E$5),C37)&lt;&gt;1,NOT(ISNUMBER(D37)),ABS(D37-ROUND(D37,2))&gt;0.000001,MIN(J37:M37)&lt;0,SUM(J37:M37)&lt;=0,COUNT(J37:M37)&lt;&gt;4,ABS(SUM(N37:Q37)-D37)&gt;0.000001),"REVISAR datos","Correcto"))</f>
        <v/>
      </c>
    </row>
    <row r="38" customFormat="false" ht="24" hidden="false" customHeight="true" outlineLevel="0" collapsed="false">
      <c r="A38" s="19"/>
      <c r="B38" s="17"/>
      <c r="C38" s="17"/>
      <c r="D38" s="18"/>
      <c r="E38" s="17"/>
      <c r="F38" s="17"/>
      <c r="G38" s="17"/>
      <c r="H38" s="17"/>
      <c r="I38" s="17"/>
      <c r="J38" s="2" t="n">
        <f aca="false">IF(1&gt;Reparto!$E$5,0,IF(F38="",Reparto!$D$8,F38))</f>
        <v>1800</v>
      </c>
      <c r="K38" s="2" t="n">
        <f aca="false">IF(2&gt;Reparto!$E$5,0,IF(G38="",Reparto!$D$9,G38))</f>
        <v>1200</v>
      </c>
      <c r="L38" s="2" t="n">
        <f aca="false">IF(3&gt;Reparto!$E$5,0,IF(H38="",Reparto!$D$10,H38))</f>
        <v>0</v>
      </c>
      <c r="M38" s="2" t="n">
        <f aca="false">IF(4&gt;Reparto!$E$5,0,IF(I38="",Reparto!$D$11,I38))</f>
        <v>0</v>
      </c>
      <c r="N38" s="8" t="n">
        <f aca="false">IF(OR(NOT(ISNUMBER(D38)),SUM(J38:M38)&lt;=0),0,SIGN(D38)*(V38+IF(AE38&lt;=$Z38,1,0))/100)</f>
        <v>0</v>
      </c>
      <c r="O38" s="8" t="n">
        <f aca="false">IF(OR(NOT(ISNUMBER(D38)),SUM(J38:M38)&lt;=0),0,SIGN(D38)*(W38+IF(AF38&lt;=$Z38,1,0))/100)</f>
        <v>0</v>
      </c>
      <c r="P38" s="8" t="n">
        <f aca="false">IF(OR(NOT(ISNUMBER(D38)),SUM(J38:M38)&lt;=0),0,SIGN(D38)*(X38+IF(AG38&lt;=$Z38,1,0))/100)</f>
        <v>0</v>
      </c>
      <c r="Q38" s="8" t="n">
        <f aca="false">IF(OR(NOT(ISNUMBER(D38)),SUM(J38:M38)&lt;=0),0,SIGN(D38)*(Y38+IF(AH38&lt;=$Z38,1,0))/100)</f>
        <v>0</v>
      </c>
      <c r="R38" s="2" t="n">
        <f aca="false">IF(OR(NOT(ISNUMBER(D38)),SUM(J38:M38)&lt;=0),0,ROUND(ROUND(ABS(D38)*100,0)*J38/SUM(J38:M38),10))</f>
        <v>0</v>
      </c>
      <c r="S38" s="2" t="n">
        <f aca="false">IF(OR(NOT(ISNUMBER(D38)),SUM(J38:M38)&lt;=0),0,ROUND(ROUND(ABS(D38)*100,0)*K38/SUM(J38:M38),10))</f>
        <v>0</v>
      </c>
      <c r="T38" s="2" t="n">
        <f aca="false">IF(OR(NOT(ISNUMBER(D38)),SUM(J38:M38)&lt;=0),0,ROUND(ROUND(ABS(D38)*100,0)*L38/SUM(J38:M38),10))</f>
        <v>0</v>
      </c>
      <c r="U38" s="2" t="n">
        <f aca="false">IF(OR(NOT(ISNUMBER(D38)),SUM(J38:M38)&lt;=0),0,ROUND(ROUND(ABS(D38)*100,0)*M38/SUM(J38:M38),10))</f>
        <v>0</v>
      </c>
      <c r="V38" s="2" t="n">
        <f aca="false">INT(R38)</f>
        <v>0</v>
      </c>
      <c r="W38" s="2" t="n">
        <f aca="false">INT(S38)</f>
        <v>0</v>
      </c>
      <c r="X38" s="2" t="n">
        <f aca="false">INT(T38)</f>
        <v>0</v>
      </c>
      <c r="Y38" s="2" t="n">
        <f aca="false">INT(U38)</f>
        <v>0</v>
      </c>
      <c r="Z38" s="2" t="n">
        <f aca="false">IF(ISNUMBER(D38),ROUND(ABS(D38)*100,0)-SUM(V38:Y38),0)</f>
        <v>0</v>
      </c>
      <c r="AA38" s="2" t="n">
        <f aca="false">ROUND(R38-V38,10)</f>
        <v>0</v>
      </c>
      <c r="AB38" s="2" t="n">
        <f aca="false">ROUND(S38-W38,10)</f>
        <v>0</v>
      </c>
      <c r="AC38" s="2" t="n">
        <f aca="false">ROUND(T38-X38,10)</f>
        <v>0</v>
      </c>
      <c r="AD38" s="2" t="n">
        <f aca="false">ROUND(U38-Y38,10)</f>
        <v>0</v>
      </c>
      <c r="AE38" s="2" t="n">
        <f aca="false">COUNTIFS($AA38:$AD38,"&gt;"&amp;AA38)+COUNTIFS($AA38:AA38,AA38)</f>
        <v>1</v>
      </c>
      <c r="AF38" s="2" t="n">
        <f aca="false">COUNTIFS($AA38:$AD38,"&gt;"&amp;AB38)+COUNTIFS($AA38:AB38,AB38)</f>
        <v>2</v>
      </c>
      <c r="AG38" s="2" t="n">
        <f aca="false">COUNTIFS($AA38:$AD38,"&gt;"&amp;AC38)+COUNTIFS($AA38:AC38,AC38)</f>
        <v>3</v>
      </c>
      <c r="AH38" s="2" t="n">
        <f aca="false">COUNTIFS($AA38:$AD38,"&gt;"&amp;AD38)+COUNTIFS($AA38:AD38,AD38)</f>
        <v>4</v>
      </c>
      <c r="AI38" s="2" t="str">
        <f aca="false">IF(COUNTA(A38:I38)=0,"",IF(OR(NOT(ISNUMBER(A38)),B38="",COUNTIFS(Reparto!$A$8:INDEX(Reparto!$A$8:$A$11,Reparto!$E$5),C38)&lt;&gt;1,NOT(ISNUMBER(D38)),ABS(D38-ROUND(D38,2))&gt;0.000001,MIN(J38:M38)&lt;0,SUM(J38:M38)&lt;=0,COUNT(J38:M38)&lt;&gt;4,ABS(SUM(N38:Q38)-D38)&gt;0.000001),"REVISAR datos","Correcto"))</f>
        <v/>
      </c>
    </row>
    <row r="39" customFormat="false" ht="24" hidden="false" customHeight="true" outlineLevel="0" collapsed="false">
      <c r="A39" s="19"/>
      <c r="B39" s="17"/>
      <c r="C39" s="17"/>
      <c r="D39" s="18"/>
      <c r="E39" s="17"/>
      <c r="F39" s="17"/>
      <c r="G39" s="17"/>
      <c r="H39" s="17"/>
      <c r="I39" s="17"/>
      <c r="J39" s="2" t="n">
        <f aca="false">IF(1&gt;Reparto!$E$5,0,IF(F39="",Reparto!$D$8,F39))</f>
        <v>1800</v>
      </c>
      <c r="K39" s="2" t="n">
        <f aca="false">IF(2&gt;Reparto!$E$5,0,IF(G39="",Reparto!$D$9,G39))</f>
        <v>1200</v>
      </c>
      <c r="L39" s="2" t="n">
        <f aca="false">IF(3&gt;Reparto!$E$5,0,IF(H39="",Reparto!$D$10,H39))</f>
        <v>0</v>
      </c>
      <c r="M39" s="2" t="n">
        <f aca="false">IF(4&gt;Reparto!$E$5,0,IF(I39="",Reparto!$D$11,I39))</f>
        <v>0</v>
      </c>
      <c r="N39" s="8" t="n">
        <f aca="false">IF(OR(NOT(ISNUMBER(D39)),SUM(J39:M39)&lt;=0),0,SIGN(D39)*(V39+IF(AE39&lt;=$Z39,1,0))/100)</f>
        <v>0</v>
      </c>
      <c r="O39" s="8" t="n">
        <f aca="false">IF(OR(NOT(ISNUMBER(D39)),SUM(J39:M39)&lt;=0),0,SIGN(D39)*(W39+IF(AF39&lt;=$Z39,1,0))/100)</f>
        <v>0</v>
      </c>
      <c r="P39" s="8" t="n">
        <f aca="false">IF(OR(NOT(ISNUMBER(D39)),SUM(J39:M39)&lt;=0),0,SIGN(D39)*(X39+IF(AG39&lt;=$Z39,1,0))/100)</f>
        <v>0</v>
      </c>
      <c r="Q39" s="8" t="n">
        <f aca="false">IF(OR(NOT(ISNUMBER(D39)),SUM(J39:M39)&lt;=0),0,SIGN(D39)*(Y39+IF(AH39&lt;=$Z39,1,0))/100)</f>
        <v>0</v>
      </c>
      <c r="R39" s="2" t="n">
        <f aca="false">IF(OR(NOT(ISNUMBER(D39)),SUM(J39:M39)&lt;=0),0,ROUND(ROUND(ABS(D39)*100,0)*J39/SUM(J39:M39),10))</f>
        <v>0</v>
      </c>
      <c r="S39" s="2" t="n">
        <f aca="false">IF(OR(NOT(ISNUMBER(D39)),SUM(J39:M39)&lt;=0),0,ROUND(ROUND(ABS(D39)*100,0)*K39/SUM(J39:M39),10))</f>
        <v>0</v>
      </c>
      <c r="T39" s="2" t="n">
        <f aca="false">IF(OR(NOT(ISNUMBER(D39)),SUM(J39:M39)&lt;=0),0,ROUND(ROUND(ABS(D39)*100,0)*L39/SUM(J39:M39),10))</f>
        <v>0</v>
      </c>
      <c r="U39" s="2" t="n">
        <f aca="false">IF(OR(NOT(ISNUMBER(D39)),SUM(J39:M39)&lt;=0),0,ROUND(ROUND(ABS(D39)*100,0)*M39/SUM(J39:M39),10))</f>
        <v>0</v>
      </c>
      <c r="V39" s="2" t="n">
        <f aca="false">INT(R39)</f>
        <v>0</v>
      </c>
      <c r="W39" s="2" t="n">
        <f aca="false">INT(S39)</f>
        <v>0</v>
      </c>
      <c r="X39" s="2" t="n">
        <f aca="false">INT(T39)</f>
        <v>0</v>
      </c>
      <c r="Y39" s="2" t="n">
        <f aca="false">INT(U39)</f>
        <v>0</v>
      </c>
      <c r="Z39" s="2" t="n">
        <f aca="false">IF(ISNUMBER(D39),ROUND(ABS(D39)*100,0)-SUM(V39:Y39),0)</f>
        <v>0</v>
      </c>
      <c r="AA39" s="2" t="n">
        <f aca="false">ROUND(R39-V39,10)</f>
        <v>0</v>
      </c>
      <c r="AB39" s="2" t="n">
        <f aca="false">ROUND(S39-W39,10)</f>
        <v>0</v>
      </c>
      <c r="AC39" s="2" t="n">
        <f aca="false">ROUND(T39-X39,10)</f>
        <v>0</v>
      </c>
      <c r="AD39" s="2" t="n">
        <f aca="false">ROUND(U39-Y39,10)</f>
        <v>0</v>
      </c>
      <c r="AE39" s="2" t="n">
        <f aca="false">COUNTIFS($AA39:$AD39,"&gt;"&amp;AA39)+COUNTIFS($AA39:AA39,AA39)</f>
        <v>1</v>
      </c>
      <c r="AF39" s="2" t="n">
        <f aca="false">COUNTIFS($AA39:$AD39,"&gt;"&amp;AB39)+COUNTIFS($AA39:AB39,AB39)</f>
        <v>2</v>
      </c>
      <c r="AG39" s="2" t="n">
        <f aca="false">COUNTIFS($AA39:$AD39,"&gt;"&amp;AC39)+COUNTIFS($AA39:AC39,AC39)</f>
        <v>3</v>
      </c>
      <c r="AH39" s="2" t="n">
        <f aca="false">COUNTIFS($AA39:$AD39,"&gt;"&amp;AD39)+COUNTIFS($AA39:AD39,AD39)</f>
        <v>4</v>
      </c>
      <c r="AI39" s="2" t="str">
        <f aca="false">IF(COUNTA(A39:I39)=0,"",IF(OR(NOT(ISNUMBER(A39)),B39="",COUNTIFS(Reparto!$A$8:INDEX(Reparto!$A$8:$A$11,Reparto!$E$5),C39)&lt;&gt;1,NOT(ISNUMBER(D39)),ABS(D39-ROUND(D39,2))&gt;0.000001,MIN(J39:M39)&lt;0,SUM(J39:M39)&lt;=0,COUNT(J39:M39)&lt;&gt;4,ABS(SUM(N39:Q39)-D39)&gt;0.000001),"REVISAR datos","Correcto"))</f>
        <v/>
      </c>
    </row>
    <row r="40" customFormat="false" ht="24" hidden="false" customHeight="true" outlineLevel="0" collapsed="false">
      <c r="A40" s="19"/>
      <c r="B40" s="17"/>
      <c r="C40" s="17"/>
      <c r="D40" s="18"/>
      <c r="E40" s="17"/>
      <c r="F40" s="17"/>
      <c r="G40" s="17"/>
      <c r="H40" s="17"/>
      <c r="I40" s="17"/>
      <c r="J40" s="2" t="n">
        <f aca="false">IF(1&gt;Reparto!$E$5,0,IF(F40="",Reparto!$D$8,F40))</f>
        <v>1800</v>
      </c>
      <c r="K40" s="2" t="n">
        <f aca="false">IF(2&gt;Reparto!$E$5,0,IF(G40="",Reparto!$D$9,G40))</f>
        <v>1200</v>
      </c>
      <c r="L40" s="2" t="n">
        <f aca="false">IF(3&gt;Reparto!$E$5,0,IF(H40="",Reparto!$D$10,H40))</f>
        <v>0</v>
      </c>
      <c r="M40" s="2" t="n">
        <f aca="false">IF(4&gt;Reparto!$E$5,0,IF(I40="",Reparto!$D$11,I40))</f>
        <v>0</v>
      </c>
      <c r="N40" s="8" t="n">
        <f aca="false">IF(OR(NOT(ISNUMBER(D40)),SUM(J40:M40)&lt;=0),0,SIGN(D40)*(V40+IF(AE40&lt;=$Z40,1,0))/100)</f>
        <v>0</v>
      </c>
      <c r="O40" s="8" t="n">
        <f aca="false">IF(OR(NOT(ISNUMBER(D40)),SUM(J40:M40)&lt;=0),0,SIGN(D40)*(W40+IF(AF40&lt;=$Z40,1,0))/100)</f>
        <v>0</v>
      </c>
      <c r="P40" s="8" t="n">
        <f aca="false">IF(OR(NOT(ISNUMBER(D40)),SUM(J40:M40)&lt;=0),0,SIGN(D40)*(X40+IF(AG40&lt;=$Z40,1,0))/100)</f>
        <v>0</v>
      </c>
      <c r="Q40" s="8" t="n">
        <f aca="false">IF(OR(NOT(ISNUMBER(D40)),SUM(J40:M40)&lt;=0),0,SIGN(D40)*(Y40+IF(AH40&lt;=$Z40,1,0))/100)</f>
        <v>0</v>
      </c>
      <c r="R40" s="2" t="n">
        <f aca="false">IF(OR(NOT(ISNUMBER(D40)),SUM(J40:M40)&lt;=0),0,ROUND(ROUND(ABS(D40)*100,0)*J40/SUM(J40:M40),10))</f>
        <v>0</v>
      </c>
      <c r="S40" s="2" t="n">
        <f aca="false">IF(OR(NOT(ISNUMBER(D40)),SUM(J40:M40)&lt;=0),0,ROUND(ROUND(ABS(D40)*100,0)*K40/SUM(J40:M40),10))</f>
        <v>0</v>
      </c>
      <c r="T40" s="2" t="n">
        <f aca="false">IF(OR(NOT(ISNUMBER(D40)),SUM(J40:M40)&lt;=0),0,ROUND(ROUND(ABS(D40)*100,0)*L40/SUM(J40:M40),10))</f>
        <v>0</v>
      </c>
      <c r="U40" s="2" t="n">
        <f aca="false">IF(OR(NOT(ISNUMBER(D40)),SUM(J40:M40)&lt;=0),0,ROUND(ROUND(ABS(D40)*100,0)*M40/SUM(J40:M40),10))</f>
        <v>0</v>
      </c>
      <c r="V40" s="2" t="n">
        <f aca="false">INT(R40)</f>
        <v>0</v>
      </c>
      <c r="W40" s="2" t="n">
        <f aca="false">INT(S40)</f>
        <v>0</v>
      </c>
      <c r="X40" s="2" t="n">
        <f aca="false">INT(T40)</f>
        <v>0</v>
      </c>
      <c r="Y40" s="2" t="n">
        <f aca="false">INT(U40)</f>
        <v>0</v>
      </c>
      <c r="Z40" s="2" t="n">
        <f aca="false">IF(ISNUMBER(D40),ROUND(ABS(D40)*100,0)-SUM(V40:Y40),0)</f>
        <v>0</v>
      </c>
      <c r="AA40" s="2" t="n">
        <f aca="false">ROUND(R40-V40,10)</f>
        <v>0</v>
      </c>
      <c r="AB40" s="2" t="n">
        <f aca="false">ROUND(S40-W40,10)</f>
        <v>0</v>
      </c>
      <c r="AC40" s="2" t="n">
        <f aca="false">ROUND(T40-X40,10)</f>
        <v>0</v>
      </c>
      <c r="AD40" s="2" t="n">
        <f aca="false">ROUND(U40-Y40,10)</f>
        <v>0</v>
      </c>
      <c r="AE40" s="2" t="n">
        <f aca="false">COUNTIFS($AA40:$AD40,"&gt;"&amp;AA40)+COUNTIFS($AA40:AA40,AA40)</f>
        <v>1</v>
      </c>
      <c r="AF40" s="2" t="n">
        <f aca="false">COUNTIFS($AA40:$AD40,"&gt;"&amp;AB40)+COUNTIFS($AA40:AB40,AB40)</f>
        <v>2</v>
      </c>
      <c r="AG40" s="2" t="n">
        <f aca="false">COUNTIFS($AA40:$AD40,"&gt;"&amp;AC40)+COUNTIFS($AA40:AC40,AC40)</f>
        <v>3</v>
      </c>
      <c r="AH40" s="2" t="n">
        <f aca="false">COUNTIFS($AA40:$AD40,"&gt;"&amp;AD40)+COUNTIFS($AA40:AD40,AD40)</f>
        <v>4</v>
      </c>
      <c r="AI40" s="2" t="str">
        <f aca="false">IF(COUNTA(A40:I40)=0,"",IF(OR(NOT(ISNUMBER(A40)),B40="",COUNTIFS(Reparto!$A$8:INDEX(Reparto!$A$8:$A$11,Reparto!$E$5),C40)&lt;&gt;1,NOT(ISNUMBER(D40)),ABS(D40-ROUND(D40,2))&gt;0.000001,MIN(J40:M40)&lt;0,SUM(J40:M40)&lt;=0,COUNT(J40:M40)&lt;&gt;4,ABS(SUM(N40:Q40)-D40)&gt;0.000001),"REVISAR datos","Correcto"))</f>
        <v/>
      </c>
    </row>
    <row r="41" customFormat="false" ht="24" hidden="false" customHeight="true" outlineLevel="0" collapsed="false">
      <c r="A41" s="19"/>
      <c r="B41" s="17"/>
      <c r="C41" s="17"/>
      <c r="D41" s="18"/>
      <c r="E41" s="17"/>
      <c r="F41" s="17"/>
      <c r="G41" s="17"/>
      <c r="H41" s="17"/>
      <c r="I41" s="17"/>
      <c r="J41" s="2" t="n">
        <f aca="false">IF(1&gt;Reparto!$E$5,0,IF(F41="",Reparto!$D$8,F41))</f>
        <v>1800</v>
      </c>
      <c r="K41" s="2" t="n">
        <f aca="false">IF(2&gt;Reparto!$E$5,0,IF(G41="",Reparto!$D$9,G41))</f>
        <v>1200</v>
      </c>
      <c r="L41" s="2" t="n">
        <f aca="false">IF(3&gt;Reparto!$E$5,0,IF(H41="",Reparto!$D$10,H41))</f>
        <v>0</v>
      </c>
      <c r="M41" s="2" t="n">
        <f aca="false">IF(4&gt;Reparto!$E$5,0,IF(I41="",Reparto!$D$11,I41))</f>
        <v>0</v>
      </c>
      <c r="N41" s="8" t="n">
        <f aca="false">IF(OR(NOT(ISNUMBER(D41)),SUM(J41:M41)&lt;=0),0,SIGN(D41)*(V41+IF(AE41&lt;=$Z41,1,0))/100)</f>
        <v>0</v>
      </c>
      <c r="O41" s="8" t="n">
        <f aca="false">IF(OR(NOT(ISNUMBER(D41)),SUM(J41:M41)&lt;=0),0,SIGN(D41)*(W41+IF(AF41&lt;=$Z41,1,0))/100)</f>
        <v>0</v>
      </c>
      <c r="P41" s="8" t="n">
        <f aca="false">IF(OR(NOT(ISNUMBER(D41)),SUM(J41:M41)&lt;=0),0,SIGN(D41)*(X41+IF(AG41&lt;=$Z41,1,0))/100)</f>
        <v>0</v>
      </c>
      <c r="Q41" s="8" t="n">
        <f aca="false">IF(OR(NOT(ISNUMBER(D41)),SUM(J41:M41)&lt;=0),0,SIGN(D41)*(Y41+IF(AH41&lt;=$Z41,1,0))/100)</f>
        <v>0</v>
      </c>
      <c r="R41" s="2" t="n">
        <f aca="false">IF(OR(NOT(ISNUMBER(D41)),SUM(J41:M41)&lt;=0),0,ROUND(ROUND(ABS(D41)*100,0)*J41/SUM(J41:M41),10))</f>
        <v>0</v>
      </c>
      <c r="S41" s="2" t="n">
        <f aca="false">IF(OR(NOT(ISNUMBER(D41)),SUM(J41:M41)&lt;=0),0,ROUND(ROUND(ABS(D41)*100,0)*K41/SUM(J41:M41),10))</f>
        <v>0</v>
      </c>
      <c r="T41" s="2" t="n">
        <f aca="false">IF(OR(NOT(ISNUMBER(D41)),SUM(J41:M41)&lt;=0),0,ROUND(ROUND(ABS(D41)*100,0)*L41/SUM(J41:M41),10))</f>
        <v>0</v>
      </c>
      <c r="U41" s="2" t="n">
        <f aca="false">IF(OR(NOT(ISNUMBER(D41)),SUM(J41:M41)&lt;=0),0,ROUND(ROUND(ABS(D41)*100,0)*M41/SUM(J41:M41),10))</f>
        <v>0</v>
      </c>
      <c r="V41" s="2" t="n">
        <f aca="false">INT(R41)</f>
        <v>0</v>
      </c>
      <c r="W41" s="2" t="n">
        <f aca="false">INT(S41)</f>
        <v>0</v>
      </c>
      <c r="X41" s="2" t="n">
        <f aca="false">INT(T41)</f>
        <v>0</v>
      </c>
      <c r="Y41" s="2" t="n">
        <f aca="false">INT(U41)</f>
        <v>0</v>
      </c>
      <c r="Z41" s="2" t="n">
        <f aca="false">IF(ISNUMBER(D41),ROUND(ABS(D41)*100,0)-SUM(V41:Y41),0)</f>
        <v>0</v>
      </c>
      <c r="AA41" s="2" t="n">
        <f aca="false">ROUND(R41-V41,10)</f>
        <v>0</v>
      </c>
      <c r="AB41" s="2" t="n">
        <f aca="false">ROUND(S41-W41,10)</f>
        <v>0</v>
      </c>
      <c r="AC41" s="2" t="n">
        <f aca="false">ROUND(T41-X41,10)</f>
        <v>0</v>
      </c>
      <c r="AD41" s="2" t="n">
        <f aca="false">ROUND(U41-Y41,10)</f>
        <v>0</v>
      </c>
      <c r="AE41" s="2" t="n">
        <f aca="false">COUNTIFS($AA41:$AD41,"&gt;"&amp;AA41)+COUNTIFS($AA41:AA41,AA41)</f>
        <v>1</v>
      </c>
      <c r="AF41" s="2" t="n">
        <f aca="false">COUNTIFS($AA41:$AD41,"&gt;"&amp;AB41)+COUNTIFS($AA41:AB41,AB41)</f>
        <v>2</v>
      </c>
      <c r="AG41" s="2" t="n">
        <f aca="false">COUNTIFS($AA41:$AD41,"&gt;"&amp;AC41)+COUNTIFS($AA41:AC41,AC41)</f>
        <v>3</v>
      </c>
      <c r="AH41" s="2" t="n">
        <f aca="false">COUNTIFS($AA41:$AD41,"&gt;"&amp;AD41)+COUNTIFS($AA41:AD41,AD41)</f>
        <v>4</v>
      </c>
      <c r="AI41" s="2" t="str">
        <f aca="false">IF(COUNTA(A41:I41)=0,"",IF(OR(NOT(ISNUMBER(A41)),B41="",COUNTIFS(Reparto!$A$8:INDEX(Reparto!$A$8:$A$11,Reparto!$E$5),C41)&lt;&gt;1,NOT(ISNUMBER(D41)),ABS(D41-ROUND(D41,2))&gt;0.000001,MIN(J41:M41)&lt;0,SUM(J41:M41)&lt;=0,COUNT(J41:M41)&lt;&gt;4,ABS(SUM(N41:Q41)-D41)&gt;0.000001),"REVISAR datos","Correcto"))</f>
        <v/>
      </c>
    </row>
    <row r="42" customFormat="false" ht="24" hidden="false" customHeight="true" outlineLevel="0" collapsed="false">
      <c r="A42" s="19"/>
      <c r="B42" s="17"/>
      <c r="C42" s="17"/>
      <c r="D42" s="18"/>
      <c r="E42" s="17"/>
      <c r="F42" s="17"/>
      <c r="G42" s="17"/>
      <c r="H42" s="17"/>
      <c r="I42" s="17"/>
      <c r="J42" s="2" t="n">
        <f aca="false">IF(1&gt;Reparto!$E$5,0,IF(F42="",Reparto!$D$8,F42))</f>
        <v>1800</v>
      </c>
      <c r="K42" s="2" t="n">
        <f aca="false">IF(2&gt;Reparto!$E$5,0,IF(G42="",Reparto!$D$9,G42))</f>
        <v>1200</v>
      </c>
      <c r="L42" s="2" t="n">
        <f aca="false">IF(3&gt;Reparto!$E$5,0,IF(H42="",Reparto!$D$10,H42))</f>
        <v>0</v>
      </c>
      <c r="M42" s="2" t="n">
        <f aca="false">IF(4&gt;Reparto!$E$5,0,IF(I42="",Reparto!$D$11,I42))</f>
        <v>0</v>
      </c>
      <c r="N42" s="8" t="n">
        <f aca="false">IF(OR(NOT(ISNUMBER(D42)),SUM(J42:M42)&lt;=0),0,SIGN(D42)*(V42+IF(AE42&lt;=$Z42,1,0))/100)</f>
        <v>0</v>
      </c>
      <c r="O42" s="8" t="n">
        <f aca="false">IF(OR(NOT(ISNUMBER(D42)),SUM(J42:M42)&lt;=0),0,SIGN(D42)*(W42+IF(AF42&lt;=$Z42,1,0))/100)</f>
        <v>0</v>
      </c>
      <c r="P42" s="8" t="n">
        <f aca="false">IF(OR(NOT(ISNUMBER(D42)),SUM(J42:M42)&lt;=0),0,SIGN(D42)*(X42+IF(AG42&lt;=$Z42,1,0))/100)</f>
        <v>0</v>
      </c>
      <c r="Q42" s="8" t="n">
        <f aca="false">IF(OR(NOT(ISNUMBER(D42)),SUM(J42:M42)&lt;=0),0,SIGN(D42)*(Y42+IF(AH42&lt;=$Z42,1,0))/100)</f>
        <v>0</v>
      </c>
      <c r="R42" s="2" t="n">
        <f aca="false">IF(OR(NOT(ISNUMBER(D42)),SUM(J42:M42)&lt;=0),0,ROUND(ROUND(ABS(D42)*100,0)*J42/SUM(J42:M42),10))</f>
        <v>0</v>
      </c>
      <c r="S42" s="2" t="n">
        <f aca="false">IF(OR(NOT(ISNUMBER(D42)),SUM(J42:M42)&lt;=0),0,ROUND(ROUND(ABS(D42)*100,0)*K42/SUM(J42:M42),10))</f>
        <v>0</v>
      </c>
      <c r="T42" s="2" t="n">
        <f aca="false">IF(OR(NOT(ISNUMBER(D42)),SUM(J42:M42)&lt;=0),0,ROUND(ROUND(ABS(D42)*100,0)*L42/SUM(J42:M42),10))</f>
        <v>0</v>
      </c>
      <c r="U42" s="2" t="n">
        <f aca="false">IF(OR(NOT(ISNUMBER(D42)),SUM(J42:M42)&lt;=0),0,ROUND(ROUND(ABS(D42)*100,0)*M42/SUM(J42:M42),10))</f>
        <v>0</v>
      </c>
      <c r="V42" s="2" t="n">
        <f aca="false">INT(R42)</f>
        <v>0</v>
      </c>
      <c r="W42" s="2" t="n">
        <f aca="false">INT(S42)</f>
        <v>0</v>
      </c>
      <c r="X42" s="2" t="n">
        <f aca="false">INT(T42)</f>
        <v>0</v>
      </c>
      <c r="Y42" s="2" t="n">
        <f aca="false">INT(U42)</f>
        <v>0</v>
      </c>
      <c r="Z42" s="2" t="n">
        <f aca="false">IF(ISNUMBER(D42),ROUND(ABS(D42)*100,0)-SUM(V42:Y42),0)</f>
        <v>0</v>
      </c>
      <c r="AA42" s="2" t="n">
        <f aca="false">ROUND(R42-V42,10)</f>
        <v>0</v>
      </c>
      <c r="AB42" s="2" t="n">
        <f aca="false">ROUND(S42-W42,10)</f>
        <v>0</v>
      </c>
      <c r="AC42" s="2" t="n">
        <f aca="false">ROUND(T42-X42,10)</f>
        <v>0</v>
      </c>
      <c r="AD42" s="2" t="n">
        <f aca="false">ROUND(U42-Y42,10)</f>
        <v>0</v>
      </c>
      <c r="AE42" s="2" t="n">
        <f aca="false">COUNTIFS($AA42:$AD42,"&gt;"&amp;AA42)+COUNTIFS($AA42:AA42,AA42)</f>
        <v>1</v>
      </c>
      <c r="AF42" s="2" t="n">
        <f aca="false">COUNTIFS($AA42:$AD42,"&gt;"&amp;AB42)+COUNTIFS($AA42:AB42,AB42)</f>
        <v>2</v>
      </c>
      <c r="AG42" s="2" t="n">
        <f aca="false">COUNTIFS($AA42:$AD42,"&gt;"&amp;AC42)+COUNTIFS($AA42:AC42,AC42)</f>
        <v>3</v>
      </c>
      <c r="AH42" s="2" t="n">
        <f aca="false">COUNTIFS($AA42:$AD42,"&gt;"&amp;AD42)+COUNTIFS($AA42:AD42,AD42)</f>
        <v>4</v>
      </c>
      <c r="AI42" s="2" t="str">
        <f aca="false">IF(COUNTA(A42:I42)=0,"",IF(OR(NOT(ISNUMBER(A42)),B42="",COUNTIFS(Reparto!$A$8:INDEX(Reparto!$A$8:$A$11,Reparto!$E$5),C42)&lt;&gt;1,NOT(ISNUMBER(D42)),ABS(D42-ROUND(D42,2))&gt;0.000001,MIN(J42:M42)&lt;0,SUM(J42:M42)&lt;=0,COUNT(J42:M42)&lt;&gt;4,ABS(SUM(N42:Q42)-D42)&gt;0.000001),"REVISAR datos","Correcto"))</f>
        <v/>
      </c>
    </row>
    <row r="43" customFormat="false" ht="24" hidden="false" customHeight="true" outlineLevel="0" collapsed="false">
      <c r="A43" s="19"/>
      <c r="B43" s="17"/>
      <c r="C43" s="17"/>
      <c r="D43" s="18"/>
      <c r="E43" s="17"/>
      <c r="F43" s="17"/>
      <c r="G43" s="17"/>
      <c r="H43" s="17"/>
      <c r="I43" s="17"/>
      <c r="J43" s="2" t="n">
        <f aca="false">IF(1&gt;Reparto!$E$5,0,IF(F43="",Reparto!$D$8,F43))</f>
        <v>1800</v>
      </c>
      <c r="K43" s="2" t="n">
        <f aca="false">IF(2&gt;Reparto!$E$5,0,IF(G43="",Reparto!$D$9,G43))</f>
        <v>1200</v>
      </c>
      <c r="L43" s="2" t="n">
        <f aca="false">IF(3&gt;Reparto!$E$5,0,IF(H43="",Reparto!$D$10,H43))</f>
        <v>0</v>
      </c>
      <c r="M43" s="2" t="n">
        <f aca="false">IF(4&gt;Reparto!$E$5,0,IF(I43="",Reparto!$D$11,I43))</f>
        <v>0</v>
      </c>
      <c r="N43" s="8" t="n">
        <f aca="false">IF(OR(NOT(ISNUMBER(D43)),SUM(J43:M43)&lt;=0),0,SIGN(D43)*(V43+IF(AE43&lt;=$Z43,1,0))/100)</f>
        <v>0</v>
      </c>
      <c r="O43" s="8" t="n">
        <f aca="false">IF(OR(NOT(ISNUMBER(D43)),SUM(J43:M43)&lt;=0),0,SIGN(D43)*(W43+IF(AF43&lt;=$Z43,1,0))/100)</f>
        <v>0</v>
      </c>
      <c r="P43" s="8" t="n">
        <f aca="false">IF(OR(NOT(ISNUMBER(D43)),SUM(J43:M43)&lt;=0),0,SIGN(D43)*(X43+IF(AG43&lt;=$Z43,1,0))/100)</f>
        <v>0</v>
      </c>
      <c r="Q43" s="8" t="n">
        <f aca="false">IF(OR(NOT(ISNUMBER(D43)),SUM(J43:M43)&lt;=0),0,SIGN(D43)*(Y43+IF(AH43&lt;=$Z43,1,0))/100)</f>
        <v>0</v>
      </c>
      <c r="R43" s="2" t="n">
        <f aca="false">IF(OR(NOT(ISNUMBER(D43)),SUM(J43:M43)&lt;=0),0,ROUND(ROUND(ABS(D43)*100,0)*J43/SUM(J43:M43),10))</f>
        <v>0</v>
      </c>
      <c r="S43" s="2" t="n">
        <f aca="false">IF(OR(NOT(ISNUMBER(D43)),SUM(J43:M43)&lt;=0),0,ROUND(ROUND(ABS(D43)*100,0)*K43/SUM(J43:M43),10))</f>
        <v>0</v>
      </c>
      <c r="T43" s="2" t="n">
        <f aca="false">IF(OR(NOT(ISNUMBER(D43)),SUM(J43:M43)&lt;=0),0,ROUND(ROUND(ABS(D43)*100,0)*L43/SUM(J43:M43),10))</f>
        <v>0</v>
      </c>
      <c r="U43" s="2" t="n">
        <f aca="false">IF(OR(NOT(ISNUMBER(D43)),SUM(J43:M43)&lt;=0),0,ROUND(ROUND(ABS(D43)*100,0)*M43/SUM(J43:M43),10))</f>
        <v>0</v>
      </c>
      <c r="V43" s="2" t="n">
        <f aca="false">INT(R43)</f>
        <v>0</v>
      </c>
      <c r="W43" s="2" t="n">
        <f aca="false">INT(S43)</f>
        <v>0</v>
      </c>
      <c r="X43" s="2" t="n">
        <f aca="false">INT(T43)</f>
        <v>0</v>
      </c>
      <c r="Y43" s="2" t="n">
        <f aca="false">INT(U43)</f>
        <v>0</v>
      </c>
      <c r="Z43" s="2" t="n">
        <f aca="false">IF(ISNUMBER(D43),ROUND(ABS(D43)*100,0)-SUM(V43:Y43),0)</f>
        <v>0</v>
      </c>
      <c r="AA43" s="2" t="n">
        <f aca="false">ROUND(R43-V43,10)</f>
        <v>0</v>
      </c>
      <c r="AB43" s="2" t="n">
        <f aca="false">ROUND(S43-W43,10)</f>
        <v>0</v>
      </c>
      <c r="AC43" s="2" t="n">
        <f aca="false">ROUND(T43-X43,10)</f>
        <v>0</v>
      </c>
      <c r="AD43" s="2" t="n">
        <f aca="false">ROUND(U43-Y43,10)</f>
        <v>0</v>
      </c>
      <c r="AE43" s="2" t="n">
        <f aca="false">COUNTIFS($AA43:$AD43,"&gt;"&amp;AA43)+COUNTIFS($AA43:AA43,AA43)</f>
        <v>1</v>
      </c>
      <c r="AF43" s="2" t="n">
        <f aca="false">COUNTIFS($AA43:$AD43,"&gt;"&amp;AB43)+COUNTIFS($AA43:AB43,AB43)</f>
        <v>2</v>
      </c>
      <c r="AG43" s="2" t="n">
        <f aca="false">COUNTIFS($AA43:$AD43,"&gt;"&amp;AC43)+COUNTIFS($AA43:AC43,AC43)</f>
        <v>3</v>
      </c>
      <c r="AH43" s="2" t="n">
        <f aca="false">COUNTIFS($AA43:$AD43,"&gt;"&amp;AD43)+COUNTIFS($AA43:AD43,AD43)</f>
        <v>4</v>
      </c>
      <c r="AI43" s="2" t="str">
        <f aca="false">IF(COUNTA(A43:I43)=0,"",IF(OR(NOT(ISNUMBER(A43)),B43="",COUNTIFS(Reparto!$A$8:INDEX(Reparto!$A$8:$A$11,Reparto!$E$5),C43)&lt;&gt;1,NOT(ISNUMBER(D43)),ABS(D43-ROUND(D43,2))&gt;0.000001,MIN(J43:M43)&lt;0,SUM(J43:M43)&lt;=0,COUNT(J43:M43)&lt;&gt;4,ABS(SUM(N43:Q43)-D43)&gt;0.000001),"REVISAR datos","Correcto"))</f>
        <v/>
      </c>
    </row>
    <row r="44" customFormat="false" ht="24" hidden="false" customHeight="true" outlineLevel="0" collapsed="false">
      <c r="A44" s="19"/>
      <c r="B44" s="17"/>
      <c r="C44" s="17"/>
      <c r="D44" s="18"/>
      <c r="E44" s="17"/>
      <c r="F44" s="17"/>
      <c r="G44" s="17"/>
      <c r="H44" s="17"/>
      <c r="I44" s="17"/>
      <c r="J44" s="2" t="n">
        <f aca="false">IF(1&gt;Reparto!$E$5,0,IF(F44="",Reparto!$D$8,F44))</f>
        <v>1800</v>
      </c>
      <c r="K44" s="2" t="n">
        <f aca="false">IF(2&gt;Reparto!$E$5,0,IF(G44="",Reparto!$D$9,G44))</f>
        <v>1200</v>
      </c>
      <c r="L44" s="2" t="n">
        <f aca="false">IF(3&gt;Reparto!$E$5,0,IF(H44="",Reparto!$D$10,H44))</f>
        <v>0</v>
      </c>
      <c r="M44" s="2" t="n">
        <f aca="false">IF(4&gt;Reparto!$E$5,0,IF(I44="",Reparto!$D$11,I44))</f>
        <v>0</v>
      </c>
      <c r="N44" s="8" t="n">
        <f aca="false">IF(OR(NOT(ISNUMBER(D44)),SUM(J44:M44)&lt;=0),0,SIGN(D44)*(V44+IF(AE44&lt;=$Z44,1,0))/100)</f>
        <v>0</v>
      </c>
      <c r="O44" s="8" t="n">
        <f aca="false">IF(OR(NOT(ISNUMBER(D44)),SUM(J44:M44)&lt;=0),0,SIGN(D44)*(W44+IF(AF44&lt;=$Z44,1,0))/100)</f>
        <v>0</v>
      </c>
      <c r="P44" s="8" t="n">
        <f aca="false">IF(OR(NOT(ISNUMBER(D44)),SUM(J44:M44)&lt;=0),0,SIGN(D44)*(X44+IF(AG44&lt;=$Z44,1,0))/100)</f>
        <v>0</v>
      </c>
      <c r="Q44" s="8" t="n">
        <f aca="false">IF(OR(NOT(ISNUMBER(D44)),SUM(J44:M44)&lt;=0),0,SIGN(D44)*(Y44+IF(AH44&lt;=$Z44,1,0))/100)</f>
        <v>0</v>
      </c>
      <c r="R44" s="2" t="n">
        <f aca="false">IF(OR(NOT(ISNUMBER(D44)),SUM(J44:M44)&lt;=0),0,ROUND(ROUND(ABS(D44)*100,0)*J44/SUM(J44:M44),10))</f>
        <v>0</v>
      </c>
      <c r="S44" s="2" t="n">
        <f aca="false">IF(OR(NOT(ISNUMBER(D44)),SUM(J44:M44)&lt;=0),0,ROUND(ROUND(ABS(D44)*100,0)*K44/SUM(J44:M44),10))</f>
        <v>0</v>
      </c>
      <c r="T44" s="2" t="n">
        <f aca="false">IF(OR(NOT(ISNUMBER(D44)),SUM(J44:M44)&lt;=0),0,ROUND(ROUND(ABS(D44)*100,0)*L44/SUM(J44:M44),10))</f>
        <v>0</v>
      </c>
      <c r="U44" s="2" t="n">
        <f aca="false">IF(OR(NOT(ISNUMBER(D44)),SUM(J44:M44)&lt;=0),0,ROUND(ROUND(ABS(D44)*100,0)*M44/SUM(J44:M44),10))</f>
        <v>0</v>
      </c>
      <c r="V44" s="2" t="n">
        <f aca="false">INT(R44)</f>
        <v>0</v>
      </c>
      <c r="W44" s="2" t="n">
        <f aca="false">INT(S44)</f>
        <v>0</v>
      </c>
      <c r="X44" s="2" t="n">
        <f aca="false">INT(T44)</f>
        <v>0</v>
      </c>
      <c r="Y44" s="2" t="n">
        <f aca="false">INT(U44)</f>
        <v>0</v>
      </c>
      <c r="Z44" s="2" t="n">
        <f aca="false">IF(ISNUMBER(D44),ROUND(ABS(D44)*100,0)-SUM(V44:Y44),0)</f>
        <v>0</v>
      </c>
      <c r="AA44" s="2" t="n">
        <f aca="false">ROUND(R44-V44,10)</f>
        <v>0</v>
      </c>
      <c r="AB44" s="2" t="n">
        <f aca="false">ROUND(S44-W44,10)</f>
        <v>0</v>
      </c>
      <c r="AC44" s="2" t="n">
        <f aca="false">ROUND(T44-X44,10)</f>
        <v>0</v>
      </c>
      <c r="AD44" s="2" t="n">
        <f aca="false">ROUND(U44-Y44,10)</f>
        <v>0</v>
      </c>
      <c r="AE44" s="2" t="n">
        <f aca="false">COUNTIFS($AA44:$AD44,"&gt;"&amp;AA44)+COUNTIFS($AA44:AA44,AA44)</f>
        <v>1</v>
      </c>
      <c r="AF44" s="2" t="n">
        <f aca="false">COUNTIFS($AA44:$AD44,"&gt;"&amp;AB44)+COUNTIFS($AA44:AB44,AB44)</f>
        <v>2</v>
      </c>
      <c r="AG44" s="2" t="n">
        <f aca="false">COUNTIFS($AA44:$AD44,"&gt;"&amp;AC44)+COUNTIFS($AA44:AC44,AC44)</f>
        <v>3</v>
      </c>
      <c r="AH44" s="2" t="n">
        <f aca="false">COUNTIFS($AA44:$AD44,"&gt;"&amp;AD44)+COUNTIFS($AA44:AD44,AD44)</f>
        <v>4</v>
      </c>
      <c r="AI44" s="2" t="str">
        <f aca="false">IF(COUNTA(A44:I44)=0,"",IF(OR(NOT(ISNUMBER(A44)),B44="",COUNTIFS(Reparto!$A$8:INDEX(Reparto!$A$8:$A$11,Reparto!$E$5),C44)&lt;&gt;1,NOT(ISNUMBER(D44)),ABS(D44-ROUND(D44,2))&gt;0.000001,MIN(J44:M44)&lt;0,SUM(J44:M44)&lt;=0,COUNT(J44:M44)&lt;&gt;4,ABS(SUM(N44:Q44)-D44)&gt;0.000001),"REVISAR datos","Correcto"))</f>
        <v/>
      </c>
    </row>
    <row r="45" customFormat="false" ht="24" hidden="false" customHeight="true" outlineLevel="0" collapsed="false">
      <c r="A45" s="19"/>
      <c r="B45" s="17"/>
      <c r="C45" s="17"/>
      <c r="D45" s="18"/>
      <c r="E45" s="17"/>
      <c r="F45" s="17"/>
      <c r="G45" s="17"/>
      <c r="H45" s="17"/>
      <c r="I45" s="17"/>
      <c r="J45" s="2" t="n">
        <f aca="false">IF(1&gt;Reparto!$E$5,0,IF(F45="",Reparto!$D$8,F45))</f>
        <v>1800</v>
      </c>
      <c r="K45" s="2" t="n">
        <f aca="false">IF(2&gt;Reparto!$E$5,0,IF(G45="",Reparto!$D$9,G45))</f>
        <v>1200</v>
      </c>
      <c r="L45" s="2" t="n">
        <f aca="false">IF(3&gt;Reparto!$E$5,0,IF(H45="",Reparto!$D$10,H45))</f>
        <v>0</v>
      </c>
      <c r="M45" s="2" t="n">
        <f aca="false">IF(4&gt;Reparto!$E$5,0,IF(I45="",Reparto!$D$11,I45))</f>
        <v>0</v>
      </c>
      <c r="N45" s="8" t="n">
        <f aca="false">IF(OR(NOT(ISNUMBER(D45)),SUM(J45:M45)&lt;=0),0,SIGN(D45)*(V45+IF(AE45&lt;=$Z45,1,0))/100)</f>
        <v>0</v>
      </c>
      <c r="O45" s="8" t="n">
        <f aca="false">IF(OR(NOT(ISNUMBER(D45)),SUM(J45:M45)&lt;=0),0,SIGN(D45)*(W45+IF(AF45&lt;=$Z45,1,0))/100)</f>
        <v>0</v>
      </c>
      <c r="P45" s="8" t="n">
        <f aca="false">IF(OR(NOT(ISNUMBER(D45)),SUM(J45:M45)&lt;=0),0,SIGN(D45)*(X45+IF(AG45&lt;=$Z45,1,0))/100)</f>
        <v>0</v>
      </c>
      <c r="Q45" s="8" t="n">
        <f aca="false">IF(OR(NOT(ISNUMBER(D45)),SUM(J45:M45)&lt;=0),0,SIGN(D45)*(Y45+IF(AH45&lt;=$Z45,1,0))/100)</f>
        <v>0</v>
      </c>
      <c r="R45" s="2" t="n">
        <f aca="false">IF(OR(NOT(ISNUMBER(D45)),SUM(J45:M45)&lt;=0),0,ROUND(ROUND(ABS(D45)*100,0)*J45/SUM(J45:M45),10))</f>
        <v>0</v>
      </c>
      <c r="S45" s="2" t="n">
        <f aca="false">IF(OR(NOT(ISNUMBER(D45)),SUM(J45:M45)&lt;=0),0,ROUND(ROUND(ABS(D45)*100,0)*K45/SUM(J45:M45),10))</f>
        <v>0</v>
      </c>
      <c r="T45" s="2" t="n">
        <f aca="false">IF(OR(NOT(ISNUMBER(D45)),SUM(J45:M45)&lt;=0),0,ROUND(ROUND(ABS(D45)*100,0)*L45/SUM(J45:M45),10))</f>
        <v>0</v>
      </c>
      <c r="U45" s="2" t="n">
        <f aca="false">IF(OR(NOT(ISNUMBER(D45)),SUM(J45:M45)&lt;=0),0,ROUND(ROUND(ABS(D45)*100,0)*M45/SUM(J45:M45),10))</f>
        <v>0</v>
      </c>
      <c r="V45" s="2" t="n">
        <f aca="false">INT(R45)</f>
        <v>0</v>
      </c>
      <c r="W45" s="2" t="n">
        <f aca="false">INT(S45)</f>
        <v>0</v>
      </c>
      <c r="X45" s="2" t="n">
        <f aca="false">INT(T45)</f>
        <v>0</v>
      </c>
      <c r="Y45" s="2" t="n">
        <f aca="false">INT(U45)</f>
        <v>0</v>
      </c>
      <c r="Z45" s="2" t="n">
        <f aca="false">IF(ISNUMBER(D45),ROUND(ABS(D45)*100,0)-SUM(V45:Y45),0)</f>
        <v>0</v>
      </c>
      <c r="AA45" s="2" t="n">
        <f aca="false">ROUND(R45-V45,10)</f>
        <v>0</v>
      </c>
      <c r="AB45" s="2" t="n">
        <f aca="false">ROUND(S45-W45,10)</f>
        <v>0</v>
      </c>
      <c r="AC45" s="2" t="n">
        <f aca="false">ROUND(T45-X45,10)</f>
        <v>0</v>
      </c>
      <c r="AD45" s="2" t="n">
        <f aca="false">ROUND(U45-Y45,10)</f>
        <v>0</v>
      </c>
      <c r="AE45" s="2" t="n">
        <f aca="false">COUNTIFS($AA45:$AD45,"&gt;"&amp;AA45)+COUNTIFS($AA45:AA45,AA45)</f>
        <v>1</v>
      </c>
      <c r="AF45" s="2" t="n">
        <f aca="false">COUNTIFS($AA45:$AD45,"&gt;"&amp;AB45)+COUNTIFS($AA45:AB45,AB45)</f>
        <v>2</v>
      </c>
      <c r="AG45" s="2" t="n">
        <f aca="false">COUNTIFS($AA45:$AD45,"&gt;"&amp;AC45)+COUNTIFS($AA45:AC45,AC45)</f>
        <v>3</v>
      </c>
      <c r="AH45" s="2" t="n">
        <f aca="false">COUNTIFS($AA45:$AD45,"&gt;"&amp;AD45)+COUNTIFS($AA45:AD45,AD45)</f>
        <v>4</v>
      </c>
      <c r="AI45" s="2" t="str">
        <f aca="false">IF(COUNTA(A45:I45)=0,"",IF(OR(NOT(ISNUMBER(A45)),B45="",COUNTIFS(Reparto!$A$8:INDEX(Reparto!$A$8:$A$11,Reparto!$E$5),C45)&lt;&gt;1,NOT(ISNUMBER(D45)),ABS(D45-ROUND(D45,2))&gt;0.000001,MIN(J45:M45)&lt;0,SUM(J45:M45)&lt;=0,COUNT(J45:M45)&lt;&gt;4,ABS(SUM(N45:Q45)-D45)&gt;0.000001),"REVISAR datos","Correcto"))</f>
        <v/>
      </c>
    </row>
    <row r="46" customFormat="false" ht="24" hidden="false" customHeight="true" outlineLevel="0" collapsed="false">
      <c r="A46" s="19"/>
      <c r="B46" s="17"/>
      <c r="C46" s="17"/>
      <c r="D46" s="18"/>
      <c r="E46" s="17"/>
      <c r="F46" s="17"/>
      <c r="G46" s="17"/>
      <c r="H46" s="17"/>
      <c r="I46" s="17"/>
      <c r="J46" s="2" t="n">
        <f aca="false">IF(1&gt;Reparto!$E$5,0,IF(F46="",Reparto!$D$8,F46))</f>
        <v>1800</v>
      </c>
      <c r="K46" s="2" t="n">
        <f aca="false">IF(2&gt;Reparto!$E$5,0,IF(G46="",Reparto!$D$9,G46))</f>
        <v>1200</v>
      </c>
      <c r="L46" s="2" t="n">
        <f aca="false">IF(3&gt;Reparto!$E$5,0,IF(H46="",Reparto!$D$10,H46))</f>
        <v>0</v>
      </c>
      <c r="M46" s="2" t="n">
        <f aca="false">IF(4&gt;Reparto!$E$5,0,IF(I46="",Reparto!$D$11,I46))</f>
        <v>0</v>
      </c>
      <c r="N46" s="8" t="n">
        <f aca="false">IF(OR(NOT(ISNUMBER(D46)),SUM(J46:M46)&lt;=0),0,SIGN(D46)*(V46+IF(AE46&lt;=$Z46,1,0))/100)</f>
        <v>0</v>
      </c>
      <c r="O46" s="8" t="n">
        <f aca="false">IF(OR(NOT(ISNUMBER(D46)),SUM(J46:M46)&lt;=0),0,SIGN(D46)*(W46+IF(AF46&lt;=$Z46,1,0))/100)</f>
        <v>0</v>
      </c>
      <c r="P46" s="8" t="n">
        <f aca="false">IF(OR(NOT(ISNUMBER(D46)),SUM(J46:M46)&lt;=0),0,SIGN(D46)*(X46+IF(AG46&lt;=$Z46,1,0))/100)</f>
        <v>0</v>
      </c>
      <c r="Q46" s="8" t="n">
        <f aca="false">IF(OR(NOT(ISNUMBER(D46)),SUM(J46:M46)&lt;=0),0,SIGN(D46)*(Y46+IF(AH46&lt;=$Z46,1,0))/100)</f>
        <v>0</v>
      </c>
      <c r="R46" s="2" t="n">
        <f aca="false">IF(OR(NOT(ISNUMBER(D46)),SUM(J46:M46)&lt;=0),0,ROUND(ROUND(ABS(D46)*100,0)*J46/SUM(J46:M46),10))</f>
        <v>0</v>
      </c>
      <c r="S46" s="2" t="n">
        <f aca="false">IF(OR(NOT(ISNUMBER(D46)),SUM(J46:M46)&lt;=0),0,ROUND(ROUND(ABS(D46)*100,0)*K46/SUM(J46:M46),10))</f>
        <v>0</v>
      </c>
      <c r="T46" s="2" t="n">
        <f aca="false">IF(OR(NOT(ISNUMBER(D46)),SUM(J46:M46)&lt;=0),0,ROUND(ROUND(ABS(D46)*100,0)*L46/SUM(J46:M46),10))</f>
        <v>0</v>
      </c>
      <c r="U46" s="2" t="n">
        <f aca="false">IF(OR(NOT(ISNUMBER(D46)),SUM(J46:M46)&lt;=0),0,ROUND(ROUND(ABS(D46)*100,0)*M46/SUM(J46:M46),10))</f>
        <v>0</v>
      </c>
      <c r="V46" s="2" t="n">
        <f aca="false">INT(R46)</f>
        <v>0</v>
      </c>
      <c r="W46" s="2" t="n">
        <f aca="false">INT(S46)</f>
        <v>0</v>
      </c>
      <c r="X46" s="2" t="n">
        <f aca="false">INT(T46)</f>
        <v>0</v>
      </c>
      <c r="Y46" s="2" t="n">
        <f aca="false">INT(U46)</f>
        <v>0</v>
      </c>
      <c r="Z46" s="2" t="n">
        <f aca="false">IF(ISNUMBER(D46),ROUND(ABS(D46)*100,0)-SUM(V46:Y46),0)</f>
        <v>0</v>
      </c>
      <c r="AA46" s="2" t="n">
        <f aca="false">ROUND(R46-V46,10)</f>
        <v>0</v>
      </c>
      <c r="AB46" s="2" t="n">
        <f aca="false">ROUND(S46-W46,10)</f>
        <v>0</v>
      </c>
      <c r="AC46" s="2" t="n">
        <f aca="false">ROUND(T46-X46,10)</f>
        <v>0</v>
      </c>
      <c r="AD46" s="2" t="n">
        <f aca="false">ROUND(U46-Y46,10)</f>
        <v>0</v>
      </c>
      <c r="AE46" s="2" t="n">
        <f aca="false">COUNTIFS($AA46:$AD46,"&gt;"&amp;AA46)+COUNTIFS($AA46:AA46,AA46)</f>
        <v>1</v>
      </c>
      <c r="AF46" s="2" t="n">
        <f aca="false">COUNTIFS($AA46:$AD46,"&gt;"&amp;AB46)+COUNTIFS($AA46:AB46,AB46)</f>
        <v>2</v>
      </c>
      <c r="AG46" s="2" t="n">
        <f aca="false">COUNTIFS($AA46:$AD46,"&gt;"&amp;AC46)+COUNTIFS($AA46:AC46,AC46)</f>
        <v>3</v>
      </c>
      <c r="AH46" s="2" t="n">
        <f aca="false">COUNTIFS($AA46:$AD46,"&gt;"&amp;AD46)+COUNTIFS($AA46:AD46,AD46)</f>
        <v>4</v>
      </c>
      <c r="AI46" s="2" t="str">
        <f aca="false">IF(COUNTA(A46:I46)=0,"",IF(OR(NOT(ISNUMBER(A46)),B46="",COUNTIFS(Reparto!$A$8:INDEX(Reparto!$A$8:$A$11,Reparto!$E$5),C46)&lt;&gt;1,NOT(ISNUMBER(D46)),ABS(D46-ROUND(D46,2))&gt;0.000001,MIN(J46:M46)&lt;0,SUM(J46:M46)&lt;=0,COUNT(J46:M46)&lt;&gt;4,ABS(SUM(N46:Q46)-D46)&gt;0.000001),"REVISAR datos","Correcto"))</f>
        <v/>
      </c>
    </row>
    <row r="47" customFormat="false" ht="24" hidden="false" customHeight="true" outlineLevel="0" collapsed="false">
      <c r="A47" s="19"/>
      <c r="B47" s="17"/>
      <c r="C47" s="17"/>
      <c r="D47" s="18"/>
      <c r="E47" s="17"/>
      <c r="F47" s="17"/>
      <c r="G47" s="17"/>
      <c r="H47" s="17"/>
      <c r="I47" s="17"/>
      <c r="J47" s="2" t="n">
        <f aca="false">IF(1&gt;Reparto!$E$5,0,IF(F47="",Reparto!$D$8,F47))</f>
        <v>1800</v>
      </c>
      <c r="K47" s="2" t="n">
        <f aca="false">IF(2&gt;Reparto!$E$5,0,IF(G47="",Reparto!$D$9,G47))</f>
        <v>1200</v>
      </c>
      <c r="L47" s="2" t="n">
        <f aca="false">IF(3&gt;Reparto!$E$5,0,IF(H47="",Reparto!$D$10,H47))</f>
        <v>0</v>
      </c>
      <c r="M47" s="2" t="n">
        <f aca="false">IF(4&gt;Reparto!$E$5,0,IF(I47="",Reparto!$D$11,I47))</f>
        <v>0</v>
      </c>
      <c r="N47" s="8" t="n">
        <f aca="false">IF(OR(NOT(ISNUMBER(D47)),SUM(J47:M47)&lt;=0),0,SIGN(D47)*(V47+IF(AE47&lt;=$Z47,1,0))/100)</f>
        <v>0</v>
      </c>
      <c r="O47" s="8" t="n">
        <f aca="false">IF(OR(NOT(ISNUMBER(D47)),SUM(J47:M47)&lt;=0),0,SIGN(D47)*(W47+IF(AF47&lt;=$Z47,1,0))/100)</f>
        <v>0</v>
      </c>
      <c r="P47" s="8" t="n">
        <f aca="false">IF(OR(NOT(ISNUMBER(D47)),SUM(J47:M47)&lt;=0),0,SIGN(D47)*(X47+IF(AG47&lt;=$Z47,1,0))/100)</f>
        <v>0</v>
      </c>
      <c r="Q47" s="8" t="n">
        <f aca="false">IF(OR(NOT(ISNUMBER(D47)),SUM(J47:M47)&lt;=0),0,SIGN(D47)*(Y47+IF(AH47&lt;=$Z47,1,0))/100)</f>
        <v>0</v>
      </c>
      <c r="R47" s="2" t="n">
        <f aca="false">IF(OR(NOT(ISNUMBER(D47)),SUM(J47:M47)&lt;=0),0,ROUND(ROUND(ABS(D47)*100,0)*J47/SUM(J47:M47),10))</f>
        <v>0</v>
      </c>
      <c r="S47" s="2" t="n">
        <f aca="false">IF(OR(NOT(ISNUMBER(D47)),SUM(J47:M47)&lt;=0),0,ROUND(ROUND(ABS(D47)*100,0)*K47/SUM(J47:M47),10))</f>
        <v>0</v>
      </c>
      <c r="T47" s="2" t="n">
        <f aca="false">IF(OR(NOT(ISNUMBER(D47)),SUM(J47:M47)&lt;=0),0,ROUND(ROUND(ABS(D47)*100,0)*L47/SUM(J47:M47),10))</f>
        <v>0</v>
      </c>
      <c r="U47" s="2" t="n">
        <f aca="false">IF(OR(NOT(ISNUMBER(D47)),SUM(J47:M47)&lt;=0),0,ROUND(ROUND(ABS(D47)*100,0)*M47/SUM(J47:M47),10))</f>
        <v>0</v>
      </c>
      <c r="V47" s="2" t="n">
        <f aca="false">INT(R47)</f>
        <v>0</v>
      </c>
      <c r="W47" s="2" t="n">
        <f aca="false">INT(S47)</f>
        <v>0</v>
      </c>
      <c r="X47" s="2" t="n">
        <f aca="false">INT(T47)</f>
        <v>0</v>
      </c>
      <c r="Y47" s="2" t="n">
        <f aca="false">INT(U47)</f>
        <v>0</v>
      </c>
      <c r="Z47" s="2" t="n">
        <f aca="false">IF(ISNUMBER(D47),ROUND(ABS(D47)*100,0)-SUM(V47:Y47),0)</f>
        <v>0</v>
      </c>
      <c r="AA47" s="2" t="n">
        <f aca="false">ROUND(R47-V47,10)</f>
        <v>0</v>
      </c>
      <c r="AB47" s="2" t="n">
        <f aca="false">ROUND(S47-W47,10)</f>
        <v>0</v>
      </c>
      <c r="AC47" s="2" t="n">
        <f aca="false">ROUND(T47-X47,10)</f>
        <v>0</v>
      </c>
      <c r="AD47" s="2" t="n">
        <f aca="false">ROUND(U47-Y47,10)</f>
        <v>0</v>
      </c>
      <c r="AE47" s="2" t="n">
        <f aca="false">COUNTIFS($AA47:$AD47,"&gt;"&amp;AA47)+COUNTIFS($AA47:AA47,AA47)</f>
        <v>1</v>
      </c>
      <c r="AF47" s="2" t="n">
        <f aca="false">COUNTIFS($AA47:$AD47,"&gt;"&amp;AB47)+COUNTIFS($AA47:AB47,AB47)</f>
        <v>2</v>
      </c>
      <c r="AG47" s="2" t="n">
        <f aca="false">COUNTIFS($AA47:$AD47,"&gt;"&amp;AC47)+COUNTIFS($AA47:AC47,AC47)</f>
        <v>3</v>
      </c>
      <c r="AH47" s="2" t="n">
        <f aca="false">COUNTIFS($AA47:$AD47,"&gt;"&amp;AD47)+COUNTIFS($AA47:AD47,AD47)</f>
        <v>4</v>
      </c>
      <c r="AI47" s="2" t="str">
        <f aca="false">IF(COUNTA(A47:I47)=0,"",IF(OR(NOT(ISNUMBER(A47)),B47="",COUNTIFS(Reparto!$A$8:INDEX(Reparto!$A$8:$A$11,Reparto!$E$5),C47)&lt;&gt;1,NOT(ISNUMBER(D47)),ABS(D47-ROUND(D47,2))&gt;0.000001,MIN(J47:M47)&lt;0,SUM(J47:M47)&lt;=0,COUNT(J47:M47)&lt;&gt;4,ABS(SUM(N47:Q47)-D47)&gt;0.000001),"REVISAR datos","Correcto"))</f>
        <v/>
      </c>
    </row>
    <row r="48" customFormat="false" ht="24" hidden="false" customHeight="true" outlineLevel="0" collapsed="false">
      <c r="A48" s="19"/>
      <c r="B48" s="17"/>
      <c r="C48" s="17"/>
      <c r="D48" s="18"/>
      <c r="E48" s="17"/>
      <c r="F48" s="17"/>
      <c r="G48" s="17"/>
      <c r="H48" s="17"/>
      <c r="I48" s="17"/>
      <c r="J48" s="2" t="n">
        <f aca="false">IF(1&gt;Reparto!$E$5,0,IF(F48="",Reparto!$D$8,F48))</f>
        <v>1800</v>
      </c>
      <c r="K48" s="2" t="n">
        <f aca="false">IF(2&gt;Reparto!$E$5,0,IF(G48="",Reparto!$D$9,G48))</f>
        <v>1200</v>
      </c>
      <c r="L48" s="2" t="n">
        <f aca="false">IF(3&gt;Reparto!$E$5,0,IF(H48="",Reparto!$D$10,H48))</f>
        <v>0</v>
      </c>
      <c r="M48" s="2" t="n">
        <f aca="false">IF(4&gt;Reparto!$E$5,0,IF(I48="",Reparto!$D$11,I48))</f>
        <v>0</v>
      </c>
      <c r="N48" s="8" t="n">
        <f aca="false">IF(OR(NOT(ISNUMBER(D48)),SUM(J48:M48)&lt;=0),0,SIGN(D48)*(V48+IF(AE48&lt;=$Z48,1,0))/100)</f>
        <v>0</v>
      </c>
      <c r="O48" s="8" t="n">
        <f aca="false">IF(OR(NOT(ISNUMBER(D48)),SUM(J48:M48)&lt;=0),0,SIGN(D48)*(W48+IF(AF48&lt;=$Z48,1,0))/100)</f>
        <v>0</v>
      </c>
      <c r="P48" s="8" t="n">
        <f aca="false">IF(OR(NOT(ISNUMBER(D48)),SUM(J48:M48)&lt;=0),0,SIGN(D48)*(X48+IF(AG48&lt;=$Z48,1,0))/100)</f>
        <v>0</v>
      </c>
      <c r="Q48" s="8" t="n">
        <f aca="false">IF(OR(NOT(ISNUMBER(D48)),SUM(J48:M48)&lt;=0),0,SIGN(D48)*(Y48+IF(AH48&lt;=$Z48,1,0))/100)</f>
        <v>0</v>
      </c>
      <c r="R48" s="2" t="n">
        <f aca="false">IF(OR(NOT(ISNUMBER(D48)),SUM(J48:M48)&lt;=0),0,ROUND(ROUND(ABS(D48)*100,0)*J48/SUM(J48:M48),10))</f>
        <v>0</v>
      </c>
      <c r="S48" s="2" t="n">
        <f aca="false">IF(OR(NOT(ISNUMBER(D48)),SUM(J48:M48)&lt;=0),0,ROUND(ROUND(ABS(D48)*100,0)*K48/SUM(J48:M48),10))</f>
        <v>0</v>
      </c>
      <c r="T48" s="2" t="n">
        <f aca="false">IF(OR(NOT(ISNUMBER(D48)),SUM(J48:M48)&lt;=0),0,ROUND(ROUND(ABS(D48)*100,0)*L48/SUM(J48:M48),10))</f>
        <v>0</v>
      </c>
      <c r="U48" s="2" t="n">
        <f aca="false">IF(OR(NOT(ISNUMBER(D48)),SUM(J48:M48)&lt;=0),0,ROUND(ROUND(ABS(D48)*100,0)*M48/SUM(J48:M48),10))</f>
        <v>0</v>
      </c>
      <c r="V48" s="2" t="n">
        <f aca="false">INT(R48)</f>
        <v>0</v>
      </c>
      <c r="W48" s="2" t="n">
        <f aca="false">INT(S48)</f>
        <v>0</v>
      </c>
      <c r="X48" s="2" t="n">
        <f aca="false">INT(T48)</f>
        <v>0</v>
      </c>
      <c r="Y48" s="2" t="n">
        <f aca="false">INT(U48)</f>
        <v>0</v>
      </c>
      <c r="Z48" s="2" t="n">
        <f aca="false">IF(ISNUMBER(D48),ROUND(ABS(D48)*100,0)-SUM(V48:Y48),0)</f>
        <v>0</v>
      </c>
      <c r="AA48" s="2" t="n">
        <f aca="false">ROUND(R48-V48,10)</f>
        <v>0</v>
      </c>
      <c r="AB48" s="2" t="n">
        <f aca="false">ROUND(S48-W48,10)</f>
        <v>0</v>
      </c>
      <c r="AC48" s="2" t="n">
        <f aca="false">ROUND(T48-X48,10)</f>
        <v>0</v>
      </c>
      <c r="AD48" s="2" t="n">
        <f aca="false">ROUND(U48-Y48,10)</f>
        <v>0</v>
      </c>
      <c r="AE48" s="2" t="n">
        <f aca="false">COUNTIFS($AA48:$AD48,"&gt;"&amp;AA48)+COUNTIFS($AA48:AA48,AA48)</f>
        <v>1</v>
      </c>
      <c r="AF48" s="2" t="n">
        <f aca="false">COUNTIFS($AA48:$AD48,"&gt;"&amp;AB48)+COUNTIFS($AA48:AB48,AB48)</f>
        <v>2</v>
      </c>
      <c r="AG48" s="2" t="n">
        <f aca="false">COUNTIFS($AA48:$AD48,"&gt;"&amp;AC48)+COUNTIFS($AA48:AC48,AC48)</f>
        <v>3</v>
      </c>
      <c r="AH48" s="2" t="n">
        <f aca="false">COUNTIFS($AA48:$AD48,"&gt;"&amp;AD48)+COUNTIFS($AA48:AD48,AD48)</f>
        <v>4</v>
      </c>
      <c r="AI48" s="2" t="str">
        <f aca="false">IF(COUNTA(A48:I48)=0,"",IF(OR(NOT(ISNUMBER(A48)),B48="",COUNTIFS(Reparto!$A$8:INDEX(Reparto!$A$8:$A$11,Reparto!$E$5),C48)&lt;&gt;1,NOT(ISNUMBER(D48)),ABS(D48-ROUND(D48,2))&gt;0.000001,MIN(J48:M48)&lt;0,SUM(J48:M48)&lt;=0,COUNT(J48:M48)&lt;&gt;4,ABS(SUM(N48:Q48)-D48)&gt;0.000001),"REVISAR datos","Correcto"))</f>
        <v/>
      </c>
    </row>
    <row r="49" customFormat="false" ht="24" hidden="false" customHeight="true" outlineLevel="0" collapsed="false">
      <c r="A49" s="19"/>
      <c r="B49" s="17"/>
      <c r="C49" s="17"/>
      <c r="D49" s="18"/>
      <c r="E49" s="17"/>
      <c r="F49" s="17"/>
      <c r="G49" s="17"/>
      <c r="H49" s="17"/>
      <c r="I49" s="17"/>
      <c r="J49" s="2" t="n">
        <f aca="false">IF(1&gt;Reparto!$E$5,0,IF(F49="",Reparto!$D$8,F49))</f>
        <v>1800</v>
      </c>
      <c r="K49" s="2" t="n">
        <f aca="false">IF(2&gt;Reparto!$E$5,0,IF(G49="",Reparto!$D$9,G49))</f>
        <v>1200</v>
      </c>
      <c r="L49" s="2" t="n">
        <f aca="false">IF(3&gt;Reparto!$E$5,0,IF(H49="",Reparto!$D$10,H49))</f>
        <v>0</v>
      </c>
      <c r="M49" s="2" t="n">
        <f aca="false">IF(4&gt;Reparto!$E$5,0,IF(I49="",Reparto!$D$11,I49))</f>
        <v>0</v>
      </c>
      <c r="N49" s="8" t="n">
        <f aca="false">IF(OR(NOT(ISNUMBER(D49)),SUM(J49:M49)&lt;=0),0,SIGN(D49)*(V49+IF(AE49&lt;=$Z49,1,0))/100)</f>
        <v>0</v>
      </c>
      <c r="O49" s="8" t="n">
        <f aca="false">IF(OR(NOT(ISNUMBER(D49)),SUM(J49:M49)&lt;=0),0,SIGN(D49)*(W49+IF(AF49&lt;=$Z49,1,0))/100)</f>
        <v>0</v>
      </c>
      <c r="P49" s="8" t="n">
        <f aca="false">IF(OR(NOT(ISNUMBER(D49)),SUM(J49:M49)&lt;=0),0,SIGN(D49)*(X49+IF(AG49&lt;=$Z49,1,0))/100)</f>
        <v>0</v>
      </c>
      <c r="Q49" s="8" t="n">
        <f aca="false">IF(OR(NOT(ISNUMBER(D49)),SUM(J49:M49)&lt;=0),0,SIGN(D49)*(Y49+IF(AH49&lt;=$Z49,1,0))/100)</f>
        <v>0</v>
      </c>
      <c r="R49" s="2" t="n">
        <f aca="false">IF(OR(NOT(ISNUMBER(D49)),SUM(J49:M49)&lt;=0),0,ROUND(ROUND(ABS(D49)*100,0)*J49/SUM(J49:M49),10))</f>
        <v>0</v>
      </c>
      <c r="S49" s="2" t="n">
        <f aca="false">IF(OR(NOT(ISNUMBER(D49)),SUM(J49:M49)&lt;=0),0,ROUND(ROUND(ABS(D49)*100,0)*K49/SUM(J49:M49),10))</f>
        <v>0</v>
      </c>
      <c r="T49" s="2" t="n">
        <f aca="false">IF(OR(NOT(ISNUMBER(D49)),SUM(J49:M49)&lt;=0),0,ROUND(ROUND(ABS(D49)*100,0)*L49/SUM(J49:M49),10))</f>
        <v>0</v>
      </c>
      <c r="U49" s="2" t="n">
        <f aca="false">IF(OR(NOT(ISNUMBER(D49)),SUM(J49:M49)&lt;=0),0,ROUND(ROUND(ABS(D49)*100,0)*M49/SUM(J49:M49),10))</f>
        <v>0</v>
      </c>
      <c r="V49" s="2" t="n">
        <f aca="false">INT(R49)</f>
        <v>0</v>
      </c>
      <c r="W49" s="2" t="n">
        <f aca="false">INT(S49)</f>
        <v>0</v>
      </c>
      <c r="X49" s="2" t="n">
        <f aca="false">INT(T49)</f>
        <v>0</v>
      </c>
      <c r="Y49" s="2" t="n">
        <f aca="false">INT(U49)</f>
        <v>0</v>
      </c>
      <c r="Z49" s="2" t="n">
        <f aca="false">IF(ISNUMBER(D49),ROUND(ABS(D49)*100,0)-SUM(V49:Y49),0)</f>
        <v>0</v>
      </c>
      <c r="AA49" s="2" t="n">
        <f aca="false">ROUND(R49-V49,10)</f>
        <v>0</v>
      </c>
      <c r="AB49" s="2" t="n">
        <f aca="false">ROUND(S49-W49,10)</f>
        <v>0</v>
      </c>
      <c r="AC49" s="2" t="n">
        <f aca="false">ROUND(T49-X49,10)</f>
        <v>0</v>
      </c>
      <c r="AD49" s="2" t="n">
        <f aca="false">ROUND(U49-Y49,10)</f>
        <v>0</v>
      </c>
      <c r="AE49" s="2" t="n">
        <f aca="false">COUNTIFS($AA49:$AD49,"&gt;"&amp;AA49)+COUNTIFS($AA49:AA49,AA49)</f>
        <v>1</v>
      </c>
      <c r="AF49" s="2" t="n">
        <f aca="false">COUNTIFS($AA49:$AD49,"&gt;"&amp;AB49)+COUNTIFS($AA49:AB49,AB49)</f>
        <v>2</v>
      </c>
      <c r="AG49" s="2" t="n">
        <f aca="false">COUNTIFS($AA49:$AD49,"&gt;"&amp;AC49)+COUNTIFS($AA49:AC49,AC49)</f>
        <v>3</v>
      </c>
      <c r="AH49" s="2" t="n">
        <f aca="false">COUNTIFS($AA49:$AD49,"&gt;"&amp;AD49)+COUNTIFS($AA49:AD49,AD49)</f>
        <v>4</v>
      </c>
      <c r="AI49" s="2" t="str">
        <f aca="false">IF(COUNTA(A49:I49)=0,"",IF(OR(NOT(ISNUMBER(A49)),B49="",COUNTIFS(Reparto!$A$8:INDEX(Reparto!$A$8:$A$11,Reparto!$E$5),C49)&lt;&gt;1,NOT(ISNUMBER(D49)),ABS(D49-ROUND(D49,2))&gt;0.000001,MIN(J49:M49)&lt;0,SUM(J49:M49)&lt;=0,COUNT(J49:M49)&lt;&gt;4,ABS(SUM(N49:Q49)-D49)&gt;0.000001),"REVISAR datos","Correcto"))</f>
        <v/>
      </c>
    </row>
    <row r="50" customFormat="false" ht="24" hidden="false" customHeight="true" outlineLevel="0" collapsed="false">
      <c r="A50" s="19"/>
      <c r="B50" s="17"/>
      <c r="C50" s="17"/>
      <c r="D50" s="18"/>
      <c r="E50" s="17"/>
      <c r="F50" s="17"/>
      <c r="G50" s="17"/>
      <c r="H50" s="17"/>
      <c r="I50" s="17"/>
      <c r="J50" s="2" t="n">
        <f aca="false">IF(1&gt;Reparto!$E$5,0,IF(F50="",Reparto!$D$8,F50))</f>
        <v>1800</v>
      </c>
      <c r="K50" s="2" t="n">
        <f aca="false">IF(2&gt;Reparto!$E$5,0,IF(G50="",Reparto!$D$9,G50))</f>
        <v>1200</v>
      </c>
      <c r="L50" s="2" t="n">
        <f aca="false">IF(3&gt;Reparto!$E$5,0,IF(H50="",Reparto!$D$10,H50))</f>
        <v>0</v>
      </c>
      <c r="M50" s="2" t="n">
        <f aca="false">IF(4&gt;Reparto!$E$5,0,IF(I50="",Reparto!$D$11,I50))</f>
        <v>0</v>
      </c>
      <c r="N50" s="8" t="n">
        <f aca="false">IF(OR(NOT(ISNUMBER(D50)),SUM(J50:M50)&lt;=0),0,SIGN(D50)*(V50+IF(AE50&lt;=$Z50,1,0))/100)</f>
        <v>0</v>
      </c>
      <c r="O50" s="8" t="n">
        <f aca="false">IF(OR(NOT(ISNUMBER(D50)),SUM(J50:M50)&lt;=0),0,SIGN(D50)*(W50+IF(AF50&lt;=$Z50,1,0))/100)</f>
        <v>0</v>
      </c>
      <c r="P50" s="8" t="n">
        <f aca="false">IF(OR(NOT(ISNUMBER(D50)),SUM(J50:M50)&lt;=0),0,SIGN(D50)*(X50+IF(AG50&lt;=$Z50,1,0))/100)</f>
        <v>0</v>
      </c>
      <c r="Q50" s="8" t="n">
        <f aca="false">IF(OR(NOT(ISNUMBER(D50)),SUM(J50:M50)&lt;=0),0,SIGN(D50)*(Y50+IF(AH50&lt;=$Z50,1,0))/100)</f>
        <v>0</v>
      </c>
      <c r="R50" s="2" t="n">
        <f aca="false">IF(OR(NOT(ISNUMBER(D50)),SUM(J50:M50)&lt;=0),0,ROUND(ROUND(ABS(D50)*100,0)*J50/SUM(J50:M50),10))</f>
        <v>0</v>
      </c>
      <c r="S50" s="2" t="n">
        <f aca="false">IF(OR(NOT(ISNUMBER(D50)),SUM(J50:M50)&lt;=0),0,ROUND(ROUND(ABS(D50)*100,0)*K50/SUM(J50:M50),10))</f>
        <v>0</v>
      </c>
      <c r="T50" s="2" t="n">
        <f aca="false">IF(OR(NOT(ISNUMBER(D50)),SUM(J50:M50)&lt;=0),0,ROUND(ROUND(ABS(D50)*100,0)*L50/SUM(J50:M50),10))</f>
        <v>0</v>
      </c>
      <c r="U50" s="2" t="n">
        <f aca="false">IF(OR(NOT(ISNUMBER(D50)),SUM(J50:M50)&lt;=0),0,ROUND(ROUND(ABS(D50)*100,0)*M50/SUM(J50:M50),10))</f>
        <v>0</v>
      </c>
      <c r="V50" s="2" t="n">
        <f aca="false">INT(R50)</f>
        <v>0</v>
      </c>
      <c r="W50" s="2" t="n">
        <f aca="false">INT(S50)</f>
        <v>0</v>
      </c>
      <c r="X50" s="2" t="n">
        <f aca="false">INT(T50)</f>
        <v>0</v>
      </c>
      <c r="Y50" s="2" t="n">
        <f aca="false">INT(U50)</f>
        <v>0</v>
      </c>
      <c r="Z50" s="2" t="n">
        <f aca="false">IF(ISNUMBER(D50),ROUND(ABS(D50)*100,0)-SUM(V50:Y50),0)</f>
        <v>0</v>
      </c>
      <c r="AA50" s="2" t="n">
        <f aca="false">ROUND(R50-V50,10)</f>
        <v>0</v>
      </c>
      <c r="AB50" s="2" t="n">
        <f aca="false">ROUND(S50-W50,10)</f>
        <v>0</v>
      </c>
      <c r="AC50" s="2" t="n">
        <f aca="false">ROUND(T50-X50,10)</f>
        <v>0</v>
      </c>
      <c r="AD50" s="2" t="n">
        <f aca="false">ROUND(U50-Y50,10)</f>
        <v>0</v>
      </c>
      <c r="AE50" s="2" t="n">
        <f aca="false">COUNTIFS($AA50:$AD50,"&gt;"&amp;AA50)+COUNTIFS($AA50:AA50,AA50)</f>
        <v>1</v>
      </c>
      <c r="AF50" s="2" t="n">
        <f aca="false">COUNTIFS($AA50:$AD50,"&gt;"&amp;AB50)+COUNTIFS($AA50:AB50,AB50)</f>
        <v>2</v>
      </c>
      <c r="AG50" s="2" t="n">
        <f aca="false">COUNTIFS($AA50:$AD50,"&gt;"&amp;AC50)+COUNTIFS($AA50:AC50,AC50)</f>
        <v>3</v>
      </c>
      <c r="AH50" s="2" t="n">
        <f aca="false">COUNTIFS($AA50:$AD50,"&gt;"&amp;AD50)+COUNTIFS($AA50:AD50,AD50)</f>
        <v>4</v>
      </c>
      <c r="AI50" s="2" t="str">
        <f aca="false">IF(COUNTA(A50:I50)=0,"",IF(OR(NOT(ISNUMBER(A50)),B50="",COUNTIFS(Reparto!$A$8:INDEX(Reparto!$A$8:$A$11,Reparto!$E$5),C50)&lt;&gt;1,NOT(ISNUMBER(D50)),ABS(D50-ROUND(D50,2))&gt;0.000001,MIN(J50:M50)&lt;0,SUM(J50:M50)&lt;=0,COUNT(J50:M50)&lt;&gt;4,ABS(SUM(N50:Q50)-D50)&gt;0.000001),"REVISAR datos","Correcto"))</f>
        <v/>
      </c>
    </row>
    <row r="51" customFormat="false" ht="24" hidden="false" customHeight="true" outlineLevel="0" collapsed="false">
      <c r="A51" s="19"/>
      <c r="B51" s="17"/>
      <c r="C51" s="17"/>
      <c r="D51" s="18"/>
      <c r="E51" s="17"/>
      <c r="F51" s="17"/>
      <c r="G51" s="17"/>
      <c r="H51" s="17"/>
      <c r="I51" s="17"/>
      <c r="J51" s="2" t="n">
        <f aca="false">IF(1&gt;Reparto!$E$5,0,IF(F51="",Reparto!$D$8,F51))</f>
        <v>1800</v>
      </c>
      <c r="K51" s="2" t="n">
        <f aca="false">IF(2&gt;Reparto!$E$5,0,IF(G51="",Reparto!$D$9,G51))</f>
        <v>1200</v>
      </c>
      <c r="L51" s="2" t="n">
        <f aca="false">IF(3&gt;Reparto!$E$5,0,IF(H51="",Reparto!$D$10,H51))</f>
        <v>0</v>
      </c>
      <c r="M51" s="2" t="n">
        <f aca="false">IF(4&gt;Reparto!$E$5,0,IF(I51="",Reparto!$D$11,I51))</f>
        <v>0</v>
      </c>
      <c r="N51" s="8" t="n">
        <f aca="false">IF(OR(NOT(ISNUMBER(D51)),SUM(J51:M51)&lt;=0),0,SIGN(D51)*(V51+IF(AE51&lt;=$Z51,1,0))/100)</f>
        <v>0</v>
      </c>
      <c r="O51" s="8" t="n">
        <f aca="false">IF(OR(NOT(ISNUMBER(D51)),SUM(J51:M51)&lt;=0),0,SIGN(D51)*(W51+IF(AF51&lt;=$Z51,1,0))/100)</f>
        <v>0</v>
      </c>
      <c r="P51" s="8" t="n">
        <f aca="false">IF(OR(NOT(ISNUMBER(D51)),SUM(J51:M51)&lt;=0),0,SIGN(D51)*(X51+IF(AG51&lt;=$Z51,1,0))/100)</f>
        <v>0</v>
      </c>
      <c r="Q51" s="8" t="n">
        <f aca="false">IF(OR(NOT(ISNUMBER(D51)),SUM(J51:M51)&lt;=0),0,SIGN(D51)*(Y51+IF(AH51&lt;=$Z51,1,0))/100)</f>
        <v>0</v>
      </c>
      <c r="R51" s="2" t="n">
        <f aca="false">IF(OR(NOT(ISNUMBER(D51)),SUM(J51:M51)&lt;=0),0,ROUND(ROUND(ABS(D51)*100,0)*J51/SUM(J51:M51),10))</f>
        <v>0</v>
      </c>
      <c r="S51" s="2" t="n">
        <f aca="false">IF(OR(NOT(ISNUMBER(D51)),SUM(J51:M51)&lt;=0),0,ROUND(ROUND(ABS(D51)*100,0)*K51/SUM(J51:M51),10))</f>
        <v>0</v>
      </c>
      <c r="T51" s="2" t="n">
        <f aca="false">IF(OR(NOT(ISNUMBER(D51)),SUM(J51:M51)&lt;=0),0,ROUND(ROUND(ABS(D51)*100,0)*L51/SUM(J51:M51),10))</f>
        <v>0</v>
      </c>
      <c r="U51" s="2" t="n">
        <f aca="false">IF(OR(NOT(ISNUMBER(D51)),SUM(J51:M51)&lt;=0),0,ROUND(ROUND(ABS(D51)*100,0)*M51/SUM(J51:M51),10))</f>
        <v>0</v>
      </c>
      <c r="V51" s="2" t="n">
        <f aca="false">INT(R51)</f>
        <v>0</v>
      </c>
      <c r="W51" s="2" t="n">
        <f aca="false">INT(S51)</f>
        <v>0</v>
      </c>
      <c r="X51" s="2" t="n">
        <f aca="false">INT(T51)</f>
        <v>0</v>
      </c>
      <c r="Y51" s="2" t="n">
        <f aca="false">INT(U51)</f>
        <v>0</v>
      </c>
      <c r="Z51" s="2" t="n">
        <f aca="false">IF(ISNUMBER(D51),ROUND(ABS(D51)*100,0)-SUM(V51:Y51),0)</f>
        <v>0</v>
      </c>
      <c r="AA51" s="2" t="n">
        <f aca="false">ROUND(R51-V51,10)</f>
        <v>0</v>
      </c>
      <c r="AB51" s="2" t="n">
        <f aca="false">ROUND(S51-W51,10)</f>
        <v>0</v>
      </c>
      <c r="AC51" s="2" t="n">
        <f aca="false">ROUND(T51-X51,10)</f>
        <v>0</v>
      </c>
      <c r="AD51" s="2" t="n">
        <f aca="false">ROUND(U51-Y51,10)</f>
        <v>0</v>
      </c>
      <c r="AE51" s="2" t="n">
        <f aca="false">COUNTIFS($AA51:$AD51,"&gt;"&amp;AA51)+COUNTIFS($AA51:AA51,AA51)</f>
        <v>1</v>
      </c>
      <c r="AF51" s="2" t="n">
        <f aca="false">COUNTIFS($AA51:$AD51,"&gt;"&amp;AB51)+COUNTIFS($AA51:AB51,AB51)</f>
        <v>2</v>
      </c>
      <c r="AG51" s="2" t="n">
        <f aca="false">COUNTIFS($AA51:$AD51,"&gt;"&amp;AC51)+COUNTIFS($AA51:AC51,AC51)</f>
        <v>3</v>
      </c>
      <c r="AH51" s="2" t="n">
        <f aca="false">COUNTIFS($AA51:$AD51,"&gt;"&amp;AD51)+COUNTIFS($AA51:AD51,AD51)</f>
        <v>4</v>
      </c>
      <c r="AI51" s="2" t="str">
        <f aca="false">IF(COUNTA(A51:I51)=0,"",IF(OR(NOT(ISNUMBER(A51)),B51="",COUNTIFS(Reparto!$A$8:INDEX(Reparto!$A$8:$A$11,Reparto!$E$5),C51)&lt;&gt;1,NOT(ISNUMBER(D51)),ABS(D51-ROUND(D51,2))&gt;0.000001,MIN(J51:M51)&lt;0,SUM(J51:M51)&lt;=0,COUNT(J51:M51)&lt;&gt;4,ABS(SUM(N51:Q51)-D51)&gt;0.000001),"REVISAR datos","Correcto"))</f>
        <v/>
      </c>
    </row>
    <row r="52" customFormat="false" ht="24" hidden="false" customHeight="true" outlineLevel="0" collapsed="false">
      <c r="A52" s="19"/>
      <c r="B52" s="17"/>
      <c r="C52" s="17"/>
      <c r="D52" s="18"/>
      <c r="E52" s="17"/>
      <c r="F52" s="17"/>
      <c r="G52" s="17"/>
      <c r="H52" s="17"/>
      <c r="I52" s="17"/>
      <c r="J52" s="2" t="n">
        <f aca="false">IF(1&gt;Reparto!$E$5,0,IF(F52="",Reparto!$D$8,F52))</f>
        <v>1800</v>
      </c>
      <c r="K52" s="2" t="n">
        <f aca="false">IF(2&gt;Reparto!$E$5,0,IF(G52="",Reparto!$D$9,G52))</f>
        <v>1200</v>
      </c>
      <c r="L52" s="2" t="n">
        <f aca="false">IF(3&gt;Reparto!$E$5,0,IF(H52="",Reparto!$D$10,H52))</f>
        <v>0</v>
      </c>
      <c r="M52" s="2" t="n">
        <f aca="false">IF(4&gt;Reparto!$E$5,0,IF(I52="",Reparto!$D$11,I52))</f>
        <v>0</v>
      </c>
      <c r="N52" s="8" t="n">
        <f aca="false">IF(OR(NOT(ISNUMBER(D52)),SUM(J52:M52)&lt;=0),0,SIGN(D52)*(V52+IF(AE52&lt;=$Z52,1,0))/100)</f>
        <v>0</v>
      </c>
      <c r="O52" s="8" t="n">
        <f aca="false">IF(OR(NOT(ISNUMBER(D52)),SUM(J52:M52)&lt;=0),0,SIGN(D52)*(W52+IF(AF52&lt;=$Z52,1,0))/100)</f>
        <v>0</v>
      </c>
      <c r="P52" s="8" t="n">
        <f aca="false">IF(OR(NOT(ISNUMBER(D52)),SUM(J52:M52)&lt;=0),0,SIGN(D52)*(X52+IF(AG52&lt;=$Z52,1,0))/100)</f>
        <v>0</v>
      </c>
      <c r="Q52" s="8" t="n">
        <f aca="false">IF(OR(NOT(ISNUMBER(D52)),SUM(J52:M52)&lt;=0),0,SIGN(D52)*(Y52+IF(AH52&lt;=$Z52,1,0))/100)</f>
        <v>0</v>
      </c>
      <c r="R52" s="2" t="n">
        <f aca="false">IF(OR(NOT(ISNUMBER(D52)),SUM(J52:M52)&lt;=0),0,ROUND(ROUND(ABS(D52)*100,0)*J52/SUM(J52:M52),10))</f>
        <v>0</v>
      </c>
      <c r="S52" s="2" t="n">
        <f aca="false">IF(OR(NOT(ISNUMBER(D52)),SUM(J52:M52)&lt;=0),0,ROUND(ROUND(ABS(D52)*100,0)*K52/SUM(J52:M52),10))</f>
        <v>0</v>
      </c>
      <c r="T52" s="2" t="n">
        <f aca="false">IF(OR(NOT(ISNUMBER(D52)),SUM(J52:M52)&lt;=0),0,ROUND(ROUND(ABS(D52)*100,0)*L52/SUM(J52:M52),10))</f>
        <v>0</v>
      </c>
      <c r="U52" s="2" t="n">
        <f aca="false">IF(OR(NOT(ISNUMBER(D52)),SUM(J52:M52)&lt;=0),0,ROUND(ROUND(ABS(D52)*100,0)*M52/SUM(J52:M52),10))</f>
        <v>0</v>
      </c>
      <c r="V52" s="2" t="n">
        <f aca="false">INT(R52)</f>
        <v>0</v>
      </c>
      <c r="W52" s="2" t="n">
        <f aca="false">INT(S52)</f>
        <v>0</v>
      </c>
      <c r="X52" s="2" t="n">
        <f aca="false">INT(T52)</f>
        <v>0</v>
      </c>
      <c r="Y52" s="2" t="n">
        <f aca="false">INT(U52)</f>
        <v>0</v>
      </c>
      <c r="Z52" s="2" t="n">
        <f aca="false">IF(ISNUMBER(D52),ROUND(ABS(D52)*100,0)-SUM(V52:Y52),0)</f>
        <v>0</v>
      </c>
      <c r="AA52" s="2" t="n">
        <f aca="false">ROUND(R52-V52,10)</f>
        <v>0</v>
      </c>
      <c r="AB52" s="2" t="n">
        <f aca="false">ROUND(S52-W52,10)</f>
        <v>0</v>
      </c>
      <c r="AC52" s="2" t="n">
        <f aca="false">ROUND(T52-X52,10)</f>
        <v>0</v>
      </c>
      <c r="AD52" s="2" t="n">
        <f aca="false">ROUND(U52-Y52,10)</f>
        <v>0</v>
      </c>
      <c r="AE52" s="2" t="n">
        <f aca="false">COUNTIFS($AA52:$AD52,"&gt;"&amp;AA52)+COUNTIFS($AA52:AA52,AA52)</f>
        <v>1</v>
      </c>
      <c r="AF52" s="2" t="n">
        <f aca="false">COUNTIFS($AA52:$AD52,"&gt;"&amp;AB52)+COUNTIFS($AA52:AB52,AB52)</f>
        <v>2</v>
      </c>
      <c r="AG52" s="2" t="n">
        <f aca="false">COUNTIFS($AA52:$AD52,"&gt;"&amp;AC52)+COUNTIFS($AA52:AC52,AC52)</f>
        <v>3</v>
      </c>
      <c r="AH52" s="2" t="n">
        <f aca="false">COUNTIFS($AA52:$AD52,"&gt;"&amp;AD52)+COUNTIFS($AA52:AD52,AD52)</f>
        <v>4</v>
      </c>
      <c r="AI52" s="2" t="str">
        <f aca="false">IF(COUNTA(A52:I52)=0,"",IF(OR(NOT(ISNUMBER(A52)),B52="",COUNTIFS(Reparto!$A$8:INDEX(Reparto!$A$8:$A$11,Reparto!$E$5),C52)&lt;&gt;1,NOT(ISNUMBER(D52)),ABS(D52-ROUND(D52,2))&gt;0.000001,MIN(J52:M52)&lt;0,SUM(J52:M52)&lt;=0,COUNT(J52:M52)&lt;&gt;4,ABS(SUM(N52:Q52)-D52)&gt;0.000001),"REVISAR datos","Correcto"))</f>
        <v/>
      </c>
    </row>
    <row r="53" customFormat="false" ht="24" hidden="false" customHeight="true" outlineLevel="0" collapsed="false">
      <c r="A53" s="19"/>
      <c r="B53" s="17"/>
      <c r="C53" s="17"/>
      <c r="D53" s="18"/>
      <c r="E53" s="17"/>
      <c r="F53" s="17"/>
      <c r="G53" s="17"/>
      <c r="H53" s="17"/>
      <c r="I53" s="17"/>
      <c r="J53" s="2" t="n">
        <f aca="false">IF(1&gt;Reparto!$E$5,0,IF(F53="",Reparto!$D$8,F53))</f>
        <v>1800</v>
      </c>
      <c r="K53" s="2" t="n">
        <f aca="false">IF(2&gt;Reparto!$E$5,0,IF(G53="",Reparto!$D$9,G53))</f>
        <v>1200</v>
      </c>
      <c r="L53" s="2" t="n">
        <f aca="false">IF(3&gt;Reparto!$E$5,0,IF(H53="",Reparto!$D$10,H53))</f>
        <v>0</v>
      </c>
      <c r="M53" s="2" t="n">
        <f aca="false">IF(4&gt;Reparto!$E$5,0,IF(I53="",Reparto!$D$11,I53))</f>
        <v>0</v>
      </c>
      <c r="N53" s="8" t="n">
        <f aca="false">IF(OR(NOT(ISNUMBER(D53)),SUM(J53:M53)&lt;=0),0,SIGN(D53)*(V53+IF(AE53&lt;=$Z53,1,0))/100)</f>
        <v>0</v>
      </c>
      <c r="O53" s="8" t="n">
        <f aca="false">IF(OR(NOT(ISNUMBER(D53)),SUM(J53:M53)&lt;=0),0,SIGN(D53)*(W53+IF(AF53&lt;=$Z53,1,0))/100)</f>
        <v>0</v>
      </c>
      <c r="P53" s="8" t="n">
        <f aca="false">IF(OR(NOT(ISNUMBER(D53)),SUM(J53:M53)&lt;=0),0,SIGN(D53)*(X53+IF(AG53&lt;=$Z53,1,0))/100)</f>
        <v>0</v>
      </c>
      <c r="Q53" s="8" t="n">
        <f aca="false">IF(OR(NOT(ISNUMBER(D53)),SUM(J53:M53)&lt;=0),0,SIGN(D53)*(Y53+IF(AH53&lt;=$Z53,1,0))/100)</f>
        <v>0</v>
      </c>
      <c r="R53" s="2" t="n">
        <f aca="false">IF(OR(NOT(ISNUMBER(D53)),SUM(J53:M53)&lt;=0),0,ROUND(ROUND(ABS(D53)*100,0)*J53/SUM(J53:M53),10))</f>
        <v>0</v>
      </c>
      <c r="S53" s="2" t="n">
        <f aca="false">IF(OR(NOT(ISNUMBER(D53)),SUM(J53:M53)&lt;=0),0,ROUND(ROUND(ABS(D53)*100,0)*K53/SUM(J53:M53),10))</f>
        <v>0</v>
      </c>
      <c r="T53" s="2" t="n">
        <f aca="false">IF(OR(NOT(ISNUMBER(D53)),SUM(J53:M53)&lt;=0),0,ROUND(ROUND(ABS(D53)*100,0)*L53/SUM(J53:M53),10))</f>
        <v>0</v>
      </c>
      <c r="U53" s="2" t="n">
        <f aca="false">IF(OR(NOT(ISNUMBER(D53)),SUM(J53:M53)&lt;=0),0,ROUND(ROUND(ABS(D53)*100,0)*M53/SUM(J53:M53),10))</f>
        <v>0</v>
      </c>
      <c r="V53" s="2" t="n">
        <f aca="false">INT(R53)</f>
        <v>0</v>
      </c>
      <c r="W53" s="2" t="n">
        <f aca="false">INT(S53)</f>
        <v>0</v>
      </c>
      <c r="X53" s="2" t="n">
        <f aca="false">INT(T53)</f>
        <v>0</v>
      </c>
      <c r="Y53" s="2" t="n">
        <f aca="false">INT(U53)</f>
        <v>0</v>
      </c>
      <c r="Z53" s="2" t="n">
        <f aca="false">IF(ISNUMBER(D53),ROUND(ABS(D53)*100,0)-SUM(V53:Y53),0)</f>
        <v>0</v>
      </c>
      <c r="AA53" s="2" t="n">
        <f aca="false">ROUND(R53-V53,10)</f>
        <v>0</v>
      </c>
      <c r="AB53" s="2" t="n">
        <f aca="false">ROUND(S53-W53,10)</f>
        <v>0</v>
      </c>
      <c r="AC53" s="2" t="n">
        <f aca="false">ROUND(T53-X53,10)</f>
        <v>0</v>
      </c>
      <c r="AD53" s="2" t="n">
        <f aca="false">ROUND(U53-Y53,10)</f>
        <v>0</v>
      </c>
      <c r="AE53" s="2" t="n">
        <f aca="false">COUNTIFS($AA53:$AD53,"&gt;"&amp;AA53)+COUNTIFS($AA53:AA53,AA53)</f>
        <v>1</v>
      </c>
      <c r="AF53" s="2" t="n">
        <f aca="false">COUNTIFS($AA53:$AD53,"&gt;"&amp;AB53)+COUNTIFS($AA53:AB53,AB53)</f>
        <v>2</v>
      </c>
      <c r="AG53" s="2" t="n">
        <f aca="false">COUNTIFS($AA53:$AD53,"&gt;"&amp;AC53)+COUNTIFS($AA53:AC53,AC53)</f>
        <v>3</v>
      </c>
      <c r="AH53" s="2" t="n">
        <f aca="false">COUNTIFS($AA53:$AD53,"&gt;"&amp;AD53)+COUNTIFS($AA53:AD53,AD53)</f>
        <v>4</v>
      </c>
      <c r="AI53" s="2" t="str">
        <f aca="false">IF(COUNTA(A53:I53)=0,"",IF(OR(NOT(ISNUMBER(A53)),B53="",COUNTIFS(Reparto!$A$8:INDEX(Reparto!$A$8:$A$11,Reparto!$E$5),C53)&lt;&gt;1,NOT(ISNUMBER(D53)),ABS(D53-ROUND(D53,2))&gt;0.000001,MIN(J53:M53)&lt;0,SUM(J53:M53)&lt;=0,COUNT(J53:M53)&lt;&gt;4,ABS(SUM(N53:Q53)-D53)&gt;0.000001),"REVISAR datos","Correcto"))</f>
        <v/>
      </c>
    </row>
    <row r="54" customFormat="false" ht="24" hidden="false" customHeight="true" outlineLevel="0" collapsed="false">
      <c r="A54" s="19"/>
      <c r="B54" s="17"/>
      <c r="C54" s="17"/>
      <c r="D54" s="18"/>
      <c r="E54" s="17"/>
      <c r="F54" s="17"/>
      <c r="G54" s="17"/>
      <c r="H54" s="17"/>
      <c r="I54" s="17"/>
      <c r="J54" s="2" t="n">
        <f aca="false">IF(1&gt;Reparto!$E$5,0,IF(F54="",Reparto!$D$8,F54))</f>
        <v>1800</v>
      </c>
      <c r="K54" s="2" t="n">
        <f aca="false">IF(2&gt;Reparto!$E$5,0,IF(G54="",Reparto!$D$9,G54))</f>
        <v>1200</v>
      </c>
      <c r="L54" s="2" t="n">
        <f aca="false">IF(3&gt;Reparto!$E$5,0,IF(H54="",Reparto!$D$10,H54))</f>
        <v>0</v>
      </c>
      <c r="M54" s="2" t="n">
        <f aca="false">IF(4&gt;Reparto!$E$5,0,IF(I54="",Reparto!$D$11,I54))</f>
        <v>0</v>
      </c>
      <c r="N54" s="8" t="n">
        <f aca="false">IF(OR(NOT(ISNUMBER(D54)),SUM(J54:M54)&lt;=0),0,SIGN(D54)*(V54+IF(AE54&lt;=$Z54,1,0))/100)</f>
        <v>0</v>
      </c>
      <c r="O54" s="8" t="n">
        <f aca="false">IF(OR(NOT(ISNUMBER(D54)),SUM(J54:M54)&lt;=0),0,SIGN(D54)*(W54+IF(AF54&lt;=$Z54,1,0))/100)</f>
        <v>0</v>
      </c>
      <c r="P54" s="8" t="n">
        <f aca="false">IF(OR(NOT(ISNUMBER(D54)),SUM(J54:M54)&lt;=0),0,SIGN(D54)*(X54+IF(AG54&lt;=$Z54,1,0))/100)</f>
        <v>0</v>
      </c>
      <c r="Q54" s="8" t="n">
        <f aca="false">IF(OR(NOT(ISNUMBER(D54)),SUM(J54:M54)&lt;=0),0,SIGN(D54)*(Y54+IF(AH54&lt;=$Z54,1,0))/100)</f>
        <v>0</v>
      </c>
      <c r="R54" s="2" t="n">
        <f aca="false">IF(OR(NOT(ISNUMBER(D54)),SUM(J54:M54)&lt;=0),0,ROUND(ROUND(ABS(D54)*100,0)*J54/SUM(J54:M54),10))</f>
        <v>0</v>
      </c>
      <c r="S54" s="2" t="n">
        <f aca="false">IF(OR(NOT(ISNUMBER(D54)),SUM(J54:M54)&lt;=0),0,ROUND(ROUND(ABS(D54)*100,0)*K54/SUM(J54:M54),10))</f>
        <v>0</v>
      </c>
      <c r="T54" s="2" t="n">
        <f aca="false">IF(OR(NOT(ISNUMBER(D54)),SUM(J54:M54)&lt;=0),0,ROUND(ROUND(ABS(D54)*100,0)*L54/SUM(J54:M54),10))</f>
        <v>0</v>
      </c>
      <c r="U54" s="2" t="n">
        <f aca="false">IF(OR(NOT(ISNUMBER(D54)),SUM(J54:M54)&lt;=0),0,ROUND(ROUND(ABS(D54)*100,0)*M54/SUM(J54:M54),10))</f>
        <v>0</v>
      </c>
      <c r="V54" s="2" t="n">
        <f aca="false">INT(R54)</f>
        <v>0</v>
      </c>
      <c r="W54" s="2" t="n">
        <f aca="false">INT(S54)</f>
        <v>0</v>
      </c>
      <c r="X54" s="2" t="n">
        <f aca="false">INT(T54)</f>
        <v>0</v>
      </c>
      <c r="Y54" s="2" t="n">
        <f aca="false">INT(U54)</f>
        <v>0</v>
      </c>
      <c r="Z54" s="2" t="n">
        <f aca="false">IF(ISNUMBER(D54),ROUND(ABS(D54)*100,0)-SUM(V54:Y54),0)</f>
        <v>0</v>
      </c>
      <c r="AA54" s="2" t="n">
        <f aca="false">ROUND(R54-V54,10)</f>
        <v>0</v>
      </c>
      <c r="AB54" s="2" t="n">
        <f aca="false">ROUND(S54-W54,10)</f>
        <v>0</v>
      </c>
      <c r="AC54" s="2" t="n">
        <f aca="false">ROUND(T54-X54,10)</f>
        <v>0</v>
      </c>
      <c r="AD54" s="2" t="n">
        <f aca="false">ROUND(U54-Y54,10)</f>
        <v>0</v>
      </c>
      <c r="AE54" s="2" t="n">
        <f aca="false">COUNTIFS($AA54:$AD54,"&gt;"&amp;AA54)+COUNTIFS($AA54:AA54,AA54)</f>
        <v>1</v>
      </c>
      <c r="AF54" s="2" t="n">
        <f aca="false">COUNTIFS($AA54:$AD54,"&gt;"&amp;AB54)+COUNTIFS($AA54:AB54,AB54)</f>
        <v>2</v>
      </c>
      <c r="AG54" s="2" t="n">
        <f aca="false">COUNTIFS($AA54:$AD54,"&gt;"&amp;AC54)+COUNTIFS($AA54:AC54,AC54)</f>
        <v>3</v>
      </c>
      <c r="AH54" s="2" t="n">
        <f aca="false">COUNTIFS($AA54:$AD54,"&gt;"&amp;AD54)+COUNTIFS($AA54:AD54,AD54)</f>
        <v>4</v>
      </c>
      <c r="AI54" s="2" t="str">
        <f aca="false">IF(COUNTA(A54:I54)=0,"",IF(OR(NOT(ISNUMBER(A54)),B54="",COUNTIFS(Reparto!$A$8:INDEX(Reparto!$A$8:$A$11,Reparto!$E$5),C54)&lt;&gt;1,NOT(ISNUMBER(D54)),ABS(D54-ROUND(D54,2))&gt;0.000001,MIN(J54:M54)&lt;0,SUM(J54:M54)&lt;=0,COUNT(J54:M54)&lt;&gt;4,ABS(SUM(N54:Q54)-D54)&gt;0.000001),"REVISAR datos","Correcto"))</f>
        <v/>
      </c>
    </row>
    <row r="55" customFormat="false" ht="24" hidden="false" customHeight="true" outlineLevel="0" collapsed="false">
      <c r="A55" s="19"/>
      <c r="B55" s="17"/>
      <c r="C55" s="17"/>
      <c r="D55" s="18"/>
      <c r="E55" s="17"/>
      <c r="F55" s="17"/>
      <c r="G55" s="17"/>
      <c r="H55" s="17"/>
      <c r="I55" s="17"/>
      <c r="J55" s="2" t="n">
        <f aca="false">IF(1&gt;Reparto!$E$5,0,IF(F55="",Reparto!$D$8,F55))</f>
        <v>1800</v>
      </c>
      <c r="K55" s="2" t="n">
        <f aca="false">IF(2&gt;Reparto!$E$5,0,IF(G55="",Reparto!$D$9,G55))</f>
        <v>1200</v>
      </c>
      <c r="L55" s="2" t="n">
        <f aca="false">IF(3&gt;Reparto!$E$5,0,IF(H55="",Reparto!$D$10,H55))</f>
        <v>0</v>
      </c>
      <c r="M55" s="2" t="n">
        <f aca="false">IF(4&gt;Reparto!$E$5,0,IF(I55="",Reparto!$D$11,I55))</f>
        <v>0</v>
      </c>
      <c r="N55" s="8" t="n">
        <f aca="false">IF(OR(NOT(ISNUMBER(D55)),SUM(J55:M55)&lt;=0),0,SIGN(D55)*(V55+IF(AE55&lt;=$Z55,1,0))/100)</f>
        <v>0</v>
      </c>
      <c r="O55" s="8" t="n">
        <f aca="false">IF(OR(NOT(ISNUMBER(D55)),SUM(J55:M55)&lt;=0),0,SIGN(D55)*(W55+IF(AF55&lt;=$Z55,1,0))/100)</f>
        <v>0</v>
      </c>
      <c r="P55" s="8" t="n">
        <f aca="false">IF(OR(NOT(ISNUMBER(D55)),SUM(J55:M55)&lt;=0),0,SIGN(D55)*(X55+IF(AG55&lt;=$Z55,1,0))/100)</f>
        <v>0</v>
      </c>
      <c r="Q55" s="8" t="n">
        <f aca="false">IF(OR(NOT(ISNUMBER(D55)),SUM(J55:M55)&lt;=0),0,SIGN(D55)*(Y55+IF(AH55&lt;=$Z55,1,0))/100)</f>
        <v>0</v>
      </c>
      <c r="R55" s="2" t="n">
        <f aca="false">IF(OR(NOT(ISNUMBER(D55)),SUM(J55:M55)&lt;=0),0,ROUND(ROUND(ABS(D55)*100,0)*J55/SUM(J55:M55),10))</f>
        <v>0</v>
      </c>
      <c r="S55" s="2" t="n">
        <f aca="false">IF(OR(NOT(ISNUMBER(D55)),SUM(J55:M55)&lt;=0),0,ROUND(ROUND(ABS(D55)*100,0)*K55/SUM(J55:M55),10))</f>
        <v>0</v>
      </c>
      <c r="T55" s="2" t="n">
        <f aca="false">IF(OR(NOT(ISNUMBER(D55)),SUM(J55:M55)&lt;=0),0,ROUND(ROUND(ABS(D55)*100,0)*L55/SUM(J55:M55),10))</f>
        <v>0</v>
      </c>
      <c r="U55" s="2" t="n">
        <f aca="false">IF(OR(NOT(ISNUMBER(D55)),SUM(J55:M55)&lt;=0),0,ROUND(ROUND(ABS(D55)*100,0)*M55/SUM(J55:M55),10))</f>
        <v>0</v>
      </c>
      <c r="V55" s="2" t="n">
        <f aca="false">INT(R55)</f>
        <v>0</v>
      </c>
      <c r="W55" s="2" t="n">
        <f aca="false">INT(S55)</f>
        <v>0</v>
      </c>
      <c r="X55" s="2" t="n">
        <f aca="false">INT(T55)</f>
        <v>0</v>
      </c>
      <c r="Y55" s="2" t="n">
        <f aca="false">INT(U55)</f>
        <v>0</v>
      </c>
      <c r="Z55" s="2" t="n">
        <f aca="false">IF(ISNUMBER(D55),ROUND(ABS(D55)*100,0)-SUM(V55:Y55),0)</f>
        <v>0</v>
      </c>
      <c r="AA55" s="2" t="n">
        <f aca="false">ROUND(R55-V55,10)</f>
        <v>0</v>
      </c>
      <c r="AB55" s="2" t="n">
        <f aca="false">ROUND(S55-W55,10)</f>
        <v>0</v>
      </c>
      <c r="AC55" s="2" t="n">
        <f aca="false">ROUND(T55-X55,10)</f>
        <v>0</v>
      </c>
      <c r="AD55" s="2" t="n">
        <f aca="false">ROUND(U55-Y55,10)</f>
        <v>0</v>
      </c>
      <c r="AE55" s="2" t="n">
        <f aca="false">COUNTIFS($AA55:$AD55,"&gt;"&amp;AA55)+COUNTIFS($AA55:AA55,AA55)</f>
        <v>1</v>
      </c>
      <c r="AF55" s="2" t="n">
        <f aca="false">COUNTIFS($AA55:$AD55,"&gt;"&amp;AB55)+COUNTIFS($AA55:AB55,AB55)</f>
        <v>2</v>
      </c>
      <c r="AG55" s="2" t="n">
        <f aca="false">COUNTIFS($AA55:$AD55,"&gt;"&amp;AC55)+COUNTIFS($AA55:AC55,AC55)</f>
        <v>3</v>
      </c>
      <c r="AH55" s="2" t="n">
        <f aca="false">COUNTIFS($AA55:$AD55,"&gt;"&amp;AD55)+COUNTIFS($AA55:AD55,AD55)</f>
        <v>4</v>
      </c>
      <c r="AI55" s="2" t="str">
        <f aca="false">IF(COUNTA(A55:I55)=0,"",IF(OR(NOT(ISNUMBER(A55)),B55="",COUNTIFS(Reparto!$A$8:INDEX(Reparto!$A$8:$A$11,Reparto!$E$5),C55)&lt;&gt;1,NOT(ISNUMBER(D55)),ABS(D55-ROUND(D55,2))&gt;0.000001,MIN(J55:M55)&lt;0,SUM(J55:M55)&lt;=0,COUNT(J55:M55)&lt;&gt;4,ABS(SUM(N55:Q55)-D55)&gt;0.000001),"REVISAR datos","Correcto"))</f>
        <v/>
      </c>
    </row>
    <row r="56" customFormat="false" ht="24" hidden="false" customHeight="true" outlineLevel="0" collapsed="false">
      <c r="A56" s="19"/>
      <c r="B56" s="17"/>
      <c r="C56" s="17"/>
      <c r="D56" s="18"/>
      <c r="E56" s="17"/>
      <c r="F56" s="17"/>
      <c r="G56" s="17"/>
      <c r="H56" s="17"/>
      <c r="I56" s="17"/>
      <c r="J56" s="2" t="n">
        <f aca="false">IF(1&gt;Reparto!$E$5,0,IF(F56="",Reparto!$D$8,F56))</f>
        <v>1800</v>
      </c>
      <c r="K56" s="2" t="n">
        <f aca="false">IF(2&gt;Reparto!$E$5,0,IF(G56="",Reparto!$D$9,G56))</f>
        <v>1200</v>
      </c>
      <c r="L56" s="2" t="n">
        <f aca="false">IF(3&gt;Reparto!$E$5,0,IF(H56="",Reparto!$D$10,H56))</f>
        <v>0</v>
      </c>
      <c r="M56" s="2" t="n">
        <f aca="false">IF(4&gt;Reparto!$E$5,0,IF(I56="",Reparto!$D$11,I56))</f>
        <v>0</v>
      </c>
      <c r="N56" s="8" t="n">
        <f aca="false">IF(OR(NOT(ISNUMBER(D56)),SUM(J56:M56)&lt;=0),0,SIGN(D56)*(V56+IF(AE56&lt;=$Z56,1,0))/100)</f>
        <v>0</v>
      </c>
      <c r="O56" s="8" t="n">
        <f aca="false">IF(OR(NOT(ISNUMBER(D56)),SUM(J56:M56)&lt;=0),0,SIGN(D56)*(W56+IF(AF56&lt;=$Z56,1,0))/100)</f>
        <v>0</v>
      </c>
      <c r="P56" s="8" t="n">
        <f aca="false">IF(OR(NOT(ISNUMBER(D56)),SUM(J56:M56)&lt;=0),0,SIGN(D56)*(X56+IF(AG56&lt;=$Z56,1,0))/100)</f>
        <v>0</v>
      </c>
      <c r="Q56" s="8" t="n">
        <f aca="false">IF(OR(NOT(ISNUMBER(D56)),SUM(J56:M56)&lt;=0),0,SIGN(D56)*(Y56+IF(AH56&lt;=$Z56,1,0))/100)</f>
        <v>0</v>
      </c>
      <c r="R56" s="2" t="n">
        <f aca="false">IF(OR(NOT(ISNUMBER(D56)),SUM(J56:M56)&lt;=0),0,ROUND(ROUND(ABS(D56)*100,0)*J56/SUM(J56:M56),10))</f>
        <v>0</v>
      </c>
      <c r="S56" s="2" t="n">
        <f aca="false">IF(OR(NOT(ISNUMBER(D56)),SUM(J56:M56)&lt;=0),0,ROUND(ROUND(ABS(D56)*100,0)*K56/SUM(J56:M56),10))</f>
        <v>0</v>
      </c>
      <c r="T56" s="2" t="n">
        <f aca="false">IF(OR(NOT(ISNUMBER(D56)),SUM(J56:M56)&lt;=0),0,ROUND(ROUND(ABS(D56)*100,0)*L56/SUM(J56:M56),10))</f>
        <v>0</v>
      </c>
      <c r="U56" s="2" t="n">
        <f aca="false">IF(OR(NOT(ISNUMBER(D56)),SUM(J56:M56)&lt;=0),0,ROUND(ROUND(ABS(D56)*100,0)*M56/SUM(J56:M56),10))</f>
        <v>0</v>
      </c>
      <c r="V56" s="2" t="n">
        <f aca="false">INT(R56)</f>
        <v>0</v>
      </c>
      <c r="W56" s="2" t="n">
        <f aca="false">INT(S56)</f>
        <v>0</v>
      </c>
      <c r="X56" s="2" t="n">
        <f aca="false">INT(T56)</f>
        <v>0</v>
      </c>
      <c r="Y56" s="2" t="n">
        <f aca="false">INT(U56)</f>
        <v>0</v>
      </c>
      <c r="Z56" s="2" t="n">
        <f aca="false">IF(ISNUMBER(D56),ROUND(ABS(D56)*100,0)-SUM(V56:Y56),0)</f>
        <v>0</v>
      </c>
      <c r="AA56" s="2" t="n">
        <f aca="false">ROUND(R56-V56,10)</f>
        <v>0</v>
      </c>
      <c r="AB56" s="2" t="n">
        <f aca="false">ROUND(S56-W56,10)</f>
        <v>0</v>
      </c>
      <c r="AC56" s="2" t="n">
        <f aca="false">ROUND(T56-X56,10)</f>
        <v>0</v>
      </c>
      <c r="AD56" s="2" t="n">
        <f aca="false">ROUND(U56-Y56,10)</f>
        <v>0</v>
      </c>
      <c r="AE56" s="2" t="n">
        <f aca="false">COUNTIFS($AA56:$AD56,"&gt;"&amp;AA56)+COUNTIFS($AA56:AA56,AA56)</f>
        <v>1</v>
      </c>
      <c r="AF56" s="2" t="n">
        <f aca="false">COUNTIFS($AA56:$AD56,"&gt;"&amp;AB56)+COUNTIFS($AA56:AB56,AB56)</f>
        <v>2</v>
      </c>
      <c r="AG56" s="2" t="n">
        <f aca="false">COUNTIFS($AA56:$AD56,"&gt;"&amp;AC56)+COUNTIFS($AA56:AC56,AC56)</f>
        <v>3</v>
      </c>
      <c r="AH56" s="2" t="n">
        <f aca="false">COUNTIFS($AA56:$AD56,"&gt;"&amp;AD56)+COUNTIFS($AA56:AD56,AD56)</f>
        <v>4</v>
      </c>
      <c r="AI56" s="2" t="str">
        <f aca="false">IF(COUNTA(A56:I56)=0,"",IF(OR(NOT(ISNUMBER(A56)),B56="",COUNTIFS(Reparto!$A$8:INDEX(Reparto!$A$8:$A$11,Reparto!$E$5),C56)&lt;&gt;1,NOT(ISNUMBER(D56)),ABS(D56-ROUND(D56,2))&gt;0.000001,MIN(J56:M56)&lt;0,SUM(J56:M56)&lt;=0,COUNT(J56:M56)&lt;&gt;4,ABS(SUM(N56:Q56)-D56)&gt;0.000001),"REVISAR datos","Correcto"))</f>
        <v/>
      </c>
    </row>
    <row r="57" customFormat="false" ht="24" hidden="false" customHeight="true" outlineLevel="0" collapsed="false">
      <c r="A57" s="19"/>
      <c r="B57" s="17"/>
      <c r="C57" s="17"/>
      <c r="D57" s="18"/>
      <c r="E57" s="17"/>
      <c r="F57" s="17"/>
      <c r="G57" s="17"/>
      <c r="H57" s="17"/>
      <c r="I57" s="17"/>
      <c r="J57" s="2" t="n">
        <f aca="false">IF(1&gt;Reparto!$E$5,0,IF(F57="",Reparto!$D$8,F57))</f>
        <v>1800</v>
      </c>
      <c r="K57" s="2" t="n">
        <f aca="false">IF(2&gt;Reparto!$E$5,0,IF(G57="",Reparto!$D$9,G57))</f>
        <v>1200</v>
      </c>
      <c r="L57" s="2" t="n">
        <f aca="false">IF(3&gt;Reparto!$E$5,0,IF(H57="",Reparto!$D$10,H57))</f>
        <v>0</v>
      </c>
      <c r="M57" s="2" t="n">
        <f aca="false">IF(4&gt;Reparto!$E$5,0,IF(I57="",Reparto!$D$11,I57))</f>
        <v>0</v>
      </c>
      <c r="N57" s="8" t="n">
        <f aca="false">IF(OR(NOT(ISNUMBER(D57)),SUM(J57:M57)&lt;=0),0,SIGN(D57)*(V57+IF(AE57&lt;=$Z57,1,0))/100)</f>
        <v>0</v>
      </c>
      <c r="O57" s="8" t="n">
        <f aca="false">IF(OR(NOT(ISNUMBER(D57)),SUM(J57:M57)&lt;=0),0,SIGN(D57)*(W57+IF(AF57&lt;=$Z57,1,0))/100)</f>
        <v>0</v>
      </c>
      <c r="P57" s="8" t="n">
        <f aca="false">IF(OR(NOT(ISNUMBER(D57)),SUM(J57:M57)&lt;=0),0,SIGN(D57)*(X57+IF(AG57&lt;=$Z57,1,0))/100)</f>
        <v>0</v>
      </c>
      <c r="Q57" s="8" t="n">
        <f aca="false">IF(OR(NOT(ISNUMBER(D57)),SUM(J57:M57)&lt;=0),0,SIGN(D57)*(Y57+IF(AH57&lt;=$Z57,1,0))/100)</f>
        <v>0</v>
      </c>
      <c r="R57" s="2" t="n">
        <f aca="false">IF(OR(NOT(ISNUMBER(D57)),SUM(J57:M57)&lt;=0),0,ROUND(ROUND(ABS(D57)*100,0)*J57/SUM(J57:M57),10))</f>
        <v>0</v>
      </c>
      <c r="S57" s="2" t="n">
        <f aca="false">IF(OR(NOT(ISNUMBER(D57)),SUM(J57:M57)&lt;=0),0,ROUND(ROUND(ABS(D57)*100,0)*K57/SUM(J57:M57),10))</f>
        <v>0</v>
      </c>
      <c r="T57" s="2" t="n">
        <f aca="false">IF(OR(NOT(ISNUMBER(D57)),SUM(J57:M57)&lt;=0),0,ROUND(ROUND(ABS(D57)*100,0)*L57/SUM(J57:M57),10))</f>
        <v>0</v>
      </c>
      <c r="U57" s="2" t="n">
        <f aca="false">IF(OR(NOT(ISNUMBER(D57)),SUM(J57:M57)&lt;=0),0,ROUND(ROUND(ABS(D57)*100,0)*M57/SUM(J57:M57),10))</f>
        <v>0</v>
      </c>
      <c r="V57" s="2" t="n">
        <f aca="false">INT(R57)</f>
        <v>0</v>
      </c>
      <c r="W57" s="2" t="n">
        <f aca="false">INT(S57)</f>
        <v>0</v>
      </c>
      <c r="X57" s="2" t="n">
        <f aca="false">INT(T57)</f>
        <v>0</v>
      </c>
      <c r="Y57" s="2" t="n">
        <f aca="false">INT(U57)</f>
        <v>0</v>
      </c>
      <c r="Z57" s="2" t="n">
        <f aca="false">IF(ISNUMBER(D57),ROUND(ABS(D57)*100,0)-SUM(V57:Y57),0)</f>
        <v>0</v>
      </c>
      <c r="AA57" s="2" t="n">
        <f aca="false">ROUND(R57-V57,10)</f>
        <v>0</v>
      </c>
      <c r="AB57" s="2" t="n">
        <f aca="false">ROUND(S57-W57,10)</f>
        <v>0</v>
      </c>
      <c r="AC57" s="2" t="n">
        <f aca="false">ROUND(T57-X57,10)</f>
        <v>0</v>
      </c>
      <c r="AD57" s="2" t="n">
        <f aca="false">ROUND(U57-Y57,10)</f>
        <v>0</v>
      </c>
      <c r="AE57" s="2" t="n">
        <f aca="false">COUNTIFS($AA57:$AD57,"&gt;"&amp;AA57)+COUNTIFS($AA57:AA57,AA57)</f>
        <v>1</v>
      </c>
      <c r="AF57" s="2" t="n">
        <f aca="false">COUNTIFS($AA57:$AD57,"&gt;"&amp;AB57)+COUNTIFS($AA57:AB57,AB57)</f>
        <v>2</v>
      </c>
      <c r="AG57" s="2" t="n">
        <f aca="false">COUNTIFS($AA57:$AD57,"&gt;"&amp;AC57)+COUNTIFS($AA57:AC57,AC57)</f>
        <v>3</v>
      </c>
      <c r="AH57" s="2" t="n">
        <f aca="false">COUNTIFS($AA57:$AD57,"&gt;"&amp;AD57)+COUNTIFS($AA57:AD57,AD57)</f>
        <v>4</v>
      </c>
      <c r="AI57" s="2" t="str">
        <f aca="false">IF(COUNTA(A57:I57)=0,"",IF(OR(NOT(ISNUMBER(A57)),B57="",COUNTIFS(Reparto!$A$8:INDEX(Reparto!$A$8:$A$11,Reparto!$E$5),C57)&lt;&gt;1,NOT(ISNUMBER(D57)),ABS(D57-ROUND(D57,2))&gt;0.000001,MIN(J57:M57)&lt;0,SUM(J57:M57)&lt;=0,COUNT(J57:M57)&lt;&gt;4,ABS(SUM(N57:Q57)-D57)&gt;0.000001),"REVISAR datos","Correcto"))</f>
        <v/>
      </c>
    </row>
    <row r="58" customFormat="false" ht="24" hidden="false" customHeight="true" outlineLevel="0" collapsed="false">
      <c r="A58" s="19"/>
      <c r="B58" s="17"/>
      <c r="C58" s="17"/>
      <c r="D58" s="18"/>
      <c r="E58" s="17"/>
      <c r="F58" s="17"/>
      <c r="G58" s="17"/>
      <c r="H58" s="17"/>
      <c r="I58" s="17"/>
      <c r="J58" s="2" t="n">
        <f aca="false">IF(1&gt;Reparto!$E$5,0,IF(F58="",Reparto!$D$8,F58))</f>
        <v>1800</v>
      </c>
      <c r="K58" s="2" t="n">
        <f aca="false">IF(2&gt;Reparto!$E$5,0,IF(G58="",Reparto!$D$9,G58))</f>
        <v>1200</v>
      </c>
      <c r="L58" s="2" t="n">
        <f aca="false">IF(3&gt;Reparto!$E$5,0,IF(H58="",Reparto!$D$10,H58))</f>
        <v>0</v>
      </c>
      <c r="M58" s="2" t="n">
        <f aca="false">IF(4&gt;Reparto!$E$5,0,IF(I58="",Reparto!$D$11,I58))</f>
        <v>0</v>
      </c>
      <c r="N58" s="8" t="n">
        <f aca="false">IF(OR(NOT(ISNUMBER(D58)),SUM(J58:M58)&lt;=0),0,SIGN(D58)*(V58+IF(AE58&lt;=$Z58,1,0))/100)</f>
        <v>0</v>
      </c>
      <c r="O58" s="8" t="n">
        <f aca="false">IF(OR(NOT(ISNUMBER(D58)),SUM(J58:M58)&lt;=0),0,SIGN(D58)*(W58+IF(AF58&lt;=$Z58,1,0))/100)</f>
        <v>0</v>
      </c>
      <c r="P58" s="8" t="n">
        <f aca="false">IF(OR(NOT(ISNUMBER(D58)),SUM(J58:M58)&lt;=0),0,SIGN(D58)*(X58+IF(AG58&lt;=$Z58,1,0))/100)</f>
        <v>0</v>
      </c>
      <c r="Q58" s="8" t="n">
        <f aca="false">IF(OR(NOT(ISNUMBER(D58)),SUM(J58:M58)&lt;=0),0,SIGN(D58)*(Y58+IF(AH58&lt;=$Z58,1,0))/100)</f>
        <v>0</v>
      </c>
      <c r="R58" s="2" t="n">
        <f aca="false">IF(OR(NOT(ISNUMBER(D58)),SUM(J58:M58)&lt;=0),0,ROUND(ROUND(ABS(D58)*100,0)*J58/SUM(J58:M58),10))</f>
        <v>0</v>
      </c>
      <c r="S58" s="2" t="n">
        <f aca="false">IF(OR(NOT(ISNUMBER(D58)),SUM(J58:M58)&lt;=0),0,ROUND(ROUND(ABS(D58)*100,0)*K58/SUM(J58:M58),10))</f>
        <v>0</v>
      </c>
      <c r="T58" s="2" t="n">
        <f aca="false">IF(OR(NOT(ISNUMBER(D58)),SUM(J58:M58)&lt;=0),0,ROUND(ROUND(ABS(D58)*100,0)*L58/SUM(J58:M58),10))</f>
        <v>0</v>
      </c>
      <c r="U58" s="2" t="n">
        <f aca="false">IF(OR(NOT(ISNUMBER(D58)),SUM(J58:M58)&lt;=0),0,ROUND(ROUND(ABS(D58)*100,0)*M58/SUM(J58:M58),10))</f>
        <v>0</v>
      </c>
      <c r="V58" s="2" t="n">
        <f aca="false">INT(R58)</f>
        <v>0</v>
      </c>
      <c r="W58" s="2" t="n">
        <f aca="false">INT(S58)</f>
        <v>0</v>
      </c>
      <c r="X58" s="2" t="n">
        <f aca="false">INT(T58)</f>
        <v>0</v>
      </c>
      <c r="Y58" s="2" t="n">
        <f aca="false">INT(U58)</f>
        <v>0</v>
      </c>
      <c r="Z58" s="2" t="n">
        <f aca="false">IF(ISNUMBER(D58),ROUND(ABS(D58)*100,0)-SUM(V58:Y58),0)</f>
        <v>0</v>
      </c>
      <c r="AA58" s="2" t="n">
        <f aca="false">ROUND(R58-V58,10)</f>
        <v>0</v>
      </c>
      <c r="AB58" s="2" t="n">
        <f aca="false">ROUND(S58-W58,10)</f>
        <v>0</v>
      </c>
      <c r="AC58" s="2" t="n">
        <f aca="false">ROUND(T58-X58,10)</f>
        <v>0</v>
      </c>
      <c r="AD58" s="2" t="n">
        <f aca="false">ROUND(U58-Y58,10)</f>
        <v>0</v>
      </c>
      <c r="AE58" s="2" t="n">
        <f aca="false">COUNTIFS($AA58:$AD58,"&gt;"&amp;AA58)+COUNTIFS($AA58:AA58,AA58)</f>
        <v>1</v>
      </c>
      <c r="AF58" s="2" t="n">
        <f aca="false">COUNTIFS($AA58:$AD58,"&gt;"&amp;AB58)+COUNTIFS($AA58:AB58,AB58)</f>
        <v>2</v>
      </c>
      <c r="AG58" s="2" t="n">
        <f aca="false">COUNTIFS($AA58:$AD58,"&gt;"&amp;AC58)+COUNTIFS($AA58:AC58,AC58)</f>
        <v>3</v>
      </c>
      <c r="AH58" s="2" t="n">
        <f aca="false">COUNTIFS($AA58:$AD58,"&gt;"&amp;AD58)+COUNTIFS($AA58:AD58,AD58)</f>
        <v>4</v>
      </c>
      <c r="AI58" s="2" t="str">
        <f aca="false">IF(COUNTA(A58:I58)=0,"",IF(OR(NOT(ISNUMBER(A58)),B58="",COUNTIFS(Reparto!$A$8:INDEX(Reparto!$A$8:$A$11,Reparto!$E$5),C58)&lt;&gt;1,NOT(ISNUMBER(D58)),ABS(D58-ROUND(D58,2))&gt;0.000001,MIN(J58:M58)&lt;0,SUM(J58:M58)&lt;=0,COUNT(J58:M58)&lt;&gt;4,ABS(SUM(N58:Q58)-D58)&gt;0.000001),"REVISAR datos","Correcto"))</f>
        <v/>
      </c>
    </row>
    <row r="59" customFormat="false" ht="24" hidden="false" customHeight="true" outlineLevel="0" collapsed="false">
      <c r="A59" s="19"/>
      <c r="B59" s="17"/>
      <c r="C59" s="17"/>
      <c r="D59" s="18"/>
      <c r="E59" s="17"/>
      <c r="F59" s="17"/>
      <c r="G59" s="17"/>
      <c r="H59" s="17"/>
      <c r="I59" s="17"/>
      <c r="J59" s="2" t="n">
        <f aca="false">IF(1&gt;Reparto!$E$5,0,IF(F59="",Reparto!$D$8,F59))</f>
        <v>1800</v>
      </c>
      <c r="K59" s="2" t="n">
        <f aca="false">IF(2&gt;Reparto!$E$5,0,IF(G59="",Reparto!$D$9,G59))</f>
        <v>1200</v>
      </c>
      <c r="L59" s="2" t="n">
        <f aca="false">IF(3&gt;Reparto!$E$5,0,IF(H59="",Reparto!$D$10,H59))</f>
        <v>0</v>
      </c>
      <c r="M59" s="2" t="n">
        <f aca="false">IF(4&gt;Reparto!$E$5,0,IF(I59="",Reparto!$D$11,I59))</f>
        <v>0</v>
      </c>
      <c r="N59" s="8" t="n">
        <f aca="false">IF(OR(NOT(ISNUMBER(D59)),SUM(J59:M59)&lt;=0),0,SIGN(D59)*(V59+IF(AE59&lt;=$Z59,1,0))/100)</f>
        <v>0</v>
      </c>
      <c r="O59" s="8" t="n">
        <f aca="false">IF(OR(NOT(ISNUMBER(D59)),SUM(J59:M59)&lt;=0),0,SIGN(D59)*(W59+IF(AF59&lt;=$Z59,1,0))/100)</f>
        <v>0</v>
      </c>
      <c r="P59" s="8" t="n">
        <f aca="false">IF(OR(NOT(ISNUMBER(D59)),SUM(J59:M59)&lt;=0),0,SIGN(D59)*(X59+IF(AG59&lt;=$Z59,1,0))/100)</f>
        <v>0</v>
      </c>
      <c r="Q59" s="8" t="n">
        <f aca="false">IF(OR(NOT(ISNUMBER(D59)),SUM(J59:M59)&lt;=0),0,SIGN(D59)*(Y59+IF(AH59&lt;=$Z59,1,0))/100)</f>
        <v>0</v>
      </c>
      <c r="R59" s="2" t="n">
        <f aca="false">IF(OR(NOT(ISNUMBER(D59)),SUM(J59:M59)&lt;=0),0,ROUND(ROUND(ABS(D59)*100,0)*J59/SUM(J59:M59),10))</f>
        <v>0</v>
      </c>
      <c r="S59" s="2" t="n">
        <f aca="false">IF(OR(NOT(ISNUMBER(D59)),SUM(J59:M59)&lt;=0),0,ROUND(ROUND(ABS(D59)*100,0)*K59/SUM(J59:M59),10))</f>
        <v>0</v>
      </c>
      <c r="T59" s="2" t="n">
        <f aca="false">IF(OR(NOT(ISNUMBER(D59)),SUM(J59:M59)&lt;=0),0,ROUND(ROUND(ABS(D59)*100,0)*L59/SUM(J59:M59),10))</f>
        <v>0</v>
      </c>
      <c r="U59" s="2" t="n">
        <f aca="false">IF(OR(NOT(ISNUMBER(D59)),SUM(J59:M59)&lt;=0),0,ROUND(ROUND(ABS(D59)*100,0)*M59/SUM(J59:M59),10))</f>
        <v>0</v>
      </c>
      <c r="V59" s="2" t="n">
        <f aca="false">INT(R59)</f>
        <v>0</v>
      </c>
      <c r="W59" s="2" t="n">
        <f aca="false">INT(S59)</f>
        <v>0</v>
      </c>
      <c r="X59" s="2" t="n">
        <f aca="false">INT(T59)</f>
        <v>0</v>
      </c>
      <c r="Y59" s="2" t="n">
        <f aca="false">INT(U59)</f>
        <v>0</v>
      </c>
      <c r="Z59" s="2" t="n">
        <f aca="false">IF(ISNUMBER(D59),ROUND(ABS(D59)*100,0)-SUM(V59:Y59),0)</f>
        <v>0</v>
      </c>
      <c r="AA59" s="2" t="n">
        <f aca="false">ROUND(R59-V59,10)</f>
        <v>0</v>
      </c>
      <c r="AB59" s="2" t="n">
        <f aca="false">ROUND(S59-W59,10)</f>
        <v>0</v>
      </c>
      <c r="AC59" s="2" t="n">
        <f aca="false">ROUND(T59-X59,10)</f>
        <v>0</v>
      </c>
      <c r="AD59" s="2" t="n">
        <f aca="false">ROUND(U59-Y59,10)</f>
        <v>0</v>
      </c>
      <c r="AE59" s="2" t="n">
        <f aca="false">COUNTIFS($AA59:$AD59,"&gt;"&amp;AA59)+COUNTIFS($AA59:AA59,AA59)</f>
        <v>1</v>
      </c>
      <c r="AF59" s="2" t="n">
        <f aca="false">COUNTIFS($AA59:$AD59,"&gt;"&amp;AB59)+COUNTIFS($AA59:AB59,AB59)</f>
        <v>2</v>
      </c>
      <c r="AG59" s="2" t="n">
        <f aca="false">COUNTIFS($AA59:$AD59,"&gt;"&amp;AC59)+COUNTIFS($AA59:AC59,AC59)</f>
        <v>3</v>
      </c>
      <c r="AH59" s="2" t="n">
        <f aca="false">COUNTIFS($AA59:$AD59,"&gt;"&amp;AD59)+COUNTIFS($AA59:AD59,AD59)</f>
        <v>4</v>
      </c>
      <c r="AI59" s="2" t="str">
        <f aca="false">IF(COUNTA(A59:I59)=0,"",IF(OR(NOT(ISNUMBER(A59)),B59="",COUNTIFS(Reparto!$A$8:INDEX(Reparto!$A$8:$A$11,Reparto!$E$5),C59)&lt;&gt;1,NOT(ISNUMBER(D59)),ABS(D59-ROUND(D59,2))&gt;0.000001,MIN(J59:M59)&lt;0,SUM(J59:M59)&lt;=0,COUNT(J59:M59)&lt;&gt;4,ABS(SUM(N59:Q59)-D59)&gt;0.000001),"REVISAR datos","Correcto"))</f>
        <v/>
      </c>
    </row>
    <row r="60" customFormat="false" ht="24" hidden="false" customHeight="true" outlineLevel="0" collapsed="false">
      <c r="A60" s="19"/>
      <c r="B60" s="17"/>
      <c r="C60" s="17"/>
      <c r="D60" s="18"/>
      <c r="E60" s="17"/>
      <c r="F60" s="17"/>
      <c r="G60" s="17"/>
      <c r="H60" s="17"/>
      <c r="I60" s="17"/>
      <c r="J60" s="2" t="n">
        <f aca="false">IF(1&gt;Reparto!$E$5,0,IF(F60="",Reparto!$D$8,F60))</f>
        <v>1800</v>
      </c>
      <c r="K60" s="2" t="n">
        <f aca="false">IF(2&gt;Reparto!$E$5,0,IF(G60="",Reparto!$D$9,G60))</f>
        <v>1200</v>
      </c>
      <c r="L60" s="2" t="n">
        <f aca="false">IF(3&gt;Reparto!$E$5,0,IF(H60="",Reparto!$D$10,H60))</f>
        <v>0</v>
      </c>
      <c r="M60" s="2" t="n">
        <f aca="false">IF(4&gt;Reparto!$E$5,0,IF(I60="",Reparto!$D$11,I60))</f>
        <v>0</v>
      </c>
      <c r="N60" s="8" t="n">
        <f aca="false">IF(OR(NOT(ISNUMBER(D60)),SUM(J60:M60)&lt;=0),0,SIGN(D60)*(V60+IF(AE60&lt;=$Z60,1,0))/100)</f>
        <v>0</v>
      </c>
      <c r="O60" s="8" t="n">
        <f aca="false">IF(OR(NOT(ISNUMBER(D60)),SUM(J60:M60)&lt;=0),0,SIGN(D60)*(W60+IF(AF60&lt;=$Z60,1,0))/100)</f>
        <v>0</v>
      </c>
      <c r="P60" s="8" t="n">
        <f aca="false">IF(OR(NOT(ISNUMBER(D60)),SUM(J60:M60)&lt;=0),0,SIGN(D60)*(X60+IF(AG60&lt;=$Z60,1,0))/100)</f>
        <v>0</v>
      </c>
      <c r="Q60" s="8" t="n">
        <f aca="false">IF(OR(NOT(ISNUMBER(D60)),SUM(J60:M60)&lt;=0),0,SIGN(D60)*(Y60+IF(AH60&lt;=$Z60,1,0))/100)</f>
        <v>0</v>
      </c>
      <c r="R60" s="2" t="n">
        <f aca="false">IF(OR(NOT(ISNUMBER(D60)),SUM(J60:M60)&lt;=0),0,ROUND(ROUND(ABS(D60)*100,0)*J60/SUM(J60:M60),10))</f>
        <v>0</v>
      </c>
      <c r="S60" s="2" t="n">
        <f aca="false">IF(OR(NOT(ISNUMBER(D60)),SUM(J60:M60)&lt;=0),0,ROUND(ROUND(ABS(D60)*100,0)*K60/SUM(J60:M60),10))</f>
        <v>0</v>
      </c>
      <c r="T60" s="2" t="n">
        <f aca="false">IF(OR(NOT(ISNUMBER(D60)),SUM(J60:M60)&lt;=0),0,ROUND(ROUND(ABS(D60)*100,0)*L60/SUM(J60:M60),10))</f>
        <v>0</v>
      </c>
      <c r="U60" s="2" t="n">
        <f aca="false">IF(OR(NOT(ISNUMBER(D60)),SUM(J60:M60)&lt;=0),0,ROUND(ROUND(ABS(D60)*100,0)*M60/SUM(J60:M60),10))</f>
        <v>0</v>
      </c>
      <c r="V60" s="2" t="n">
        <f aca="false">INT(R60)</f>
        <v>0</v>
      </c>
      <c r="W60" s="2" t="n">
        <f aca="false">INT(S60)</f>
        <v>0</v>
      </c>
      <c r="X60" s="2" t="n">
        <f aca="false">INT(T60)</f>
        <v>0</v>
      </c>
      <c r="Y60" s="2" t="n">
        <f aca="false">INT(U60)</f>
        <v>0</v>
      </c>
      <c r="Z60" s="2" t="n">
        <f aca="false">IF(ISNUMBER(D60),ROUND(ABS(D60)*100,0)-SUM(V60:Y60),0)</f>
        <v>0</v>
      </c>
      <c r="AA60" s="2" t="n">
        <f aca="false">ROUND(R60-V60,10)</f>
        <v>0</v>
      </c>
      <c r="AB60" s="2" t="n">
        <f aca="false">ROUND(S60-W60,10)</f>
        <v>0</v>
      </c>
      <c r="AC60" s="2" t="n">
        <f aca="false">ROUND(T60-X60,10)</f>
        <v>0</v>
      </c>
      <c r="AD60" s="2" t="n">
        <f aca="false">ROUND(U60-Y60,10)</f>
        <v>0</v>
      </c>
      <c r="AE60" s="2" t="n">
        <f aca="false">COUNTIFS($AA60:$AD60,"&gt;"&amp;AA60)+COUNTIFS($AA60:AA60,AA60)</f>
        <v>1</v>
      </c>
      <c r="AF60" s="2" t="n">
        <f aca="false">COUNTIFS($AA60:$AD60,"&gt;"&amp;AB60)+COUNTIFS($AA60:AB60,AB60)</f>
        <v>2</v>
      </c>
      <c r="AG60" s="2" t="n">
        <f aca="false">COUNTIFS($AA60:$AD60,"&gt;"&amp;AC60)+COUNTIFS($AA60:AC60,AC60)</f>
        <v>3</v>
      </c>
      <c r="AH60" s="2" t="n">
        <f aca="false">COUNTIFS($AA60:$AD60,"&gt;"&amp;AD60)+COUNTIFS($AA60:AD60,AD60)</f>
        <v>4</v>
      </c>
      <c r="AI60" s="2" t="str">
        <f aca="false">IF(COUNTA(A60:I60)=0,"",IF(OR(NOT(ISNUMBER(A60)),B60="",COUNTIFS(Reparto!$A$8:INDEX(Reparto!$A$8:$A$11,Reparto!$E$5),C60)&lt;&gt;1,NOT(ISNUMBER(D60)),ABS(D60-ROUND(D60,2))&gt;0.000001,MIN(J60:M60)&lt;0,SUM(J60:M60)&lt;=0,COUNT(J60:M60)&lt;&gt;4,ABS(SUM(N60:Q60)-D60)&gt;0.000001),"REVISAR datos","Correcto"))</f>
        <v/>
      </c>
    </row>
    <row r="61" customFormat="false" ht="24" hidden="false" customHeight="true" outlineLevel="0" collapsed="false">
      <c r="A61" s="19"/>
      <c r="B61" s="17"/>
      <c r="C61" s="17"/>
      <c r="D61" s="18"/>
      <c r="E61" s="17"/>
      <c r="F61" s="17"/>
      <c r="G61" s="17"/>
      <c r="H61" s="17"/>
      <c r="I61" s="17"/>
      <c r="J61" s="2" t="n">
        <f aca="false">IF(1&gt;Reparto!$E$5,0,IF(F61="",Reparto!$D$8,F61))</f>
        <v>1800</v>
      </c>
      <c r="K61" s="2" t="n">
        <f aca="false">IF(2&gt;Reparto!$E$5,0,IF(G61="",Reparto!$D$9,G61))</f>
        <v>1200</v>
      </c>
      <c r="L61" s="2" t="n">
        <f aca="false">IF(3&gt;Reparto!$E$5,0,IF(H61="",Reparto!$D$10,H61))</f>
        <v>0</v>
      </c>
      <c r="M61" s="2" t="n">
        <f aca="false">IF(4&gt;Reparto!$E$5,0,IF(I61="",Reparto!$D$11,I61))</f>
        <v>0</v>
      </c>
      <c r="N61" s="8" t="n">
        <f aca="false">IF(OR(NOT(ISNUMBER(D61)),SUM(J61:M61)&lt;=0),0,SIGN(D61)*(V61+IF(AE61&lt;=$Z61,1,0))/100)</f>
        <v>0</v>
      </c>
      <c r="O61" s="8" t="n">
        <f aca="false">IF(OR(NOT(ISNUMBER(D61)),SUM(J61:M61)&lt;=0),0,SIGN(D61)*(W61+IF(AF61&lt;=$Z61,1,0))/100)</f>
        <v>0</v>
      </c>
      <c r="P61" s="8" t="n">
        <f aca="false">IF(OR(NOT(ISNUMBER(D61)),SUM(J61:M61)&lt;=0),0,SIGN(D61)*(X61+IF(AG61&lt;=$Z61,1,0))/100)</f>
        <v>0</v>
      </c>
      <c r="Q61" s="8" t="n">
        <f aca="false">IF(OR(NOT(ISNUMBER(D61)),SUM(J61:M61)&lt;=0),0,SIGN(D61)*(Y61+IF(AH61&lt;=$Z61,1,0))/100)</f>
        <v>0</v>
      </c>
      <c r="R61" s="2" t="n">
        <f aca="false">IF(OR(NOT(ISNUMBER(D61)),SUM(J61:M61)&lt;=0),0,ROUND(ROUND(ABS(D61)*100,0)*J61/SUM(J61:M61),10))</f>
        <v>0</v>
      </c>
      <c r="S61" s="2" t="n">
        <f aca="false">IF(OR(NOT(ISNUMBER(D61)),SUM(J61:M61)&lt;=0),0,ROUND(ROUND(ABS(D61)*100,0)*K61/SUM(J61:M61),10))</f>
        <v>0</v>
      </c>
      <c r="T61" s="2" t="n">
        <f aca="false">IF(OR(NOT(ISNUMBER(D61)),SUM(J61:M61)&lt;=0),0,ROUND(ROUND(ABS(D61)*100,0)*L61/SUM(J61:M61),10))</f>
        <v>0</v>
      </c>
      <c r="U61" s="2" t="n">
        <f aca="false">IF(OR(NOT(ISNUMBER(D61)),SUM(J61:M61)&lt;=0),0,ROUND(ROUND(ABS(D61)*100,0)*M61/SUM(J61:M61),10))</f>
        <v>0</v>
      </c>
      <c r="V61" s="2" t="n">
        <f aca="false">INT(R61)</f>
        <v>0</v>
      </c>
      <c r="W61" s="2" t="n">
        <f aca="false">INT(S61)</f>
        <v>0</v>
      </c>
      <c r="X61" s="2" t="n">
        <f aca="false">INT(T61)</f>
        <v>0</v>
      </c>
      <c r="Y61" s="2" t="n">
        <f aca="false">INT(U61)</f>
        <v>0</v>
      </c>
      <c r="Z61" s="2" t="n">
        <f aca="false">IF(ISNUMBER(D61),ROUND(ABS(D61)*100,0)-SUM(V61:Y61),0)</f>
        <v>0</v>
      </c>
      <c r="AA61" s="2" t="n">
        <f aca="false">ROUND(R61-V61,10)</f>
        <v>0</v>
      </c>
      <c r="AB61" s="2" t="n">
        <f aca="false">ROUND(S61-W61,10)</f>
        <v>0</v>
      </c>
      <c r="AC61" s="2" t="n">
        <f aca="false">ROUND(T61-X61,10)</f>
        <v>0</v>
      </c>
      <c r="AD61" s="2" t="n">
        <f aca="false">ROUND(U61-Y61,10)</f>
        <v>0</v>
      </c>
      <c r="AE61" s="2" t="n">
        <f aca="false">COUNTIFS($AA61:$AD61,"&gt;"&amp;AA61)+COUNTIFS($AA61:AA61,AA61)</f>
        <v>1</v>
      </c>
      <c r="AF61" s="2" t="n">
        <f aca="false">COUNTIFS($AA61:$AD61,"&gt;"&amp;AB61)+COUNTIFS($AA61:AB61,AB61)</f>
        <v>2</v>
      </c>
      <c r="AG61" s="2" t="n">
        <f aca="false">COUNTIFS($AA61:$AD61,"&gt;"&amp;AC61)+COUNTIFS($AA61:AC61,AC61)</f>
        <v>3</v>
      </c>
      <c r="AH61" s="2" t="n">
        <f aca="false">COUNTIFS($AA61:$AD61,"&gt;"&amp;AD61)+COUNTIFS($AA61:AD61,AD61)</f>
        <v>4</v>
      </c>
      <c r="AI61" s="2" t="str">
        <f aca="false">IF(COUNTA(A61:I61)=0,"",IF(OR(NOT(ISNUMBER(A61)),B61="",COUNTIFS(Reparto!$A$8:INDEX(Reparto!$A$8:$A$11,Reparto!$E$5),C61)&lt;&gt;1,NOT(ISNUMBER(D61)),ABS(D61-ROUND(D61,2))&gt;0.000001,MIN(J61:M61)&lt;0,SUM(J61:M61)&lt;=0,COUNT(J61:M61)&lt;&gt;4,ABS(SUM(N61:Q61)-D61)&gt;0.000001),"REVISAR datos","Correcto"))</f>
        <v/>
      </c>
    </row>
    <row r="62" customFormat="false" ht="24" hidden="false" customHeight="true" outlineLevel="0" collapsed="false">
      <c r="A62" s="19"/>
      <c r="B62" s="17"/>
      <c r="C62" s="17"/>
      <c r="D62" s="18"/>
      <c r="E62" s="17"/>
      <c r="F62" s="17"/>
      <c r="G62" s="17"/>
      <c r="H62" s="17"/>
      <c r="I62" s="17"/>
      <c r="J62" s="2" t="n">
        <f aca="false">IF(1&gt;Reparto!$E$5,0,IF(F62="",Reparto!$D$8,F62))</f>
        <v>1800</v>
      </c>
      <c r="K62" s="2" t="n">
        <f aca="false">IF(2&gt;Reparto!$E$5,0,IF(G62="",Reparto!$D$9,G62))</f>
        <v>1200</v>
      </c>
      <c r="L62" s="2" t="n">
        <f aca="false">IF(3&gt;Reparto!$E$5,0,IF(H62="",Reparto!$D$10,H62))</f>
        <v>0</v>
      </c>
      <c r="M62" s="2" t="n">
        <f aca="false">IF(4&gt;Reparto!$E$5,0,IF(I62="",Reparto!$D$11,I62))</f>
        <v>0</v>
      </c>
      <c r="N62" s="8" t="n">
        <f aca="false">IF(OR(NOT(ISNUMBER(D62)),SUM(J62:M62)&lt;=0),0,SIGN(D62)*(V62+IF(AE62&lt;=$Z62,1,0))/100)</f>
        <v>0</v>
      </c>
      <c r="O62" s="8" t="n">
        <f aca="false">IF(OR(NOT(ISNUMBER(D62)),SUM(J62:M62)&lt;=0),0,SIGN(D62)*(W62+IF(AF62&lt;=$Z62,1,0))/100)</f>
        <v>0</v>
      </c>
      <c r="P62" s="8" t="n">
        <f aca="false">IF(OR(NOT(ISNUMBER(D62)),SUM(J62:M62)&lt;=0),0,SIGN(D62)*(X62+IF(AG62&lt;=$Z62,1,0))/100)</f>
        <v>0</v>
      </c>
      <c r="Q62" s="8" t="n">
        <f aca="false">IF(OR(NOT(ISNUMBER(D62)),SUM(J62:M62)&lt;=0),0,SIGN(D62)*(Y62+IF(AH62&lt;=$Z62,1,0))/100)</f>
        <v>0</v>
      </c>
      <c r="R62" s="2" t="n">
        <f aca="false">IF(OR(NOT(ISNUMBER(D62)),SUM(J62:M62)&lt;=0),0,ROUND(ROUND(ABS(D62)*100,0)*J62/SUM(J62:M62),10))</f>
        <v>0</v>
      </c>
      <c r="S62" s="2" t="n">
        <f aca="false">IF(OR(NOT(ISNUMBER(D62)),SUM(J62:M62)&lt;=0),0,ROUND(ROUND(ABS(D62)*100,0)*K62/SUM(J62:M62),10))</f>
        <v>0</v>
      </c>
      <c r="T62" s="2" t="n">
        <f aca="false">IF(OR(NOT(ISNUMBER(D62)),SUM(J62:M62)&lt;=0),0,ROUND(ROUND(ABS(D62)*100,0)*L62/SUM(J62:M62),10))</f>
        <v>0</v>
      </c>
      <c r="U62" s="2" t="n">
        <f aca="false">IF(OR(NOT(ISNUMBER(D62)),SUM(J62:M62)&lt;=0),0,ROUND(ROUND(ABS(D62)*100,0)*M62/SUM(J62:M62),10))</f>
        <v>0</v>
      </c>
      <c r="V62" s="2" t="n">
        <f aca="false">INT(R62)</f>
        <v>0</v>
      </c>
      <c r="W62" s="2" t="n">
        <f aca="false">INT(S62)</f>
        <v>0</v>
      </c>
      <c r="X62" s="2" t="n">
        <f aca="false">INT(T62)</f>
        <v>0</v>
      </c>
      <c r="Y62" s="2" t="n">
        <f aca="false">INT(U62)</f>
        <v>0</v>
      </c>
      <c r="Z62" s="2" t="n">
        <f aca="false">IF(ISNUMBER(D62),ROUND(ABS(D62)*100,0)-SUM(V62:Y62),0)</f>
        <v>0</v>
      </c>
      <c r="AA62" s="2" t="n">
        <f aca="false">ROUND(R62-V62,10)</f>
        <v>0</v>
      </c>
      <c r="AB62" s="2" t="n">
        <f aca="false">ROUND(S62-W62,10)</f>
        <v>0</v>
      </c>
      <c r="AC62" s="2" t="n">
        <f aca="false">ROUND(T62-X62,10)</f>
        <v>0</v>
      </c>
      <c r="AD62" s="2" t="n">
        <f aca="false">ROUND(U62-Y62,10)</f>
        <v>0</v>
      </c>
      <c r="AE62" s="2" t="n">
        <f aca="false">COUNTIFS($AA62:$AD62,"&gt;"&amp;AA62)+COUNTIFS($AA62:AA62,AA62)</f>
        <v>1</v>
      </c>
      <c r="AF62" s="2" t="n">
        <f aca="false">COUNTIFS($AA62:$AD62,"&gt;"&amp;AB62)+COUNTIFS($AA62:AB62,AB62)</f>
        <v>2</v>
      </c>
      <c r="AG62" s="2" t="n">
        <f aca="false">COUNTIFS($AA62:$AD62,"&gt;"&amp;AC62)+COUNTIFS($AA62:AC62,AC62)</f>
        <v>3</v>
      </c>
      <c r="AH62" s="2" t="n">
        <f aca="false">COUNTIFS($AA62:$AD62,"&gt;"&amp;AD62)+COUNTIFS($AA62:AD62,AD62)</f>
        <v>4</v>
      </c>
      <c r="AI62" s="2" t="str">
        <f aca="false">IF(COUNTA(A62:I62)=0,"",IF(OR(NOT(ISNUMBER(A62)),B62="",COUNTIFS(Reparto!$A$8:INDEX(Reparto!$A$8:$A$11,Reparto!$E$5),C62)&lt;&gt;1,NOT(ISNUMBER(D62)),ABS(D62-ROUND(D62,2))&gt;0.000001,MIN(J62:M62)&lt;0,SUM(J62:M62)&lt;=0,COUNT(J62:M62)&lt;&gt;4,ABS(SUM(N62:Q62)-D62)&gt;0.000001),"REVISAR datos","Correcto"))</f>
        <v/>
      </c>
    </row>
    <row r="63" customFormat="false" ht="24" hidden="false" customHeight="true" outlineLevel="0" collapsed="false">
      <c r="A63" s="19"/>
      <c r="B63" s="17"/>
      <c r="C63" s="17"/>
      <c r="D63" s="18"/>
      <c r="E63" s="17"/>
      <c r="F63" s="17"/>
      <c r="G63" s="17"/>
      <c r="H63" s="17"/>
      <c r="I63" s="17"/>
      <c r="J63" s="2" t="n">
        <f aca="false">IF(1&gt;Reparto!$E$5,0,IF(F63="",Reparto!$D$8,F63))</f>
        <v>1800</v>
      </c>
      <c r="K63" s="2" t="n">
        <f aca="false">IF(2&gt;Reparto!$E$5,0,IF(G63="",Reparto!$D$9,G63))</f>
        <v>1200</v>
      </c>
      <c r="L63" s="2" t="n">
        <f aca="false">IF(3&gt;Reparto!$E$5,0,IF(H63="",Reparto!$D$10,H63))</f>
        <v>0</v>
      </c>
      <c r="M63" s="2" t="n">
        <f aca="false">IF(4&gt;Reparto!$E$5,0,IF(I63="",Reparto!$D$11,I63))</f>
        <v>0</v>
      </c>
      <c r="N63" s="8" t="n">
        <f aca="false">IF(OR(NOT(ISNUMBER(D63)),SUM(J63:M63)&lt;=0),0,SIGN(D63)*(V63+IF(AE63&lt;=$Z63,1,0))/100)</f>
        <v>0</v>
      </c>
      <c r="O63" s="8" t="n">
        <f aca="false">IF(OR(NOT(ISNUMBER(D63)),SUM(J63:M63)&lt;=0),0,SIGN(D63)*(W63+IF(AF63&lt;=$Z63,1,0))/100)</f>
        <v>0</v>
      </c>
      <c r="P63" s="8" t="n">
        <f aca="false">IF(OR(NOT(ISNUMBER(D63)),SUM(J63:M63)&lt;=0),0,SIGN(D63)*(X63+IF(AG63&lt;=$Z63,1,0))/100)</f>
        <v>0</v>
      </c>
      <c r="Q63" s="8" t="n">
        <f aca="false">IF(OR(NOT(ISNUMBER(D63)),SUM(J63:M63)&lt;=0),0,SIGN(D63)*(Y63+IF(AH63&lt;=$Z63,1,0))/100)</f>
        <v>0</v>
      </c>
      <c r="R63" s="2" t="n">
        <f aca="false">IF(OR(NOT(ISNUMBER(D63)),SUM(J63:M63)&lt;=0),0,ROUND(ROUND(ABS(D63)*100,0)*J63/SUM(J63:M63),10))</f>
        <v>0</v>
      </c>
      <c r="S63" s="2" t="n">
        <f aca="false">IF(OR(NOT(ISNUMBER(D63)),SUM(J63:M63)&lt;=0),0,ROUND(ROUND(ABS(D63)*100,0)*K63/SUM(J63:M63),10))</f>
        <v>0</v>
      </c>
      <c r="T63" s="2" t="n">
        <f aca="false">IF(OR(NOT(ISNUMBER(D63)),SUM(J63:M63)&lt;=0),0,ROUND(ROUND(ABS(D63)*100,0)*L63/SUM(J63:M63),10))</f>
        <v>0</v>
      </c>
      <c r="U63" s="2" t="n">
        <f aca="false">IF(OR(NOT(ISNUMBER(D63)),SUM(J63:M63)&lt;=0),0,ROUND(ROUND(ABS(D63)*100,0)*M63/SUM(J63:M63),10))</f>
        <v>0</v>
      </c>
      <c r="V63" s="2" t="n">
        <f aca="false">INT(R63)</f>
        <v>0</v>
      </c>
      <c r="W63" s="2" t="n">
        <f aca="false">INT(S63)</f>
        <v>0</v>
      </c>
      <c r="X63" s="2" t="n">
        <f aca="false">INT(T63)</f>
        <v>0</v>
      </c>
      <c r="Y63" s="2" t="n">
        <f aca="false">INT(U63)</f>
        <v>0</v>
      </c>
      <c r="Z63" s="2" t="n">
        <f aca="false">IF(ISNUMBER(D63),ROUND(ABS(D63)*100,0)-SUM(V63:Y63),0)</f>
        <v>0</v>
      </c>
      <c r="AA63" s="2" t="n">
        <f aca="false">ROUND(R63-V63,10)</f>
        <v>0</v>
      </c>
      <c r="AB63" s="2" t="n">
        <f aca="false">ROUND(S63-W63,10)</f>
        <v>0</v>
      </c>
      <c r="AC63" s="2" t="n">
        <f aca="false">ROUND(T63-X63,10)</f>
        <v>0</v>
      </c>
      <c r="AD63" s="2" t="n">
        <f aca="false">ROUND(U63-Y63,10)</f>
        <v>0</v>
      </c>
      <c r="AE63" s="2" t="n">
        <f aca="false">COUNTIFS($AA63:$AD63,"&gt;"&amp;AA63)+COUNTIFS($AA63:AA63,AA63)</f>
        <v>1</v>
      </c>
      <c r="AF63" s="2" t="n">
        <f aca="false">COUNTIFS($AA63:$AD63,"&gt;"&amp;AB63)+COUNTIFS($AA63:AB63,AB63)</f>
        <v>2</v>
      </c>
      <c r="AG63" s="2" t="n">
        <f aca="false">COUNTIFS($AA63:$AD63,"&gt;"&amp;AC63)+COUNTIFS($AA63:AC63,AC63)</f>
        <v>3</v>
      </c>
      <c r="AH63" s="2" t="n">
        <f aca="false">COUNTIFS($AA63:$AD63,"&gt;"&amp;AD63)+COUNTIFS($AA63:AD63,AD63)</f>
        <v>4</v>
      </c>
      <c r="AI63" s="2" t="str">
        <f aca="false">IF(COUNTA(A63:I63)=0,"",IF(OR(NOT(ISNUMBER(A63)),B63="",COUNTIFS(Reparto!$A$8:INDEX(Reparto!$A$8:$A$11,Reparto!$E$5),C63)&lt;&gt;1,NOT(ISNUMBER(D63)),ABS(D63-ROUND(D63,2))&gt;0.000001,MIN(J63:M63)&lt;0,SUM(J63:M63)&lt;=0,COUNT(J63:M63)&lt;&gt;4,ABS(SUM(N63:Q63)-D63)&gt;0.000001),"REVISAR datos","Correcto"))</f>
        <v/>
      </c>
    </row>
    <row r="64" customFormat="false" ht="24" hidden="false" customHeight="true" outlineLevel="0" collapsed="false">
      <c r="A64" s="19"/>
      <c r="B64" s="17"/>
      <c r="C64" s="17"/>
      <c r="D64" s="18"/>
      <c r="E64" s="17"/>
      <c r="F64" s="17"/>
      <c r="G64" s="17"/>
      <c r="H64" s="17"/>
      <c r="I64" s="17"/>
      <c r="J64" s="2" t="n">
        <f aca="false">IF(1&gt;Reparto!$E$5,0,IF(F64="",Reparto!$D$8,F64))</f>
        <v>1800</v>
      </c>
      <c r="K64" s="2" t="n">
        <f aca="false">IF(2&gt;Reparto!$E$5,0,IF(G64="",Reparto!$D$9,G64))</f>
        <v>1200</v>
      </c>
      <c r="L64" s="2" t="n">
        <f aca="false">IF(3&gt;Reparto!$E$5,0,IF(H64="",Reparto!$D$10,H64))</f>
        <v>0</v>
      </c>
      <c r="M64" s="2" t="n">
        <f aca="false">IF(4&gt;Reparto!$E$5,0,IF(I64="",Reparto!$D$11,I64))</f>
        <v>0</v>
      </c>
      <c r="N64" s="8" t="n">
        <f aca="false">IF(OR(NOT(ISNUMBER(D64)),SUM(J64:M64)&lt;=0),0,SIGN(D64)*(V64+IF(AE64&lt;=$Z64,1,0))/100)</f>
        <v>0</v>
      </c>
      <c r="O64" s="8" t="n">
        <f aca="false">IF(OR(NOT(ISNUMBER(D64)),SUM(J64:M64)&lt;=0),0,SIGN(D64)*(W64+IF(AF64&lt;=$Z64,1,0))/100)</f>
        <v>0</v>
      </c>
      <c r="P64" s="8" t="n">
        <f aca="false">IF(OR(NOT(ISNUMBER(D64)),SUM(J64:M64)&lt;=0),0,SIGN(D64)*(X64+IF(AG64&lt;=$Z64,1,0))/100)</f>
        <v>0</v>
      </c>
      <c r="Q64" s="8" t="n">
        <f aca="false">IF(OR(NOT(ISNUMBER(D64)),SUM(J64:M64)&lt;=0),0,SIGN(D64)*(Y64+IF(AH64&lt;=$Z64,1,0))/100)</f>
        <v>0</v>
      </c>
      <c r="R64" s="2" t="n">
        <f aca="false">IF(OR(NOT(ISNUMBER(D64)),SUM(J64:M64)&lt;=0),0,ROUND(ROUND(ABS(D64)*100,0)*J64/SUM(J64:M64),10))</f>
        <v>0</v>
      </c>
      <c r="S64" s="2" t="n">
        <f aca="false">IF(OR(NOT(ISNUMBER(D64)),SUM(J64:M64)&lt;=0),0,ROUND(ROUND(ABS(D64)*100,0)*K64/SUM(J64:M64),10))</f>
        <v>0</v>
      </c>
      <c r="T64" s="2" t="n">
        <f aca="false">IF(OR(NOT(ISNUMBER(D64)),SUM(J64:M64)&lt;=0),0,ROUND(ROUND(ABS(D64)*100,0)*L64/SUM(J64:M64),10))</f>
        <v>0</v>
      </c>
      <c r="U64" s="2" t="n">
        <f aca="false">IF(OR(NOT(ISNUMBER(D64)),SUM(J64:M64)&lt;=0),0,ROUND(ROUND(ABS(D64)*100,0)*M64/SUM(J64:M64),10))</f>
        <v>0</v>
      </c>
      <c r="V64" s="2" t="n">
        <f aca="false">INT(R64)</f>
        <v>0</v>
      </c>
      <c r="W64" s="2" t="n">
        <f aca="false">INT(S64)</f>
        <v>0</v>
      </c>
      <c r="X64" s="2" t="n">
        <f aca="false">INT(T64)</f>
        <v>0</v>
      </c>
      <c r="Y64" s="2" t="n">
        <f aca="false">INT(U64)</f>
        <v>0</v>
      </c>
      <c r="Z64" s="2" t="n">
        <f aca="false">IF(ISNUMBER(D64),ROUND(ABS(D64)*100,0)-SUM(V64:Y64),0)</f>
        <v>0</v>
      </c>
      <c r="AA64" s="2" t="n">
        <f aca="false">ROUND(R64-V64,10)</f>
        <v>0</v>
      </c>
      <c r="AB64" s="2" t="n">
        <f aca="false">ROUND(S64-W64,10)</f>
        <v>0</v>
      </c>
      <c r="AC64" s="2" t="n">
        <f aca="false">ROUND(T64-X64,10)</f>
        <v>0</v>
      </c>
      <c r="AD64" s="2" t="n">
        <f aca="false">ROUND(U64-Y64,10)</f>
        <v>0</v>
      </c>
      <c r="AE64" s="2" t="n">
        <f aca="false">COUNTIFS($AA64:$AD64,"&gt;"&amp;AA64)+COUNTIFS($AA64:AA64,AA64)</f>
        <v>1</v>
      </c>
      <c r="AF64" s="2" t="n">
        <f aca="false">COUNTIFS($AA64:$AD64,"&gt;"&amp;AB64)+COUNTIFS($AA64:AB64,AB64)</f>
        <v>2</v>
      </c>
      <c r="AG64" s="2" t="n">
        <f aca="false">COUNTIFS($AA64:$AD64,"&gt;"&amp;AC64)+COUNTIFS($AA64:AC64,AC64)</f>
        <v>3</v>
      </c>
      <c r="AH64" s="2" t="n">
        <f aca="false">COUNTIFS($AA64:$AD64,"&gt;"&amp;AD64)+COUNTIFS($AA64:AD64,AD64)</f>
        <v>4</v>
      </c>
      <c r="AI64" s="2" t="str">
        <f aca="false">IF(COUNTA(A64:I64)=0,"",IF(OR(NOT(ISNUMBER(A64)),B64="",COUNTIFS(Reparto!$A$8:INDEX(Reparto!$A$8:$A$11,Reparto!$E$5),C64)&lt;&gt;1,NOT(ISNUMBER(D64)),ABS(D64-ROUND(D64,2))&gt;0.000001,MIN(J64:M64)&lt;0,SUM(J64:M64)&lt;=0,COUNT(J64:M64)&lt;&gt;4,ABS(SUM(N64:Q64)-D64)&gt;0.000001),"REVISAR datos","Correcto"))</f>
        <v/>
      </c>
    </row>
    <row r="65" customFormat="false" ht="24" hidden="false" customHeight="true" outlineLevel="0" collapsed="false">
      <c r="A65" s="19"/>
      <c r="B65" s="17"/>
      <c r="C65" s="17"/>
      <c r="D65" s="18"/>
      <c r="E65" s="17"/>
      <c r="F65" s="17"/>
      <c r="G65" s="17"/>
      <c r="H65" s="17"/>
      <c r="I65" s="17"/>
      <c r="J65" s="2" t="n">
        <f aca="false">IF(1&gt;Reparto!$E$5,0,IF(F65="",Reparto!$D$8,F65))</f>
        <v>1800</v>
      </c>
      <c r="K65" s="2" t="n">
        <f aca="false">IF(2&gt;Reparto!$E$5,0,IF(G65="",Reparto!$D$9,G65))</f>
        <v>1200</v>
      </c>
      <c r="L65" s="2" t="n">
        <f aca="false">IF(3&gt;Reparto!$E$5,0,IF(H65="",Reparto!$D$10,H65))</f>
        <v>0</v>
      </c>
      <c r="M65" s="2" t="n">
        <f aca="false">IF(4&gt;Reparto!$E$5,0,IF(I65="",Reparto!$D$11,I65))</f>
        <v>0</v>
      </c>
      <c r="N65" s="8" t="n">
        <f aca="false">IF(OR(NOT(ISNUMBER(D65)),SUM(J65:M65)&lt;=0),0,SIGN(D65)*(V65+IF(AE65&lt;=$Z65,1,0))/100)</f>
        <v>0</v>
      </c>
      <c r="O65" s="8" t="n">
        <f aca="false">IF(OR(NOT(ISNUMBER(D65)),SUM(J65:M65)&lt;=0),0,SIGN(D65)*(W65+IF(AF65&lt;=$Z65,1,0))/100)</f>
        <v>0</v>
      </c>
      <c r="P65" s="8" t="n">
        <f aca="false">IF(OR(NOT(ISNUMBER(D65)),SUM(J65:M65)&lt;=0),0,SIGN(D65)*(X65+IF(AG65&lt;=$Z65,1,0))/100)</f>
        <v>0</v>
      </c>
      <c r="Q65" s="8" t="n">
        <f aca="false">IF(OR(NOT(ISNUMBER(D65)),SUM(J65:M65)&lt;=0),0,SIGN(D65)*(Y65+IF(AH65&lt;=$Z65,1,0))/100)</f>
        <v>0</v>
      </c>
      <c r="R65" s="2" t="n">
        <f aca="false">IF(OR(NOT(ISNUMBER(D65)),SUM(J65:M65)&lt;=0),0,ROUND(ROUND(ABS(D65)*100,0)*J65/SUM(J65:M65),10))</f>
        <v>0</v>
      </c>
      <c r="S65" s="2" t="n">
        <f aca="false">IF(OR(NOT(ISNUMBER(D65)),SUM(J65:M65)&lt;=0),0,ROUND(ROUND(ABS(D65)*100,0)*K65/SUM(J65:M65),10))</f>
        <v>0</v>
      </c>
      <c r="T65" s="2" t="n">
        <f aca="false">IF(OR(NOT(ISNUMBER(D65)),SUM(J65:M65)&lt;=0),0,ROUND(ROUND(ABS(D65)*100,0)*L65/SUM(J65:M65),10))</f>
        <v>0</v>
      </c>
      <c r="U65" s="2" t="n">
        <f aca="false">IF(OR(NOT(ISNUMBER(D65)),SUM(J65:M65)&lt;=0),0,ROUND(ROUND(ABS(D65)*100,0)*M65/SUM(J65:M65),10))</f>
        <v>0</v>
      </c>
      <c r="V65" s="2" t="n">
        <f aca="false">INT(R65)</f>
        <v>0</v>
      </c>
      <c r="W65" s="2" t="n">
        <f aca="false">INT(S65)</f>
        <v>0</v>
      </c>
      <c r="X65" s="2" t="n">
        <f aca="false">INT(T65)</f>
        <v>0</v>
      </c>
      <c r="Y65" s="2" t="n">
        <f aca="false">INT(U65)</f>
        <v>0</v>
      </c>
      <c r="Z65" s="2" t="n">
        <f aca="false">IF(ISNUMBER(D65),ROUND(ABS(D65)*100,0)-SUM(V65:Y65),0)</f>
        <v>0</v>
      </c>
      <c r="AA65" s="2" t="n">
        <f aca="false">ROUND(R65-V65,10)</f>
        <v>0</v>
      </c>
      <c r="AB65" s="2" t="n">
        <f aca="false">ROUND(S65-W65,10)</f>
        <v>0</v>
      </c>
      <c r="AC65" s="2" t="n">
        <f aca="false">ROUND(T65-X65,10)</f>
        <v>0</v>
      </c>
      <c r="AD65" s="2" t="n">
        <f aca="false">ROUND(U65-Y65,10)</f>
        <v>0</v>
      </c>
      <c r="AE65" s="2" t="n">
        <f aca="false">COUNTIFS($AA65:$AD65,"&gt;"&amp;AA65)+COUNTIFS($AA65:AA65,AA65)</f>
        <v>1</v>
      </c>
      <c r="AF65" s="2" t="n">
        <f aca="false">COUNTIFS($AA65:$AD65,"&gt;"&amp;AB65)+COUNTIFS($AA65:AB65,AB65)</f>
        <v>2</v>
      </c>
      <c r="AG65" s="2" t="n">
        <f aca="false">COUNTIFS($AA65:$AD65,"&gt;"&amp;AC65)+COUNTIFS($AA65:AC65,AC65)</f>
        <v>3</v>
      </c>
      <c r="AH65" s="2" t="n">
        <f aca="false">COUNTIFS($AA65:$AD65,"&gt;"&amp;AD65)+COUNTIFS($AA65:AD65,AD65)</f>
        <v>4</v>
      </c>
      <c r="AI65" s="2" t="str">
        <f aca="false">IF(COUNTA(A65:I65)=0,"",IF(OR(NOT(ISNUMBER(A65)),B65="",COUNTIFS(Reparto!$A$8:INDEX(Reparto!$A$8:$A$11,Reparto!$E$5),C65)&lt;&gt;1,NOT(ISNUMBER(D65)),ABS(D65-ROUND(D65,2))&gt;0.000001,MIN(J65:M65)&lt;0,SUM(J65:M65)&lt;=0,COUNT(J65:M65)&lt;&gt;4,ABS(SUM(N65:Q65)-D65)&gt;0.000001),"REVISAR datos","Correcto"))</f>
        <v/>
      </c>
    </row>
    <row r="66" customFormat="false" ht="24" hidden="false" customHeight="true" outlineLevel="0" collapsed="false">
      <c r="A66" s="19"/>
      <c r="B66" s="17"/>
      <c r="C66" s="17"/>
      <c r="D66" s="18"/>
      <c r="E66" s="17"/>
      <c r="F66" s="17"/>
      <c r="G66" s="17"/>
      <c r="H66" s="17"/>
      <c r="I66" s="17"/>
      <c r="J66" s="2" t="n">
        <f aca="false">IF(1&gt;Reparto!$E$5,0,IF(F66="",Reparto!$D$8,F66))</f>
        <v>1800</v>
      </c>
      <c r="K66" s="2" t="n">
        <f aca="false">IF(2&gt;Reparto!$E$5,0,IF(G66="",Reparto!$D$9,G66))</f>
        <v>1200</v>
      </c>
      <c r="L66" s="2" t="n">
        <f aca="false">IF(3&gt;Reparto!$E$5,0,IF(H66="",Reparto!$D$10,H66))</f>
        <v>0</v>
      </c>
      <c r="M66" s="2" t="n">
        <f aca="false">IF(4&gt;Reparto!$E$5,0,IF(I66="",Reparto!$D$11,I66))</f>
        <v>0</v>
      </c>
      <c r="N66" s="8" t="n">
        <f aca="false">IF(OR(NOT(ISNUMBER(D66)),SUM(J66:M66)&lt;=0),0,SIGN(D66)*(V66+IF(AE66&lt;=$Z66,1,0))/100)</f>
        <v>0</v>
      </c>
      <c r="O66" s="8" t="n">
        <f aca="false">IF(OR(NOT(ISNUMBER(D66)),SUM(J66:M66)&lt;=0),0,SIGN(D66)*(W66+IF(AF66&lt;=$Z66,1,0))/100)</f>
        <v>0</v>
      </c>
      <c r="P66" s="8" t="n">
        <f aca="false">IF(OR(NOT(ISNUMBER(D66)),SUM(J66:M66)&lt;=0),0,SIGN(D66)*(X66+IF(AG66&lt;=$Z66,1,0))/100)</f>
        <v>0</v>
      </c>
      <c r="Q66" s="8" t="n">
        <f aca="false">IF(OR(NOT(ISNUMBER(D66)),SUM(J66:M66)&lt;=0),0,SIGN(D66)*(Y66+IF(AH66&lt;=$Z66,1,0))/100)</f>
        <v>0</v>
      </c>
      <c r="R66" s="2" t="n">
        <f aca="false">IF(OR(NOT(ISNUMBER(D66)),SUM(J66:M66)&lt;=0),0,ROUND(ROUND(ABS(D66)*100,0)*J66/SUM(J66:M66),10))</f>
        <v>0</v>
      </c>
      <c r="S66" s="2" t="n">
        <f aca="false">IF(OR(NOT(ISNUMBER(D66)),SUM(J66:M66)&lt;=0),0,ROUND(ROUND(ABS(D66)*100,0)*K66/SUM(J66:M66),10))</f>
        <v>0</v>
      </c>
      <c r="T66" s="2" t="n">
        <f aca="false">IF(OR(NOT(ISNUMBER(D66)),SUM(J66:M66)&lt;=0),0,ROUND(ROUND(ABS(D66)*100,0)*L66/SUM(J66:M66),10))</f>
        <v>0</v>
      </c>
      <c r="U66" s="2" t="n">
        <f aca="false">IF(OR(NOT(ISNUMBER(D66)),SUM(J66:M66)&lt;=0),0,ROUND(ROUND(ABS(D66)*100,0)*M66/SUM(J66:M66),10))</f>
        <v>0</v>
      </c>
      <c r="V66" s="2" t="n">
        <f aca="false">INT(R66)</f>
        <v>0</v>
      </c>
      <c r="W66" s="2" t="n">
        <f aca="false">INT(S66)</f>
        <v>0</v>
      </c>
      <c r="X66" s="2" t="n">
        <f aca="false">INT(T66)</f>
        <v>0</v>
      </c>
      <c r="Y66" s="2" t="n">
        <f aca="false">INT(U66)</f>
        <v>0</v>
      </c>
      <c r="Z66" s="2" t="n">
        <f aca="false">IF(ISNUMBER(D66),ROUND(ABS(D66)*100,0)-SUM(V66:Y66),0)</f>
        <v>0</v>
      </c>
      <c r="AA66" s="2" t="n">
        <f aca="false">ROUND(R66-V66,10)</f>
        <v>0</v>
      </c>
      <c r="AB66" s="2" t="n">
        <f aca="false">ROUND(S66-W66,10)</f>
        <v>0</v>
      </c>
      <c r="AC66" s="2" t="n">
        <f aca="false">ROUND(T66-X66,10)</f>
        <v>0</v>
      </c>
      <c r="AD66" s="2" t="n">
        <f aca="false">ROUND(U66-Y66,10)</f>
        <v>0</v>
      </c>
      <c r="AE66" s="2" t="n">
        <f aca="false">COUNTIFS($AA66:$AD66,"&gt;"&amp;AA66)+COUNTIFS($AA66:AA66,AA66)</f>
        <v>1</v>
      </c>
      <c r="AF66" s="2" t="n">
        <f aca="false">COUNTIFS($AA66:$AD66,"&gt;"&amp;AB66)+COUNTIFS($AA66:AB66,AB66)</f>
        <v>2</v>
      </c>
      <c r="AG66" s="2" t="n">
        <f aca="false">COUNTIFS($AA66:$AD66,"&gt;"&amp;AC66)+COUNTIFS($AA66:AC66,AC66)</f>
        <v>3</v>
      </c>
      <c r="AH66" s="2" t="n">
        <f aca="false">COUNTIFS($AA66:$AD66,"&gt;"&amp;AD66)+COUNTIFS($AA66:AD66,AD66)</f>
        <v>4</v>
      </c>
      <c r="AI66" s="2" t="str">
        <f aca="false">IF(COUNTA(A66:I66)=0,"",IF(OR(NOT(ISNUMBER(A66)),B66="",COUNTIFS(Reparto!$A$8:INDEX(Reparto!$A$8:$A$11,Reparto!$E$5),C66)&lt;&gt;1,NOT(ISNUMBER(D66)),ABS(D66-ROUND(D66,2))&gt;0.000001,MIN(J66:M66)&lt;0,SUM(J66:M66)&lt;=0,COUNT(J66:M66)&lt;&gt;4,ABS(SUM(N66:Q66)-D66)&gt;0.000001),"REVISAR datos","Correcto"))</f>
        <v/>
      </c>
    </row>
    <row r="67" customFormat="false" ht="24" hidden="false" customHeight="true" outlineLevel="0" collapsed="false">
      <c r="A67" s="19"/>
      <c r="B67" s="17"/>
      <c r="C67" s="17"/>
      <c r="D67" s="18"/>
      <c r="E67" s="17"/>
      <c r="F67" s="17"/>
      <c r="G67" s="17"/>
      <c r="H67" s="17"/>
      <c r="I67" s="17"/>
      <c r="J67" s="2" t="n">
        <f aca="false">IF(1&gt;Reparto!$E$5,0,IF(F67="",Reparto!$D$8,F67))</f>
        <v>1800</v>
      </c>
      <c r="K67" s="2" t="n">
        <f aca="false">IF(2&gt;Reparto!$E$5,0,IF(G67="",Reparto!$D$9,G67))</f>
        <v>1200</v>
      </c>
      <c r="L67" s="2" t="n">
        <f aca="false">IF(3&gt;Reparto!$E$5,0,IF(H67="",Reparto!$D$10,H67))</f>
        <v>0</v>
      </c>
      <c r="M67" s="2" t="n">
        <f aca="false">IF(4&gt;Reparto!$E$5,0,IF(I67="",Reparto!$D$11,I67))</f>
        <v>0</v>
      </c>
      <c r="N67" s="8" t="n">
        <f aca="false">IF(OR(NOT(ISNUMBER(D67)),SUM(J67:M67)&lt;=0),0,SIGN(D67)*(V67+IF(AE67&lt;=$Z67,1,0))/100)</f>
        <v>0</v>
      </c>
      <c r="O67" s="8" t="n">
        <f aca="false">IF(OR(NOT(ISNUMBER(D67)),SUM(J67:M67)&lt;=0),0,SIGN(D67)*(W67+IF(AF67&lt;=$Z67,1,0))/100)</f>
        <v>0</v>
      </c>
      <c r="P67" s="8" t="n">
        <f aca="false">IF(OR(NOT(ISNUMBER(D67)),SUM(J67:M67)&lt;=0),0,SIGN(D67)*(X67+IF(AG67&lt;=$Z67,1,0))/100)</f>
        <v>0</v>
      </c>
      <c r="Q67" s="8" t="n">
        <f aca="false">IF(OR(NOT(ISNUMBER(D67)),SUM(J67:M67)&lt;=0),0,SIGN(D67)*(Y67+IF(AH67&lt;=$Z67,1,0))/100)</f>
        <v>0</v>
      </c>
      <c r="R67" s="2" t="n">
        <f aca="false">IF(OR(NOT(ISNUMBER(D67)),SUM(J67:M67)&lt;=0),0,ROUND(ROUND(ABS(D67)*100,0)*J67/SUM(J67:M67),10))</f>
        <v>0</v>
      </c>
      <c r="S67" s="2" t="n">
        <f aca="false">IF(OR(NOT(ISNUMBER(D67)),SUM(J67:M67)&lt;=0),0,ROUND(ROUND(ABS(D67)*100,0)*K67/SUM(J67:M67),10))</f>
        <v>0</v>
      </c>
      <c r="T67" s="2" t="n">
        <f aca="false">IF(OR(NOT(ISNUMBER(D67)),SUM(J67:M67)&lt;=0),0,ROUND(ROUND(ABS(D67)*100,0)*L67/SUM(J67:M67),10))</f>
        <v>0</v>
      </c>
      <c r="U67" s="2" t="n">
        <f aca="false">IF(OR(NOT(ISNUMBER(D67)),SUM(J67:M67)&lt;=0),0,ROUND(ROUND(ABS(D67)*100,0)*M67/SUM(J67:M67),10))</f>
        <v>0</v>
      </c>
      <c r="V67" s="2" t="n">
        <f aca="false">INT(R67)</f>
        <v>0</v>
      </c>
      <c r="W67" s="2" t="n">
        <f aca="false">INT(S67)</f>
        <v>0</v>
      </c>
      <c r="X67" s="2" t="n">
        <f aca="false">INT(T67)</f>
        <v>0</v>
      </c>
      <c r="Y67" s="2" t="n">
        <f aca="false">INT(U67)</f>
        <v>0</v>
      </c>
      <c r="Z67" s="2" t="n">
        <f aca="false">IF(ISNUMBER(D67),ROUND(ABS(D67)*100,0)-SUM(V67:Y67),0)</f>
        <v>0</v>
      </c>
      <c r="AA67" s="2" t="n">
        <f aca="false">ROUND(R67-V67,10)</f>
        <v>0</v>
      </c>
      <c r="AB67" s="2" t="n">
        <f aca="false">ROUND(S67-W67,10)</f>
        <v>0</v>
      </c>
      <c r="AC67" s="2" t="n">
        <f aca="false">ROUND(T67-X67,10)</f>
        <v>0</v>
      </c>
      <c r="AD67" s="2" t="n">
        <f aca="false">ROUND(U67-Y67,10)</f>
        <v>0</v>
      </c>
      <c r="AE67" s="2" t="n">
        <f aca="false">COUNTIFS($AA67:$AD67,"&gt;"&amp;AA67)+COUNTIFS($AA67:AA67,AA67)</f>
        <v>1</v>
      </c>
      <c r="AF67" s="2" t="n">
        <f aca="false">COUNTIFS($AA67:$AD67,"&gt;"&amp;AB67)+COUNTIFS($AA67:AB67,AB67)</f>
        <v>2</v>
      </c>
      <c r="AG67" s="2" t="n">
        <f aca="false">COUNTIFS($AA67:$AD67,"&gt;"&amp;AC67)+COUNTIFS($AA67:AC67,AC67)</f>
        <v>3</v>
      </c>
      <c r="AH67" s="2" t="n">
        <f aca="false">COUNTIFS($AA67:$AD67,"&gt;"&amp;AD67)+COUNTIFS($AA67:AD67,AD67)</f>
        <v>4</v>
      </c>
      <c r="AI67" s="2" t="str">
        <f aca="false">IF(COUNTA(A67:I67)=0,"",IF(OR(NOT(ISNUMBER(A67)),B67="",COUNTIFS(Reparto!$A$8:INDEX(Reparto!$A$8:$A$11,Reparto!$E$5),C67)&lt;&gt;1,NOT(ISNUMBER(D67)),ABS(D67-ROUND(D67,2))&gt;0.000001,MIN(J67:M67)&lt;0,SUM(J67:M67)&lt;=0,COUNT(J67:M67)&lt;&gt;4,ABS(SUM(N67:Q67)-D67)&gt;0.000001),"REVISAR datos","Correcto"))</f>
        <v/>
      </c>
    </row>
    <row r="68" customFormat="false" ht="24" hidden="false" customHeight="true" outlineLevel="0" collapsed="false">
      <c r="A68" s="19"/>
      <c r="B68" s="17"/>
      <c r="C68" s="17"/>
      <c r="D68" s="18"/>
      <c r="E68" s="17"/>
      <c r="F68" s="17"/>
      <c r="G68" s="17"/>
      <c r="H68" s="17"/>
      <c r="I68" s="17"/>
      <c r="J68" s="2" t="n">
        <f aca="false">IF(1&gt;Reparto!$E$5,0,IF(F68="",Reparto!$D$8,F68))</f>
        <v>1800</v>
      </c>
      <c r="K68" s="2" t="n">
        <f aca="false">IF(2&gt;Reparto!$E$5,0,IF(G68="",Reparto!$D$9,G68))</f>
        <v>1200</v>
      </c>
      <c r="L68" s="2" t="n">
        <f aca="false">IF(3&gt;Reparto!$E$5,0,IF(H68="",Reparto!$D$10,H68))</f>
        <v>0</v>
      </c>
      <c r="M68" s="2" t="n">
        <f aca="false">IF(4&gt;Reparto!$E$5,0,IF(I68="",Reparto!$D$11,I68))</f>
        <v>0</v>
      </c>
      <c r="N68" s="8" t="n">
        <f aca="false">IF(OR(NOT(ISNUMBER(D68)),SUM(J68:M68)&lt;=0),0,SIGN(D68)*(V68+IF(AE68&lt;=$Z68,1,0))/100)</f>
        <v>0</v>
      </c>
      <c r="O68" s="8" t="n">
        <f aca="false">IF(OR(NOT(ISNUMBER(D68)),SUM(J68:M68)&lt;=0),0,SIGN(D68)*(W68+IF(AF68&lt;=$Z68,1,0))/100)</f>
        <v>0</v>
      </c>
      <c r="P68" s="8" t="n">
        <f aca="false">IF(OR(NOT(ISNUMBER(D68)),SUM(J68:M68)&lt;=0),0,SIGN(D68)*(X68+IF(AG68&lt;=$Z68,1,0))/100)</f>
        <v>0</v>
      </c>
      <c r="Q68" s="8" t="n">
        <f aca="false">IF(OR(NOT(ISNUMBER(D68)),SUM(J68:M68)&lt;=0),0,SIGN(D68)*(Y68+IF(AH68&lt;=$Z68,1,0))/100)</f>
        <v>0</v>
      </c>
      <c r="R68" s="2" t="n">
        <f aca="false">IF(OR(NOT(ISNUMBER(D68)),SUM(J68:M68)&lt;=0),0,ROUND(ROUND(ABS(D68)*100,0)*J68/SUM(J68:M68),10))</f>
        <v>0</v>
      </c>
      <c r="S68" s="2" t="n">
        <f aca="false">IF(OR(NOT(ISNUMBER(D68)),SUM(J68:M68)&lt;=0),0,ROUND(ROUND(ABS(D68)*100,0)*K68/SUM(J68:M68),10))</f>
        <v>0</v>
      </c>
      <c r="T68" s="2" t="n">
        <f aca="false">IF(OR(NOT(ISNUMBER(D68)),SUM(J68:M68)&lt;=0),0,ROUND(ROUND(ABS(D68)*100,0)*L68/SUM(J68:M68),10))</f>
        <v>0</v>
      </c>
      <c r="U68" s="2" t="n">
        <f aca="false">IF(OR(NOT(ISNUMBER(D68)),SUM(J68:M68)&lt;=0),0,ROUND(ROUND(ABS(D68)*100,0)*M68/SUM(J68:M68),10))</f>
        <v>0</v>
      </c>
      <c r="V68" s="2" t="n">
        <f aca="false">INT(R68)</f>
        <v>0</v>
      </c>
      <c r="W68" s="2" t="n">
        <f aca="false">INT(S68)</f>
        <v>0</v>
      </c>
      <c r="X68" s="2" t="n">
        <f aca="false">INT(T68)</f>
        <v>0</v>
      </c>
      <c r="Y68" s="2" t="n">
        <f aca="false">INT(U68)</f>
        <v>0</v>
      </c>
      <c r="Z68" s="2" t="n">
        <f aca="false">IF(ISNUMBER(D68),ROUND(ABS(D68)*100,0)-SUM(V68:Y68),0)</f>
        <v>0</v>
      </c>
      <c r="AA68" s="2" t="n">
        <f aca="false">ROUND(R68-V68,10)</f>
        <v>0</v>
      </c>
      <c r="AB68" s="2" t="n">
        <f aca="false">ROUND(S68-W68,10)</f>
        <v>0</v>
      </c>
      <c r="AC68" s="2" t="n">
        <f aca="false">ROUND(T68-X68,10)</f>
        <v>0</v>
      </c>
      <c r="AD68" s="2" t="n">
        <f aca="false">ROUND(U68-Y68,10)</f>
        <v>0</v>
      </c>
      <c r="AE68" s="2" t="n">
        <f aca="false">COUNTIFS($AA68:$AD68,"&gt;"&amp;AA68)+COUNTIFS($AA68:AA68,AA68)</f>
        <v>1</v>
      </c>
      <c r="AF68" s="2" t="n">
        <f aca="false">COUNTIFS($AA68:$AD68,"&gt;"&amp;AB68)+COUNTIFS($AA68:AB68,AB68)</f>
        <v>2</v>
      </c>
      <c r="AG68" s="2" t="n">
        <f aca="false">COUNTIFS($AA68:$AD68,"&gt;"&amp;AC68)+COUNTIFS($AA68:AC68,AC68)</f>
        <v>3</v>
      </c>
      <c r="AH68" s="2" t="n">
        <f aca="false">COUNTIFS($AA68:$AD68,"&gt;"&amp;AD68)+COUNTIFS($AA68:AD68,AD68)</f>
        <v>4</v>
      </c>
      <c r="AI68" s="2" t="str">
        <f aca="false">IF(COUNTA(A68:I68)=0,"",IF(OR(NOT(ISNUMBER(A68)),B68="",COUNTIFS(Reparto!$A$8:INDEX(Reparto!$A$8:$A$11,Reparto!$E$5),C68)&lt;&gt;1,NOT(ISNUMBER(D68)),ABS(D68-ROUND(D68,2))&gt;0.000001,MIN(J68:M68)&lt;0,SUM(J68:M68)&lt;=0,COUNT(J68:M68)&lt;&gt;4,ABS(SUM(N68:Q68)-D68)&gt;0.000001),"REVISAR datos","Correcto"))</f>
        <v/>
      </c>
    </row>
    <row r="69" customFormat="false" ht="24" hidden="false" customHeight="true" outlineLevel="0" collapsed="false">
      <c r="A69" s="19"/>
      <c r="B69" s="17"/>
      <c r="C69" s="17"/>
      <c r="D69" s="18"/>
      <c r="E69" s="17"/>
      <c r="F69" s="17"/>
      <c r="G69" s="17"/>
      <c r="H69" s="17"/>
      <c r="I69" s="17"/>
      <c r="J69" s="2" t="n">
        <f aca="false">IF(1&gt;Reparto!$E$5,0,IF(F69="",Reparto!$D$8,F69))</f>
        <v>1800</v>
      </c>
      <c r="K69" s="2" t="n">
        <f aca="false">IF(2&gt;Reparto!$E$5,0,IF(G69="",Reparto!$D$9,G69))</f>
        <v>1200</v>
      </c>
      <c r="L69" s="2" t="n">
        <f aca="false">IF(3&gt;Reparto!$E$5,0,IF(H69="",Reparto!$D$10,H69))</f>
        <v>0</v>
      </c>
      <c r="M69" s="2" t="n">
        <f aca="false">IF(4&gt;Reparto!$E$5,0,IF(I69="",Reparto!$D$11,I69))</f>
        <v>0</v>
      </c>
      <c r="N69" s="8" t="n">
        <f aca="false">IF(OR(NOT(ISNUMBER(D69)),SUM(J69:M69)&lt;=0),0,SIGN(D69)*(V69+IF(AE69&lt;=$Z69,1,0))/100)</f>
        <v>0</v>
      </c>
      <c r="O69" s="8" t="n">
        <f aca="false">IF(OR(NOT(ISNUMBER(D69)),SUM(J69:M69)&lt;=0),0,SIGN(D69)*(W69+IF(AF69&lt;=$Z69,1,0))/100)</f>
        <v>0</v>
      </c>
      <c r="P69" s="8" t="n">
        <f aca="false">IF(OR(NOT(ISNUMBER(D69)),SUM(J69:M69)&lt;=0),0,SIGN(D69)*(X69+IF(AG69&lt;=$Z69,1,0))/100)</f>
        <v>0</v>
      </c>
      <c r="Q69" s="8" t="n">
        <f aca="false">IF(OR(NOT(ISNUMBER(D69)),SUM(J69:M69)&lt;=0),0,SIGN(D69)*(Y69+IF(AH69&lt;=$Z69,1,0))/100)</f>
        <v>0</v>
      </c>
      <c r="R69" s="2" t="n">
        <f aca="false">IF(OR(NOT(ISNUMBER(D69)),SUM(J69:M69)&lt;=0),0,ROUND(ROUND(ABS(D69)*100,0)*J69/SUM(J69:M69),10))</f>
        <v>0</v>
      </c>
      <c r="S69" s="2" t="n">
        <f aca="false">IF(OR(NOT(ISNUMBER(D69)),SUM(J69:M69)&lt;=0),0,ROUND(ROUND(ABS(D69)*100,0)*K69/SUM(J69:M69),10))</f>
        <v>0</v>
      </c>
      <c r="T69" s="2" t="n">
        <f aca="false">IF(OR(NOT(ISNUMBER(D69)),SUM(J69:M69)&lt;=0),0,ROUND(ROUND(ABS(D69)*100,0)*L69/SUM(J69:M69),10))</f>
        <v>0</v>
      </c>
      <c r="U69" s="2" t="n">
        <f aca="false">IF(OR(NOT(ISNUMBER(D69)),SUM(J69:M69)&lt;=0),0,ROUND(ROUND(ABS(D69)*100,0)*M69/SUM(J69:M69),10))</f>
        <v>0</v>
      </c>
      <c r="V69" s="2" t="n">
        <f aca="false">INT(R69)</f>
        <v>0</v>
      </c>
      <c r="W69" s="2" t="n">
        <f aca="false">INT(S69)</f>
        <v>0</v>
      </c>
      <c r="X69" s="2" t="n">
        <f aca="false">INT(T69)</f>
        <v>0</v>
      </c>
      <c r="Y69" s="2" t="n">
        <f aca="false">INT(U69)</f>
        <v>0</v>
      </c>
      <c r="Z69" s="2" t="n">
        <f aca="false">IF(ISNUMBER(D69),ROUND(ABS(D69)*100,0)-SUM(V69:Y69),0)</f>
        <v>0</v>
      </c>
      <c r="AA69" s="2" t="n">
        <f aca="false">ROUND(R69-V69,10)</f>
        <v>0</v>
      </c>
      <c r="AB69" s="2" t="n">
        <f aca="false">ROUND(S69-W69,10)</f>
        <v>0</v>
      </c>
      <c r="AC69" s="2" t="n">
        <f aca="false">ROUND(T69-X69,10)</f>
        <v>0</v>
      </c>
      <c r="AD69" s="2" t="n">
        <f aca="false">ROUND(U69-Y69,10)</f>
        <v>0</v>
      </c>
      <c r="AE69" s="2" t="n">
        <f aca="false">COUNTIFS($AA69:$AD69,"&gt;"&amp;AA69)+COUNTIFS($AA69:AA69,AA69)</f>
        <v>1</v>
      </c>
      <c r="AF69" s="2" t="n">
        <f aca="false">COUNTIFS($AA69:$AD69,"&gt;"&amp;AB69)+COUNTIFS($AA69:AB69,AB69)</f>
        <v>2</v>
      </c>
      <c r="AG69" s="2" t="n">
        <f aca="false">COUNTIFS($AA69:$AD69,"&gt;"&amp;AC69)+COUNTIFS($AA69:AC69,AC69)</f>
        <v>3</v>
      </c>
      <c r="AH69" s="2" t="n">
        <f aca="false">COUNTIFS($AA69:$AD69,"&gt;"&amp;AD69)+COUNTIFS($AA69:AD69,AD69)</f>
        <v>4</v>
      </c>
      <c r="AI69" s="2" t="str">
        <f aca="false">IF(COUNTA(A69:I69)=0,"",IF(OR(NOT(ISNUMBER(A69)),B69="",COUNTIFS(Reparto!$A$8:INDEX(Reparto!$A$8:$A$11,Reparto!$E$5),C69)&lt;&gt;1,NOT(ISNUMBER(D69)),ABS(D69-ROUND(D69,2))&gt;0.000001,MIN(J69:M69)&lt;0,SUM(J69:M69)&lt;=0,COUNT(J69:M69)&lt;&gt;4,ABS(SUM(N69:Q69)-D69)&gt;0.000001),"REVISAR datos","Correcto"))</f>
        <v/>
      </c>
    </row>
    <row r="70" customFormat="false" ht="24" hidden="false" customHeight="true" outlineLevel="0" collapsed="false">
      <c r="A70" s="19"/>
      <c r="B70" s="17"/>
      <c r="C70" s="17"/>
      <c r="D70" s="18"/>
      <c r="E70" s="17"/>
      <c r="F70" s="17"/>
      <c r="G70" s="17"/>
      <c r="H70" s="17"/>
      <c r="I70" s="17"/>
      <c r="J70" s="2" t="n">
        <f aca="false">IF(1&gt;Reparto!$E$5,0,IF(F70="",Reparto!$D$8,F70))</f>
        <v>1800</v>
      </c>
      <c r="K70" s="2" t="n">
        <f aca="false">IF(2&gt;Reparto!$E$5,0,IF(G70="",Reparto!$D$9,G70))</f>
        <v>1200</v>
      </c>
      <c r="L70" s="2" t="n">
        <f aca="false">IF(3&gt;Reparto!$E$5,0,IF(H70="",Reparto!$D$10,H70))</f>
        <v>0</v>
      </c>
      <c r="M70" s="2" t="n">
        <f aca="false">IF(4&gt;Reparto!$E$5,0,IF(I70="",Reparto!$D$11,I70))</f>
        <v>0</v>
      </c>
      <c r="N70" s="8" t="n">
        <f aca="false">IF(OR(NOT(ISNUMBER(D70)),SUM(J70:M70)&lt;=0),0,SIGN(D70)*(V70+IF(AE70&lt;=$Z70,1,0))/100)</f>
        <v>0</v>
      </c>
      <c r="O70" s="8" t="n">
        <f aca="false">IF(OR(NOT(ISNUMBER(D70)),SUM(J70:M70)&lt;=0),0,SIGN(D70)*(W70+IF(AF70&lt;=$Z70,1,0))/100)</f>
        <v>0</v>
      </c>
      <c r="P70" s="8" t="n">
        <f aca="false">IF(OR(NOT(ISNUMBER(D70)),SUM(J70:M70)&lt;=0),0,SIGN(D70)*(X70+IF(AG70&lt;=$Z70,1,0))/100)</f>
        <v>0</v>
      </c>
      <c r="Q70" s="8" t="n">
        <f aca="false">IF(OR(NOT(ISNUMBER(D70)),SUM(J70:M70)&lt;=0),0,SIGN(D70)*(Y70+IF(AH70&lt;=$Z70,1,0))/100)</f>
        <v>0</v>
      </c>
      <c r="R70" s="2" t="n">
        <f aca="false">IF(OR(NOT(ISNUMBER(D70)),SUM(J70:M70)&lt;=0),0,ROUND(ROUND(ABS(D70)*100,0)*J70/SUM(J70:M70),10))</f>
        <v>0</v>
      </c>
      <c r="S70" s="2" t="n">
        <f aca="false">IF(OR(NOT(ISNUMBER(D70)),SUM(J70:M70)&lt;=0),0,ROUND(ROUND(ABS(D70)*100,0)*K70/SUM(J70:M70),10))</f>
        <v>0</v>
      </c>
      <c r="T70" s="2" t="n">
        <f aca="false">IF(OR(NOT(ISNUMBER(D70)),SUM(J70:M70)&lt;=0),0,ROUND(ROUND(ABS(D70)*100,0)*L70/SUM(J70:M70),10))</f>
        <v>0</v>
      </c>
      <c r="U70" s="2" t="n">
        <f aca="false">IF(OR(NOT(ISNUMBER(D70)),SUM(J70:M70)&lt;=0),0,ROUND(ROUND(ABS(D70)*100,0)*M70/SUM(J70:M70),10))</f>
        <v>0</v>
      </c>
      <c r="V70" s="2" t="n">
        <f aca="false">INT(R70)</f>
        <v>0</v>
      </c>
      <c r="W70" s="2" t="n">
        <f aca="false">INT(S70)</f>
        <v>0</v>
      </c>
      <c r="X70" s="2" t="n">
        <f aca="false">INT(T70)</f>
        <v>0</v>
      </c>
      <c r="Y70" s="2" t="n">
        <f aca="false">INT(U70)</f>
        <v>0</v>
      </c>
      <c r="Z70" s="2" t="n">
        <f aca="false">IF(ISNUMBER(D70),ROUND(ABS(D70)*100,0)-SUM(V70:Y70),0)</f>
        <v>0</v>
      </c>
      <c r="AA70" s="2" t="n">
        <f aca="false">ROUND(R70-V70,10)</f>
        <v>0</v>
      </c>
      <c r="AB70" s="2" t="n">
        <f aca="false">ROUND(S70-W70,10)</f>
        <v>0</v>
      </c>
      <c r="AC70" s="2" t="n">
        <f aca="false">ROUND(T70-X70,10)</f>
        <v>0</v>
      </c>
      <c r="AD70" s="2" t="n">
        <f aca="false">ROUND(U70-Y70,10)</f>
        <v>0</v>
      </c>
      <c r="AE70" s="2" t="n">
        <f aca="false">COUNTIFS($AA70:$AD70,"&gt;"&amp;AA70)+COUNTIFS($AA70:AA70,AA70)</f>
        <v>1</v>
      </c>
      <c r="AF70" s="2" t="n">
        <f aca="false">COUNTIFS($AA70:$AD70,"&gt;"&amp;AB70)+COUNTIFS($AA70:AB70,AB70)</f>
        <v>2</v>
      </c>
      <c r="AG70" s="2" t="n">
        <f aca="false">COUNTIFS($AA70:$AD70,"&gt;"&amp;AC70)+COUNTIFS($AA70:AC70,AC70)</f>
        <v>3</v>
      </c>
      <c r="AH70" s="2" t="n">
        <f aca="false">COUNTIFS($AA70:$AD70,"&gt;"&amp;AD70)+COUNTIFS($AA70:AD70,AD70)</f>
        <v>4</v>
      </c>
      <c r="AI70" s="2" t="str">
        <f aca="false">IF(COUNTA(A70:I70)=0,"",IF(OR(NOT(ISNUMBER(A70)),B70="",COUNTIFS(Reparto!$A$8:INDEX(Reparto!$A$8:$A$11,Reparto!$E$5),C70)&lt;&gt;1,NOT(ISNUMBER(D70)),ABS(D70-ROUND(D70,2))&gt;0.000001,MIN(J70:M70)&lt;0,SUM(J70:M70)&lt;=0,COUNT(J70:M70)&lt;&gt;4,ABS(SUM(N70:Q70)-D70)&gt;0.000001),"REVISAR datos","Correcto"))</f>
        <v/>
      </c>
    </row>
    <row r="71" customFormat="false" ht="24" hidden="false" customHeight="true" outlineLevel="0" collapsed="false">
      <c r="A71" s="19"/>
      <c r="B71" s="17"/>
      <c r="C71" s="17"/>
      <c r="D71" s="18"/>
      <c r="E71" s="17"/>
      <c r="F71" s="17"/>
      <c r="G71" s="17"/>
      <c r="H71" s="17"/>
      <c r="I71" s="17"/>
      <c r="J71" s="2" t="n">
        <f aca="false">IF(1&gt;Reparto!$E$5,0,IF(F71="",Reparto!$D$8,F71))</f>
        <v>1800</v>
      </c>
      <c r="K71" s="2" t="n">
        <f aca="false">IF(2&gt;Reparto!$E$5,0,IF(G71="",Reparto!$D$9,G71))</f>
        <v>1200</v>
      </c>
      <c r="L71" s="2" t="n">
        <f aca="false">IF(3&gt;Reparto!$E$5,0,IF(H71="",Reparto!$D$10,H71))</f>
        <v>0</v>
      </c>
      <c r="M71" s="2" t="n">
        <f aca="false">IF(4&gt;Reparto!$E$5,0,IF(I71="",Reparto!$D$11,I71))</f>
        <v>0</v>
      </c>
      <c r="N71" s="8" t="n">
        <f aca="false">IF(OR(NOT(ISNUMBER(D71)),SUM(J71:M71)&lt;=0),0,SIGN(D71)*(V71+IF(AE71&lt;=$Z71,1,0))/100)</f>
        <v>0</v>
      </c>
      <c r="O71" s="8" t="n">
        <f aca="false">IF(OR(NOT(ISNUMBER(D71)),SUM(J71:M71)&lt;=0),0,SIGN(D71)*(W71+IF(AF71&lt;=$Z71,1,0))/100)</f>
        <v>0</v>
      </c>
      <c r="P71" s="8" t="n">
        <f aca="false">IF(OR(NOT(ISNUMBER(D71)),SUM(J71:M71)&lt;=0),0,SIGN(D71)*(X71+IF(AG71&lt;=$Z71,1,0))/100)</f>
        <v>0</v>
      </c>
      <c r="Q71" s="8" t="n">
        <f aca="false">IF(OR(NOT(ISNUMBER(D71)),SUM(J71:M71)&lt;=0),0,SIGN(D71)*(Y71+IF(AH71&lt;=$Z71,1,0))/100)</f>
        <v>0</v>
      </c>
      <c r="R71" s="2" t="n">
        <f aca="false">IF(OR(NOT(ISNUMBER(D71)),SUM(J71:M71)&lt;=0),0,ROUND(ROUND(ABS(D71)*100,0)*J71/SUM(J71:M71),10))</f>
        <v>0</v>
      </c>
      <c r="S71" s="2" t="n">
        <f aca="false">IF(OR(NOT(ISNUMBER(D71)),SUM(J71:M71)&lt;=0),0,ROUND(ROUND(ABS(D71)*100,0)*K71/SUM(J71:M71),10))</f>
        <v>0</v>
      </c>
      <c r="T71" s="2" t="n">
        <f aca="false">IF(OR(NOT(ISNUMBER(D71)),SUM(J71:M71)&lt;=0),0,ROUND(ROUND(ABS(D71)*100,0)*L71/SUM(J71:M71),10))</f>
        <v>0</v>
      </c>
      <c r="U71" s="2" t="n">
        <f aca="false">IF(OR(NOT(ISNUMBER(D71)),SUM(J71:M71)&lt;=0),0,ROUND(ROUND(ABS(D71)*100,0)*M71/SUM(J71:M71),10))</f>
        <v>0</v>
      </c>
      <c r="V71" s="2" t="n">
        <f aca="false">INT(R71)</f>
        <v>0</v>
      </c>
      <c r="W71" s="2" t="n">
        <f aca="false">INT(S71)</f>
        <v>0</v>
      </c>
      <c r="X71" s="2" t="n">
        <f aca="false">INT(T71)</f>
        <v>0</v>
      </c>
      <c r="Y71" s="2" t="n">
        <f aca="false">INT(U71)</f>
        <v>0</v>
      </c>
      <c r="Z71" s="2" t="n">
        <f aca="false">IF(ISNUMBER(D71),ROUND(ABS(D71)*100,0)-SUM(V71:Y71),0)</f>
        <v>0</v>
      </c>
      <c r="AA71" s="2" t="n">
        <f aca="false">ROUND(R71-V71,10)</f>
        <v>0</v>
      </c>
      <c r="AB71" s="2" t="n">
        <f aca="false">ROUND(S71-W71,10)</f>
        <v>0</v>
      </c>
      <c r="AC71" s="2" t="n">
        <f aca="false">ROUND(T71-X71,10)</f>
        <v>0</v>
      </c>
      <c r="AD71" s="2" t="n">
        <f aca="false">ROUND(U71-Y71,10)</f>
        <v>0</v>
      </c>
      <c r="AE71" s="2" t="n">
        <f aca="false">COUNTIFS($AA71:$AD71,"&gt;"&amp;AA71)+COUNTIFS($AA71:AA71,AA71)</f>
        <v>1</v>
      </c>
      <c r="AF71" s="2" t="n">
        <f aca="false">COUNTIFS($AA71:$AD71,"&gt;"&amp;AB71)+COUNTIFS($AA71:AB71,AB71)</f>
        <v>2</v>
      </c>
      <c r="AG71" s="2" t="n">
        <f aca="false">COUNTIFS($AA71:$AD71,"&gt;"&amp;AC71)+COUNTIFS($AA71:AC71,AC71)</f>
        <v>3</v>
      </c>
      <c r="AH71" s="2" t="n">
        <f aca="false">COUNTIFS($AA71:$AD71,"&gt;"&amp;AD71)+COUNTIFS($AA71:AD71,AD71)</f>
        <v>4</v>
      </c>
      <c r="AI71" s="2" t="str">
        <f aca="false">IF(COUNTA(A71:I71)=0,"",IF(OR(NOT(ISNUMBER(A71)),B71="",COUNTIFS(Reparto!$A$8:INDEX(Reparto!$A$8:$A$11,Reparto!$E$5),C71)&lt;&gt;1,NOT(ISNUMBER(D71)),ABS(D71-ROUND(D71,2))&gt;0.000001,MIN(J71:M71)&lt;0,SUM(J71:M71)&lt;=0,COUNT(J71:M71)&lt;&gt;4,ABS(SUM(N71:Q71)-D71)&gt;0.000001),"REVISAR datos","Correcto"))</f>
        <v/>
      </c>
    </row>
    <row r="72" customFormat="false" ht="24" hidden="false" customHeight="true" outlineLevel="0" collapsed="false">
      <c r="A72" s="19"/>
      <c r="B72" s="17"/>
      <c r="C72" s="17"/>
      <c r="D72" s="18"/>
      <c r="E72" s="17"/>
      <c r="F72" s="17"/>
      <c r="G72" s="17"/>
      <c r="H72" s="17"/>
      <c r="I72" s="17"/>
      <c r="J72" s="2" t="n">
        <f aca="false">IF(1&gt;Reparto!$E$5,0,IF(F72="",Reparto!$D$8,F72))</f>
        <v>1800</v>
      </c>
      <c r="K72" s="2" t="n">
        <f aca="false">IF(2&gt;Reparto!$E$5,0,IF(G72="",Reparto!$D$9,G72))</f>
        <v>1200</v>
      </c>
      <c r="L72" s="2" t="n">
        <f aca="false">IF(3&gt;Reparto!$E$5,0,IF(H72="",Reparto!$D$10,H72))</f>
        <v>0</v>
      </c>
      <c r="M72" s="2" t="n">
        <f aca="false">IF(4&gt;Reparto!$E$5,0,IF(I72="",Reparto!$D$11,I72))</f>
        <v>0</v>
      </c>
      <c r="N72" s="8" t="n">
        <f aca="false">IF(OR(NOT(ISNUMBER(D72)),SUM(J72:M72)&lt;=0),0,SIGN(D72)*(V72+IF(AE72&lt;=$Z72,1,0))/100)</f>
        <v>0</v>
      </c>
      <c r="O72" s="8" t="n">
        <f aca="false">IF(OR(NOT(ISNUMBER(D72)),SUM(J72:M72)&lt;=0),0,SIGN(D72)*(W72+IF(AF72&lt;=$Z72,1,0))/100)</f>
        <v>0</v>
      </c>
      <c r="P72" s="8" t="n">
        <f aca="false">IF(OR(NOT(ISNUMBER(D72)),SUM(J72:M72)&lt;=0),0,SIGN(D72)*(X72+IF(AG72&lt;=$Z72,1,0))/100)</f>
        <v>0</v>
      </c>
      <c r="Q72" s="8" t="n">
        <f aca="false">IF(OR(NOT(ISNUMBER(D72)),SUM(J72:M72)&lt;=0),0,SIGN(D72)*(Y72+IF(AH72&lt;=$Z72,1,0))/100)</f>
        <v>0</v>
      </c>
      <c r="R72" s="2" t="n">
        <f aca="false">IF(OR(NOT(ISNUMBER(D72)),SUM(J72:M72)&lt;=0),0,ROUND(ROUND(ABS(D72)*100,0)*J72/SUM(J72:M72),10))</f>
        <v>0</v>
      </c>
      <c r="S72" s="2" t="n">
        <f aca="false">IF(OR(NOT(ISNUMBER(D72)),SUM(J72:M72)&lt;=0),0,ROUND(ROUND(ABS(D72)*100,0)*K72/SUM(J72:M72),10))</f>
        <v>0</v>
      </c>
      <c r="T72" s="2" t="n">
        <f aca="false">IF(OR(NOT(ISNUMBER(D72)),SUM(J72:M72)&lt;=0),0,ROUND(ROUND(ABS(D72)*100,0)*L72/SUM(J72:M72),10))</f>
        <v>0</v>
      </c>
      <c r="U72" s="2" t="n">
        <f aca="false">IF(OR(NOT(ISNUMBER(D72)),SUM(J72:M72)&lt;=0),0,ROUND(ROUND(ABS(D72)*100,0)*M72/SUM(J72:M72),10))</f>
        <v>0</v>
      </c>
      <c r="V72" s="2" t="n">
        <f aca="false">INT(R72)</f>
        <v>0</v>
      </c>
      <c r="W72" s="2" t="n">
        <f aca="false">INT(S72)</f>
        <v>0</v>
      </c>
      <c r="X72" s="2" t="n">
        <f aca="false">INT(T72)</f>
        <v>0</v>
      </c>
      <c r="Y72" s="2" t="n">
        <f aca="false">INT(U72)</f>
        <v>0</v>
      </c>
      <c r="Z72" s="2" t="n">
        <f aca="false">IF(ISNUMBER(D72),ROUND(ABS(D72)*100,0)-SUM(V72:Y72),0)</f>
        <v>0</v>
      </c>
      <c r="AA72" s="2" t="n">
        <f aca="false">ROUND(R72-V72,10)</f>
        <v>0</v>
      </c>
      <c r="AB72" s="2" t="n">
        <f aca="false">ROUND(S72-W72,10)</f>
        <v>0</v>
      </c>
      <c r="AC72" s="2" t="n">
        <f aca="false">ROUND(T72-X72,10)</f>
        <v>0</v>
      </c>
      <c r="AD72" s="2" t="n">
        <f aca="false">ROUND(U72-Y72,10)</f>
        <v>0</v>
      </c>
      <c r="AE72" s="2" t="n">
        <f aca="false">COUNTIFS($AA72:$AD72,"&gt;"&amp;AA72)+COUNTIFS($AA72:AA72,AA72)</f>
        <v>1</v>
      </c>
      <c r="AF72" s="2" t="n">
        <f aca="false">COUNTIFS($AA72:$AD72,"&gt;"&amp;AB72)+COUNTIFS($AA72:AB72,AB72)</f>
        <v>2</v>
      </c>
      <c r="AG72" s="2" t="n">
        <f aca="false">COUNTIFS($AA72:$AD72,"&gt;"&amp;AC72)+COUNTIFS($AA72:AC72,AC72)</f>
        <v>3</v>
      </c>
      <c r="AH72" s="2" t="n">
        <f aca="false">COUNTIFS($AA72:$AD72,"&gt;"&amp;AD72)+COUNTIFS($AA72:AD72,AD72)</f>
        <v>4</v>
      </c>
      <c r="AI72" s="2" t="str">
        <f aca="false">IF(COUNTA(A72:I72)=0,"",IF(OR(NOT(ISNUMBER(A72)),B72="",COUNTIFS(Reparto!$A$8:INDEX(Reparto!$A$8:$A$11,Reparto!$E$5),C72)&lt;&gt;1,NOT(ISNUMBER(D72)),ABS(D72-ROUND(D72,2))&gt;0.000001,MIN(J72:M72)&lt;0,SUM(J72:M72)&lt;=0,COUNT(J72:M72)&lt;&gt;4,ABS(SUM(N72:Q72)-D72)&gt;0.000001),"REVISAR datos","Correcto"))</f>
        <v/>
      </c>
    </row>
    <row r="73" customFormat="false" ht="24" hidden="false" customHeight="true" outlineLevel="0" collapsed="false">
      <c r="A73" s="19"/>
      <c r="B73" s="17"/>
      <c r="C73" s="17"/>
      <c r="D73" s="18"/>
      <c r="E73" s="17"/>
      <c r="F73" s="17"/>
      <c r="G73" s="17"/>
      <c r="H73" s="17"/>
      <c r="I73" s="17"/>
      <c r="J73" s="2" t="n">
        <f aca="false">IF(1&gt;Reparto!$E$5,0,IF(F73="",Reparto!$D$8,F73))</f>
        <v>1800</v>
      </c>
      <c r="K73" s="2" t="n">
        <f aca="false">IF(2&gt;Reparto!$E$5,0,IF(G73="",Reparto!$D$9,G73))</f>
        <v>1200</v>
      </c>
      <c r="L73" s="2" t="n">
        <f aca="false">IF(3&gt;Reparto!$E$5,0,IF(H73="",Reparto!$D$10,H73))</f>
        <v>0</v>
      </c>
      <c r="M73" s="2" t="n">
        <f aca="false">IF(4&gt;Reparto!$E$5,0,IF(I73="",Reparto!$D$11,I73))</f>
        <v>0</v>
      </c>
      <c r="N73" s="8" t="n">
        <f aca="false">IF(OR(NOT(ISNUMBER(D73)),SUM(J73:M73)&lt;=0),0,SIGN(D73)*(V73+IF(AE73&lt;=$Z73,1,0))/100)</f>
        <v>0</v>
      </c>
      <c r="O73" s="8" t="n">
        <f aca="false">IF(OR(NOT(ISNUMBER(D73)),SUM(J73:M73)&lt;=0),0,SIGN(D73)*(W73+IF(AF73&lt;=$Z73,1,0))/100)</f>
        <v>0</v>
      </c>
      <c r="P73" s="8" t="n">
        <f aca="false">IF(OR(NOT(ISNUMBER(D73)),SUM(J73:M73)&lt;=0),0,SIGN(D73)*(X73+IF(AG73&lt;=$Z73,1,0))/100)</f>
        <v>0</v>
      </c>
      <c r="Q73" s="8" t="n">
        <f aca="false">IF(OR(NOT(ISNUMBER(D73)),SUM(J73:M73)&lt;=0),0,SIGN(D73)*(Y73+IF(AH73&lt;=$Z73,1,0))/100)</f>
        <v>0</v>
      </c>
      <c r="R73" s="2" t="n">
        <f aca="false">IF(OR(NOT(ISNUMBER(D73)),SUM(J73:M73)&lt;=0),0,ROUND(ROUND(ABS(D73)*100,0)*J73/SUM(J73:M73),10))</f>
        <v>0</v>
      </c>
      <c r="S73" s="2" t="n">
        <f aca="false">IF(OR(NOT(ISNUMBER(D73)),SUM(J73:M73)&lt;=0),0,ROUND(ROUND(ABS(D73)*100,0)*K73/SUM(J73:M73),10))</f>
        <v>0</v>
      </c>
      <c r="T73" s="2" t="n">
        <f aca="false">IF(OR(NOT(ISNUMBER(D73)),SUM(J73:M73)&lt;=0),0,ROUND(ROUND(ABS(D73)*100,0)*L73/SUM(J73:M73),10))</f>
        <v>0</v>
      </c>
      <c r="U73" s="2" t="n">
        <f aca="false">IF(OR(NOT(ISNUMBER(D73)),SUM(J73:M73)&lt;=0),0,ROUND(ROUND(ABS(D73)*100,0)*M73/SUM(J73:M73),10))</f>
        <v>0</v>
      </c>
      <c r="V73" s="2" t="n">
        <f aca="false">INT(R73)</f>
        <v>0</v>
      </c>
      <c r="W73" s="2" t="n">
        <f aca="false">INT(S73)</f>
        <v>0</v>
      </c>
      <c r="X73" s="2" t="n">
        <f aca="false">INT(T73)</f>
        <v>0</v>
      </c>
      <c r="Y73" s="2" t="n">
        <f aca="false">INT(U73)</f>
        <v>0</v>
      </c>
      <c r="Z73" s="2" t="n">
        <f aca="false">IF(ISNUMBER(D73),ROUND(ABS(D73)*100,0)-SUM(V73:Y73),0)</f>
        <v>0</v>
      </c>
      <c r="AA73" s="2" t="n">
        <f aca="false">ROUND(R73-V73,10)</f>
        <v>0</v>
      </c>
      <c r="AB73" s="2" t="n">
        <f aca="false">ROUND(S73-W73,10)</f>
        <v>0</v>
      </c>
      <c r="AC73" s="2" t="n">
        <f aca="false">ROUND(T73-X73,10)</f>
        <v>0</v>
      </c>
      <c r="AD73" s="2" t="n">
        <f aca="false">ROUND(U73-Y73,10)</f>
        <v>0</v>
      </c>
      <c r="AE73" s="2" t="n">
        <f aca="false">COUNTIFS($AA73:$AD73,"&gt;"&amp;AA73)+COUNTIFS($AA73:AA73,AA73)</f>
        <v>1</v>
      </c>
      <c r="AF73" s="2" t="n">
        <f aca="false">COUNTIFS($AA73:$AD73,"&gt;"&amp;AB73)+COUNTIFS($AA73:AB73,AB73)</f>
        <v>2</v>
      </c>
      <c r="AG73" s="2" t="n">
        <f aca="false">COUNTIFS($AA73:$AD73,"&gt;"&amp;AC73)+COUNTIFS($AA73:AC73,AC73)</f>
        <v>3</v>
      </c>
      <c r="AH73" s="2" t="n">
        <f aca="false">COUNTIFS($AA73:$AD73,"&gt;"&amp;AD73)+COUNTIFS($AA73:AD73,AD73)</f>
        <v>4</v>
      </c>
      <c r="AI73" s="2" t="str">
        <f aca="false">IF(COUNTA(A73:I73)=0,"",IF(OR(NOT(ISNUMBER(A73)),B73="",COUNTIFS(Reparto!$A$8:INDEX(Reparto!$A$8:$A$11,Reparto!$E$5),C73)&lt;&gt;1,NOT(ISNUMBER(D73)),ABS(D73-ROUND(D73,2))&gt;0.000001,MIN(J73:M73)&lt;0,SUM(J73:M73)&lt;=0,COUNT(J73:M73)&lt;&gt;4,ABS(SUM(N73:Q73)-D73)&gt;0.000001),"REVISAR datos","Correcto"))</f>
        <v/>
      </c>
    </row>
    <row r="74" customFormat="false" ht="24" hidden="false" customHeight="true" outlineLevel="0" collapsed="false">
      <c r="A74" s="19"/>
      <c r="B74" s="17"/>
      <c r="C74" s="17"/>
      <c r="D74" s="18"/>
      <c r="E74" s="17"/>
      <c r="F74" s="17"/>
      <c r="G74" s="17"/>
      <c r="H74" s="17"/>
      <c r="I74" s="17"/>
      <c r="J74" s="2" t="n">
        <f aca="false">IF(1&gt;Reparto!$E$5,0,IF(F74="",Reparto!$D$8,F74))</f>
        <v>1800</v>
      </c>
      <c r="K74" s="2" t="n">
        <f aca="false">IF(2&gt;Reparto!$E$5,0,IF(G74="",Reparto!$D$9,G74))</f>
        <v>1200</v>
      </c>
      <c r="L74" s="2" t="n">
        <f aca="false">IF(3&gt;Reparto!$E$5,0,IF(H74="",Reparto!$D$10,H74))</f>
        <v>0</v>
      </c>
      <c r="M74" s="2" t="n">
        <f aca="false">IF(4&gt;Reparto!$E$5,0,IF(I74="",Reparto!$D$11,I74))</f>
        <v>0</v>
      </c>
      <c r="N74" s="8" t="n">
        <f aca="false">IF(OR(NOT(ISNUMBER(D74)),SUM(J74:M74)&lt;=0),0,SIGN(D74)*(V74+IF(AE74&lt;=$Z74,1,0))/100)</f>
        <v>0</v>
      </c>
      <c r="O74" s="8" t="n">
        <f aca="false">IF(OR(NOT(ISNUMBER(D74)),SUM(J74:M74)&lt;=0),0,SIGN(D74)*(W74+IF(AF74&lt;=$Z74,1,0))/100)</f>
        <v>0</v>
      </c>
      <c r="P74" s="8" t="n">
        <f aca="false">IF(OR(NOT(ISNUMBER(D74)),SUM(J74:M74)&lt;=0),0,SIGN(D74)*(X74+IF(AG74&lt;=$Z74,1,0))/100)</f>
        <v>0</v>
      </c>
      <c r="Q74" s="8" t="n">
        <f aca="false">IF(OR(NOT(ISNUMBER(D74)),SUM(J74:M74)&lt;=0),0,SIGN(D74)*(Y74+IF(AH74&lt;=$Z74,1,0))/100)</f>
        <v>0</v>
      </c>
      <c r="R74" s="2" t="n">
        <f aca="false">IF(OR(NOT(ISNUMBER(D74)),SUM(J74:M74)&lt;=0),0,ROUND(ROUND(ABS(D74)*100,0)*J74/SUM(J74:M74),10))</f>
        <v>0</v>
      </c>
      <c r="S74" s="2" t="n">
        <f aca="false">IF(OR(NOT(ISNUMBER(D74)),SUM(J74:M74)&lt;=0),0,ROUND(ROUND(ABS(D74)*100,0)*K74/SUM(J74:M74),10))</f>
        <v>0</v>
      </c>
      <c r="T74" s="2" t="n">
        <f aca="false">IF(OR(NOT(ISNUMBER(D74)),SUM(J74:M74)&lt;=0),0,ROUND(ROUND(ABS(D74)*100,0)*L74/SUM(J74:M74),10))</f>
        <v>0</v>
      </c>
      <c r="U74" s="2" t="n">
        <f aca="false">IF(OR(NOT(ISNUMBER(D74)),SUM(J74:M74)&lt;=0),0,ROUND(ROUND(ABS(D74)*100,0)*M74/SUM(J74:M74),10))</f>
        <v>0</v>
      </c>
      <c r="V74" s="2" t="n">
        <f aca="false">INT(R74)</f>
        <v>0</v>
      </c>
      <c r="W74" s="2" t="n">
        <f aca="false">INT(S74)</f>
        <v>0</v>
      </c>
      <c r="X74" s="2" t="n">
        <f aca="false">INT(T74)</f>
        <v>0</v>
      </c>
      <c r="Y74" s="2" t="n">
        <f aca="false">INT(U74)</f>
        <v>0</v>
      </c>
      <c r="Z74" s="2" t="n">
        <f aca="false">IF(ISNUMBER(D74),ROUND(ABS(D74)*100,0)-SUM(V74:Y74),0)</f>
        <v>0</v>
      </c>
      <c r="AA74" s="2" t="n">
        <f aca="false">ROUND(R74-V74,10)</f>
        <v>0</v>
      </c>
      <c r="AB74" s="2" t="n">
        <f aca="false">ROUND(S74-W74,10)</f>
        <v>0</v>
      </c>
      <c r="AC74" s="2" t="n">
        <f aca="false">ROUND(T74-X74,10)</f>
        <v>0</v>
      </c>
      <c r="AD74" s="2" t="n">
        <f aca="false">ROUND(U74-Y74,10)</f>
        <v>0</v>
      </c>
      <c r="AE74" s="2" t="n">
        <f aca="false">COUNTIFS($AA74:$AD74,"&gt;"&amp;AA74)+COUNTIFS($AA74:AA74,AA74)</f>
        <v>1</v>
      </c>
      <c r="AF74" s="2" t="n">
        <f aca="false">COUNTIFS($AA74:$AD74,"&gt;"&amp;AB74)+COUNTIFS($AA74:AB74,AB74)</f>
        <v>2</v>
      </c>
      <c r="AG74" s="2" t="n">
        <f aca="false">COUNTIFS($AA74:$AD74,"&gt;"&amp;AC74)+COUNTIFS($AA74:AC74,AC74)</f>
        <v>3</v>
      </c>
      <c r="AH74" s="2" t="n">
        <f aca="false">COUNTIFS($AA74:$AD74,"&gt;"&amp;AD74)+COUNTIFS($AA74:AD74,AD74)</f>
        <v>4</v>
      </c>
      <c r="AI74" s="2" t="str">
        <f aca="false">IF(COUNTA(A74:I74)=0,"",IF(OR(NOT(ISNUMBER(A74)),B74="",COUNTIFS(Reparto!$A$8:INDEX(Reparto!$A$8:$A$11,Reparto!$E$5),C74)&lt;&gt;1,NOT(ISNUMBER(D74)),ABS(D74-ROUND(D74,2))&gt;0.000001,MIN(J74:M74)&lt;0,SUM(J74:M74)&lt;=0,COUNT(J74:M74)&lt;&gt;4,ABS(SUM(N74:Q74)-D74)&gt;0.000001),"REVISAR datos","Correcto"))</f>
        <v/>
      </c>
    </row>
    <row r="75" customFormat="false" ht="24" hidden="false" customHeight="true" outlineLevel="0" collapsed="false">
      <c r="A75" s="19"/>
      <c r="B75" s="17"/>
      <c r="C75" s="17"/>
      <c r="D75" s="18"/>
      <c r="E75" s="17"/>
      <c r="F75" s="17"/>
      <c r="G75" s="17"/>
      <c r="H75" s="17"/>
      <c r="I75" s="17"/>
      <c r="J75" s="2" t="n">
        <f aca="false">IF(1&gt;Reparto!$E$5,0,IF(F75="",Reparto!$D$8,F75))</f>
        <v>1800</v>
      </c>
      <c r="K75" s="2" t="n">
        <f aca="false">IF(2&gt;Reparto!$E$5,0,IF(G75="",Reparto!$D$9,G75))</f>
        <v>1200</v>
      </c>
      <c r="L75" s="2" t="n">
        <f aca="false">IF(3&gt;Reparto!$E$5,0,IF(H75="",Reparto!$D$10,H75))</f>
        <v>0</v>
      </c>
      <c r="M75" s="2" t="n">
        <f aca="false">IF(4&gt;Reparto!$E$5,0,IF(I75="",Reparto!$D$11,I75))</f>
        <v>0</v>
      </c>
      <c r="N75" s="8" t="n">
        <f aca="false">IF(OR(NOT(ISNUMBER(D75)),SUM(J75:M75)&lt;=0),0,SIGN(D75)*(V75+IF(AE75&lt;=$Z75,1,0))/100)</f>
        <v>0</v>
      </c>
      <c r="O75" s="8" t="n">
        <f aca="false">IF(OR(NOT(ISNUMBER(D75)),SUM(J75:M75)&lt;=0),0,SIGN(D75)*(W75+IF(AF75&lt;=$Z75,1,0))/100)</f>
        <v>0</v>
      </c>
      <c r="P75" s="8" t="n">
        <f aca="false">IF(OR(NOT(ISNUMBER(D75)),SUM(J75:M75)&lt;=0),0,SIGN(D75)*(X75+IF(AG75&lt;=$Z75,1,0))/100)</f>
        <v>0</v>
      </c>
      <c r="Q75" s="8" t="n">
        <f aca="false">IF(OR(NOT(ISNUMBER(D75)),SUM(J75:M75)&lt;=0),0,SIGN(D75)*(Y75+IF(AH75&lt;=$Z75,1,0))/100)</f>
        <v>0</v>
      </c>
      <c r="R75" s="2" t="n">
        <f aca="false">IF(OR(NOT(ISNUMBER(D75)),SUM(J75:M75)&lt;=0),0,ROUND(ROUND(ABS(D75)*100,0)*J75/SUM(J75:M75),10))</f>
        <v>0</v>
      </c>
      <c r="S75" s="2" t="n">
        <f aca="false">IF(OR(NOT(ISNUMBER(D75)),SUM(J75:M75)&lt;=0),0,ROUND(ROUND(ABS(D75)*100,0)*K75/SUM(J75:M75),10))</f>
        <v>0</v>
      </c>
      <c r="T75" s="2" t="n">
        <f aca="false">IF(OR(NOT(ISNUMBER(D75)),SUM(J75:M75)&lt;=0),0,ROUND(ROUND(ABS(D75)*100,0)*L75/SUM(J75:M75),10))</f>
        <v>0</v>
      </c>
      <c r="U75" s="2" t="n">
        <f aca="false">IF(OR(NOT(ISNUMBER(D75)),SUM(J75:M75)&lt;=0),0,ROUND(ROUND(ABS(D75)*100,0)*M75/SUM(J75:M75),10))</f>
        <v>0</v>
      </c>
      <c r="V75" s="2" t="n">
        <f aca="false">INT(R75)</f>
        <v>0</v>
      </c>
      <c r="W75" s="2" t="n">
        <f aca="false">INT(S75)</f>
        <v>0</v>
      </c>
      <c r="X75" s="2" t="n">
        <f aca="false">INT(T75)</f>
        <v>0</v>
      </c>
      <c r="Y75" s="2" t="n">
        <f aca="false">INT(U75)</f>
        <v>0</v>
      </c>
      <c r="Z75" s="2" t="n">
        <f aca="false">IF(ISNUMBER(D75),ROUND(ABS(D75)*100,0)-SUM(V75:Y75),0)</f>
        <v>0</v>
      </c>
      <c r="AA75" s="2" t="n">
        <f aca="false">ROUND(R75-V75,10)</f>
        <v>0</v>
      </c>
      <c r="AB75" s="2" t="n">
        <f aca="false">ROUND(S75-W75,10)</f>
        <v>0</v>
      </c>
      <c r="AC75" s="2" t="n">
        <f aca="false">ROUND(T75-X75,10)</f>
        <v>0</v>
      </c>
      <c r="AD75" s="2" t="n">
        <f aca="false">ROUND(U75-Y75,10)</f>
        <v>0</v>
      </c>
      <c r="AE75" s="2" t="n">
        <f aca="false">COUNTIFS($AA75:$AD75,"&gt;"&amp;AA75)+COUNTIFS($AA75:AA75,AA75)</f>
        <v>1</v>
      </c>
      <c r="AF75" s="2" t="n">
        <f aca="false">COUNTIFS($AA75:$AD75,"&gt;"&amp;AB75)+COUNTIFS($AA75:AB75,AB75)</f>
        <v>2</v>
      </c>
      <c r="AG75" s="2" t="n">
        <f aca="false">COUNTIFS($AA75:$AD75,"&gt;"&amp;AC75)+COUNTIFS($AA75:AC75,AC75)</f>
        <v>3</v>
      </c>
      <c r="AH75" s="2" t="n">
        <f aca="false">COUNTIFS($AA75:$AD75,"&gt;"&amp;AD75)+COUNTIFS($AA75:AD75,AD75)</f>
        <v>4</v>
      </c>
      <c r="AI75" s="2" t="str">
        <f aca="false">IF(COUNTA(A75:I75)=0,"",IF(OR(NOT(ISNUMBER(A75)),B75="",COUNTIFS(Reparto!$A$8:INDEX(Reparto!$A$8:$A$11,Reparto!$E$5),C75)&lt;&gt;1,NOT(ISNUMBER(D75)),ABS(D75-ROUND(D75,2))&gt;0.000001,MIN(J75:M75)&lt;0,SUM(J75:M75)&lt;=0,COUNT(J75:M75)&lt;&gt;4,ABS(SUM(N75:Q75)-D75)&gt;0.000001),"REVISAR datos","Correcto"))</f>
        <v/>
      </c>
    </row>
    <row r="76" customFormat="false" ht="24" hidden="false" customHeight="true" outlineLevel="0" collapsed="false">
      <c r="A76" s="19"/>
      <c r="B76" s="17"/>
      <c r="C76" s="17"/>
      <c r="D76" s="18"/>
      <c r="E76" s="17"/>
      <c r="F76" s="17"/>
      <c r="G76" s="17"/>
      <c r="H76" s="17"/>
      <c r="I76" s="17"/>
      <c r="J76" s="2" t="n">
        <f aca="false">IF(1&gt;Reparto!$E$5,0,IF(F76="",Reparto!$D$8,F76))</f>
        <v>1800</v>
      </c>
      <c r="K76" s="2" t="n">
        <f aca="false">IF(2&gt;Reparto!$E$5,0,IF(G76="",Reparto!$D$9,G76))</f>
        <v>1200</v>
      </c>
      <c r="L76" s="2" t="n">
        <f aca="false">IF(3&gt;Reparto!$E$5,0,IF(H76="",Reparto!$D$10,H76))</f>
        <v>0</v>
      </c>
      <c r="M76" s="2" t="n">
        <f aca="false">IF(4&gt;Reparto!$E$5,0,IF(I76="",Reparto!$D$11,I76))</f>
        <v>0</v>
      </c>
      <c r="N76" s="8" t="n">
        <f aca="false">IF(OR(NOT(ISNUMBER(D76)),SUM(J76:M76)&lt;=0),0,SIGN(D76)*(V76+IF(AE76&lt;=$Z76,1,0))/100)</f>
        <v>0</v>
      </c>
      <c r="O76" s="8" t="n">
        <f aca="false">IF(OR(NOT(ISNUMBER(D76)),SUM(J76:M76)&lt;=0),0,SIGN(D76)*(W76+IF(AF76&lt;=$Z76,1,0))/100)</f>
        <v>0</v>
      </c>
      <c r="P76" s="8" t="n">
        <f aca="false">IF(OR(NOT(ISNUMBER(D76)),SUM(J76:M76)&lt;=0),0,SIGN(D76)*(X76+IF(AG76&lt;=$Z76,1,0))/100)</f>
        <v>0</v>
      </c>
      <c r="Q76" s="8" t="n">
        <f aca="false">IF(OR(NOT(ISNUMBER(D76)),SUM(J76:M76)&lt;=0),0,SIGN(D76)*(Y76+IF(AH76&lt;=$Z76,1,0))/100)</f>
        <v>0</v>
      </c>
      <c r="R76" s="2" t="n">
        <f aca="false">IF(OR(NOT(ISNUMBER(D76)),SUM(J76:M76)&lt;=0),0,ROUND(ROUND(ABS(D76)*100,0)*J76/SUM(J76:M76),10))</f>
        <v>0</v>
      </c>
      <c r="S76" s="2" t="n">
        <f aca="false">IF(OR(NOT(ISNUMBER(D76)),SUM(J76:M76)&lt;=0),0,ROUND(ROUND(ABS(D76)*100,0)*K76/SUM(J76:M76),10))</f>
        <v>0</v>
      </c>
      <c r="T76" s="2" t="n">
        <f aca="false">IF(OR(NOT(ISNUMBER(D76)),SUM(J76:M76)&lt;=0),0,ROUND(ROUND(ABS(D76)*100,0)*L76/SUM(J76:M76),10))</f>
        <v>0</v>
      </c>
      <c r="U76" s="2" t="n">
        <f aca="false">IF(OR(NOT(ISNUMBER(D76)),SUM(J76:M76)&lt;=0),0,ROUND(ROUND(ABS(D76)*100,0)*M76/SUM(J76:M76),10))</f>
        <v>0</v>
      </c>
      <c r="V76" s="2" t="n">
        <f aca="false">INT(R76)</f>
        <v>0</v>
      </c>
      <c r="W76" s="2" t="n">
        <f aca="false">INT(S76)</f>
        <v>0</v>
      </c>
      <c r="X76" s="2" t="n">
        <f aca="false">INT(T76)</f>
        <v>0</v>
      </c>
      <c r="Y76" s="2" t="n">
        <f aca="false">INT(U76)</f>
        <v>0</v>
      </c>
      <c r="Z76" s="2" t="n">
        <f aca="false">IF(ISNUMBER(D76),ROUND(ABS(D76)*100,0)-SUM(V76:Y76),0)</f>
        <v>0</v>
      </c>
      <c r="AA76" s="2" t="n">
        <f aca="false">ROUND(R76-V76,10)</f>
        <v>0</v>
      </c>
      <c r="AB76" s="2" t="n">
        <f aca="false">ROUND(S76-W76,10)</f>
        <v>0</v>
      </c>
      <c r="AC76" s="2" t="n">
        <f aca="false">ROUND(T76-X76,10)</f>
        <v>0</v>
      </c>
      <c r="AD76" s="2" t="n">
        <f aca="false">ROUND(U76-Y76,10)</f>
        <v>0</v>
      </c>
      <c r="AE76" s="2" t="n">
        <f aca="false">COUNTIFS($AA76:$AD76,"&gt;"&amp;AA76)+COUNTIFS($AA76:AA76,AA76)</f>
        <v>1</v>
      </c>
      <c r="AF76" s="2" t="n">
        <f aca="false">COUNTIFS($AA76:$AD76,"&gt;"&amp;AB76)+COUNTIFS($AA76:AB76,AB76)</f>
        <v>2</v>
      </c>
      <c r="AG76" s="2" t="n">
        <f aca="false">COUNTIFS($AA76:$AD76,"&gt;"&amp;AC76)+COUNTIFS($AA76:AC76,AC76)</f>
        <v>3</v>
      </c>
      <c r="AH76" s="2" t="n">
        <f aca="false">COUNTIFS($AA76:$AD76,"&gt;"&amp;AD76)+COUNTIFS($AA76:AD76,AD76)</f>
        <v>4</v>
      </c>
      <c r="AI76" s="2" t="str">
        <f aca="false">IF(COUNTA(A76:I76)=0,"",IF(OR(NOT(ISNUMBER(A76)),B76="",COUNTIFS(Reparto!$A$8:INDEX(Reparto!$A$8:$A$11,Reparto!$E$5),C76)&lt;&gt;1,NOT(ISNUMBER(D76)),ABS(D76-ROUND(D76,2))&gt;0.000001,MIN(J76:M76)&lt;0,SUM(J76:M76)&lt;=0,COUNT(J76:M76)&lt;&gt;4,ABS(SUM(N76:Q76)-D76)&gt;0.000001),"REVISAR datos","Correcto"))</f>
        <v/>
      </c>
    </row>
    <row r="77" customFormat="false" ht="24" hidden="false" customHeight="true" outlineLevel="0" collapsed="false">
      <c r="A77" s="19"/>
      <c r="B77" s="17"/>
      <c r="C77" s="17"/>
      <c r="D77" s="18"/>
      <c r="E77" s="17"/>
      <c r="F77" s="17"/>
      <c r="G77" s="17"/>
      <c r="H77" s="17"/>
      <c r="I77" s="17"/>
      <c r="J77" s="2" t="n">
        <f aca="false">IF(1&gt;Reparto!$E$5,0,IF(F77="",Reparto!$D$8,F77))</f>
        <v>1800</v>
      </c>
      <c r="K77" s="2" t="n">
        <f aca="false">IF(2&gt;Reparto!$E$5,0,IF(G77="",Reparto!$D$9,G77))</f>
        <v>1200</v>
      </c>
      <c r="L77" s="2" t="n">
        <f aca="false">IF(3&gt;Reparto!$E$5,0,IF(H77="",Reparto!$D$10,H77))</f>
        <v>0</v>
      </c>
      <c r="M77" s="2" t="n">
        <f aca="false">IF(4&gt;Reparto!$E$5,0,IF(I77="",Reparto!$D$11,I77))</f>
        <v>0</v>
      </c>
      <c r="N77" s="8" t="n">
        <f aca="false">IF(OR(NOT(ISNUMBER(D77)),SUM(J77:M77)&lt;=0),0,SIGN(D77)*(V77+IF(AE77&lt;=$Z77,1,0))/100)</f>
        <v>0</v>
      </c>
      <c r="O77" s="8" t="n">
        <f aca="false">IF(OR(NOT(ISNUMBER(D77)),SUM(J77:M77)&lt;=0),0,SIGN(D77)*(W77+IF(AF77&lt;=$Z77,1,0))/100)</f>
        <v>0</v>
      </c>
      <c r="P77" s="8" t="n">
        <f aca="false">IF(OR(NOT(ISNUMBER(D77)),SUM(J77:M77)&lt;=0),0,SIGN(D77)*(X77+IF(AG77&lt;=$Z77,1,0))/100)</f>
        <v>0</v>
      </c>
      <c r="Q77" s="8" t="n">
        <f aca="false">IF(OR(NOT(ISNUMBER(D77)),SUM(J77:M77)&lt;=0),0,SIGN(D77)*(Y77+IF(AH77&lt;=$Z77,1,0))/100)</f>
        <v>0</v>
      </c>
      <c r="R77" s="2" t="n">
        <f aca="false">IF(OR(NOT(ISNUMBER(D77)),SUM(J77:M77)&lt;=0),0,ROUND(ROUND(ABS(D77)*100,0)*J77/SUM(J77:M77),10))</f>
        <v>0</v>
      </c>
      <c r="S77" s="2" t="n">
        <f aca="false">IF(OR(NOT(ISNUMBER(D77)),SUM(J77:M77)&lt;=0),0,ROUND(ROUND(ABS(D77)*100,0)*K77/SUM(J77:M77),10))</f>
        <v>0</v>
      </c>
      <c r="T77" s="2" t="n">
        <f aca="false">IF(OR(NOT(ISNUMBER(D77)),SUM(J77:M77)&lt;=0),0,ROUND(ROUND(ABS(D77)*100,0)*L77/SUM(J77:M77),10))</f>
        <v>0</v>
      </c>
      <c r="U77" s="2" t="n">
        <f aca="false">IF(OR(NOT(ISNUMBER(D77)),SUM(J77:M77)&lt;=0),0,ROUND(ROUND(ABS(D77)*100,0)*M77/SUM(J77:M77),10))</f>
        <v>0</v>
      </c>
      <c r="V77" s="2" t="n">
        <f aca="false">INT(R77)</f>
        <v>0</v>
      </c>
      <c r="W77" s="2" t="n">
        <f aca="false">INT(S77)</f>
        <v>0</v>
      </c>
      <c r="X77" s="2" t="n">
        <f aca="false">INT(T77)</f>
        <v>0</v>
      </c>
      <c r="Y77" s="2" t="n">
        <f aca="false">INT(U77)</f>
        <v>0</v>
      </c>
      <c r="Z77" s="2" t="n">
        <f aca="false">IF(ISNUMBER(D77),ROUND(ABS(D77)*100,0)-SUM(V77:Y77),0)</f>
        <v>0</v>
      </c>
      <c r="AA77" s="2" t="n">
        <f aca="false">ROUND(R77-V77,10)</f>
        <v>0</v>
      </c>
      <c r="AB77" s="2" t="n">
        <f aca="false">ROUND(S77-W77,10)</f>
        <v>0</v>
      </c>
      <c r="AC77" s="2" t="n">
        <f aca="false">ROUND(T77-X77,10)</f>
        <v>0</v>
      </c>
      <c r="AD77" s="2" t="n">
        <f aca="false">ROUND(U77-Y77,10)</f>
        <v>0</v>
      </c>
      <c r="AE77" s="2" t="n">
        <f aca="false">COUNTIFS($AA77:$AD77,"&gt;"&amp;AA77)+COUNTIFS($AA77:AA77,AA77)</f>
        <v>1</v>
      </c>
      <c r="AF77" s="2" t="n">
        <f aca="false">COUNTIFS($AA77:$AD77,"&gt;"&amp;AB77)+COUNTIFS($AA77:AB77,AB77)</f>
        <v>2</v>
      </c>
      <c r="AG77" s="2" t="n">
        <f aca="false">COUNTIFS($AA77:$AD77,"&gt;"&amp;AC77)+COUNTIFS($AA77:AC77,AC77)</f>
        <v>3</v>
      </c>
      <c r="AH77" s="2" t="n">
        <f aca="false">COUNTIFS($AA77:$AD77,"&gt;"&amp;AD77)+COUNTIFS($AA77:AD77,AD77)</f>
        <v>4</v>
      </c>
      <c r="AI77" s="2" t="str">
        <f aca="false">IF(COUNTA(A77:I77)=0,"",IF(OR(NOT(ISNUMBER(A77)),B77="",COUNTIFS(Reparto!$A$8:INDEX(Reparto!$A$8:$A$11,Reparto!$E$5),C77)&lt;&gt;1,NOT(ISNUMBER(D77)),ABS(D77-ROUND(D77,2))&gt;0.000001,MIN(J77:M77)&lt;0,SUM(J77:M77)&lt;=0,COUNT(J77:M77)&lt;&gt;4,ABS(SUM(N77:Q77)-D77)&gt;0.000001),"REVISAR datos","Correcto"))</f>
        <v/>
      </c>
    </row>
    <row r="78" customFormat="false" ht="24" hidden="false" customHeight="true" outlineLevel="0" collapsed="false">
      <c r="A78" s="19"/>
      <c r="B78" s="17"/>
      <c r="C78" s="17"/>
      <c r="D78" s="18"/>
      <c r="E78" s="17"/>
      <c r="F78" s="17"/>
      <c r="G78" s="17"/>
      <c r="H78" s="17"/>
      <c r="I78" s="17"/>
      <c r="J78" s="2" t="n">
        <f aca="false">IF(1&gt;Reparto!$E$5,0,IF(F78="",Reparto!$D$8,F78))</f>
        <v>1800</v>
      </c>
      <c r="K78" s="2" t="n">
        <f aca="false">IF(2&gt;Reparto!$E$5,0,IF(G78="",Reparto!$D$9,G78))</f>
        <v>1200</v>
      </c>
      <c r="L78" s="2" t="n">
        <f aca="false">IF(3&gt;Reparto!$E$5,0,IF(H78="",Reparto!$D$10,H78))</f>
        <v>0</v>
      </c>
      <c r="M78" s="2" t="n">
        <f aca="false">IF(4&gt;Reparto!$E$5,0,IF(I78="",Reparto!$D$11,I78))</f>
        <v>0</v>
      </c>
      <c r="N78" s="8" t="n">
        <f aca="false">IF(OR(NOT(ISNUMBER(D78)),SUM(J78:M78)&lt;=0),0,SIGN(D78)*(V78+IF(AE78&lt;=$Z78,1,0))/100)</f>
        <v>0</v>
      </c>
      <c r="O78" s="8" t="n">
        <f aca="false">IF(OR(NOT(ISNUMBER(D78)),SUM(J78:M78)&lt;=0),0,SIGN(D78)*(W78+IF(AF78&lt;=$Z78,1,0))/100)</f>
        <v>0</v>
      </c>
      <c r="P78" s="8" t="n">
        <f aca="false">IF(OR(NOT(ISNUMBER(D78)),SUM(J78:M78)&lt;=0),0,SIGN(D78)*(X78+IF(AG78&lt;=$Z78,1,0))/100)</f>
        <v>0</v>
      </c>
      <c r="Q78" s="8" t="n">
        <f aca="false">IF(OR(NOT(ISNUMBER(D78)),SUM(J78:M78)&lt;=0),0,SIGN(D78)*(Y78+IF(AH78&lt;=$Z78,1,0))/100)</f>
        <v>0</v>
      </c>
      <c r="R78" s="2" t="n">
        <f aca="false">IF(OR(NOT(ISNUMBER(D78)),SUM(J78:M78)&lt;=0),0,ROUND(ROUND(ABS(D78)*100,0)*J78/SUM(J78:M78),10))</f>
        <v>0</v>
      </c>
      <c r="S78" s="2" t="n">
        <f aca="false">IF(OR(NOT(ISNUMBER(D78)),SUM(J78:M78)&lt;=0),0,ROUND(ROUND(ABS(D78)*100,0)*K78/SUM(J78:M78),10))</f>
        <v>0</v>
      </c>
      <c r="T78" s="2" t="n">
        <f aca="false">IF(OR(NOT(ISNUMBER(D78)),SUM(J78:M78)&lt;=0),0,ROUND(ROUND(ABS(D78)*100,0)*L78/SUM(J78:M78),10))</f>
        <v>0</v>
      </c>
      <c r="U78" s="2" t="n">
        <f aca="false">IF(OR(NOT(ISNUMBER(D78)),SUM(J78:M78)&lt;=0),0,ROUND(ROUND(ABS(D78)*100,0)*M78/SUM(J78:M78),10))</f>
        <v>0</v>
      </c>
      <c r="V78" s="2" t="n">
        <f aca="false">INT(R78)</f>
        <v>0</v>
      </c>
      <c r="W78" s="2" t="n">
        <f aca="false">INT(S78)</f>
        <v>0</v>
      </c>
      <c r="X78" s="2" t="n">
        <f aca="false">INT(T78)</f>
        <v>0</v>
      </c>
      <c r="Y78" s="2" t="n">
        <f aca="false">INT(U78)</f>
        <v>0</v>
      </c>
      <c r="Z78" s="2" t="n">
        <f aca="false">IF(ISNUMBER(D78),ROUND(ABS(D78)*100,0)-SUM(V78:Y78),0)</f>
        <v>0</v>
      </c>
      <c r="AA78" s="2" t="n">
        <f aca="false">ROUND(R78-V78,10)</f>
        <v>0</v>
      </c>
      <c r="AB78" s="2" t="n">
        <f aca="false">ROUND(S78-W78,10)</f>
        <v>0</v>
      </c>
      <c r="AC78" s="2" t="n">
        <f aca="false">ROUND(T78-X78,10)</f>
        <v>0</v>
      </c>
      <c r="AD78" s="2" t="n">
        <f aca="false">ROUND(U78-Y78,10)</f>
        <v>0</v>
      </c>
      <c r="AE78" s="2" t="n">
        <f aca="false">COUNTIFS($AA78:$AD78,"&gt;"&amp;AA78)+COUNTIFS($AA78:AA78,AA78)</f>
        <v>1</v>
      </c>
      <c r="AF78" s="2" t="n">
        <f aca="false">COUNTIFS($AA78:$AD78,"&gt;"&amp;AB78)+COUNTIFS($AA78:AB78,AB78)</f>
        <v>2</v>
      </c>
      <c r="AG78" s="2" t="n">
        <f aca="false">COUNTIFS($AA78:$AD78,"&gt;"&amp;AC78)+COUNTIFS($AA78:AC78,AC78)</f>
        <v>3</v>
      </c>
      <c r="AH78" s="2" t="n">
        <f aca="false">COUNTIFS($AA78:$AD78,"&gt;"&amp;AD78)+COUNTIFS($AA78:AD78,AD78)</f>
        <v>4</v>
      </c>
      <c r="AI78" s="2" t="str">
        <f aca="false">IF(COUNTA(A78:I78)=0,"",IF(OR(NOT(ISNUMBER(A78)),B78="",COUNTIFS(Reparto!$A$8:INDEX(Reparto!$A$8:$A$11,Reparto!$E$5),C78)&lt;&gt;1,NOT(ISNUMBER(D78)),ABS(D78-ROUND(D78,2))&gt;0.000001,MIN(J78:M78)&lt;0,SUM(J78:M78)&lt;=0,COUNT(J78:M78)&lt;&gt;4,ABS(SUM(N78:Q78)-D78)&gt;0.000001),"REVISAR datos","Correcto"))</f>
        <v/>
      </c>
    </row>
    <row r="79" customFormat="false" ht="24" hidden="false" customHeight="true" outlineLevel="0" collapsed="false">
      <c r="A79" s="19"/>
      <c r="B79" s="17"/>
      <c r="C79" s="17"/>
      <c r="D79" s="18"/>
      <c r="E79" s="17"/>
      <c r="F79" s="17"/>
      <c r="G79" s="17"/>
      <c r="H79" s="17"/>
      <c r="I79" s="17"/>
      <c r="J79" s="2" t="n">
        <f aca="false">IF(1&gt;Reparto!$E$5,0,IF(F79="",Reparto!$D$8,F79))</f>
        <v>1800</v>
      </c>
      <c r="K79" s="2" t="n">
        <f aca="false">IF(2&gt;Reparto!$E$5,0,IF(G79="",Reparto!$D$9,G79))</f>
        <v>1200</v>
      </c>
      <c r="L79" s="2" t="n">
        <f aca="false">IF(3&gt;Reparto!$E$5,0,IF(H79="",Reparto!$D$10,H79))</f>
        <v>0</v>
      </c>
      <c r="M79" s="2" t="n">
        <f aca="false">IF(4&gt;Reparto!$E$5,0,IF(I79="",Reparto!$D$11,I79))</f>
        <v>0</v>
      </c>
      <c r="N79" s="8" t="n">
        <f aca="false">IF(OR(NOT(ISNUMBER(D79)),SUM(J79:M79)&lt;=0),0,SIGN(D79)*(V79+IF(AE79&lt;=$Z79,1,0))/100)</f>
        <v>0</v>
      </c>
      <c r="O79" s="8" t="n">
        <f aca="false">IF(OR(NOT(ISNUMBER(D79)),SUM(J79:M79)&lt;=0),0,SIGN(D79)*(W79+IF(AF79&lt;=$Z79,1,0))/100)</f>
        <v>0</v>
      </c>
      <c r="P79" s="8" t="n">
        <f aca="false">IF(OR(NOT(ISNUMBER(D79)),SUM(J79:M79)&lt;=0),0,SIGN(D79)*(X79+IF(AG79&lt;=$Z79,1,0))/100)</f>
        <v>0</v>
      </c>
      <c r="Q79" s="8" t="n">
        <f aca="false">IF(OR(NOT(ISNUMBER(D79)),SUM(J79:M79)&lt;=0),0,SIGN(D79)*(Y79+IF(AH79&lt;=$Z79,1,0))/100)</f>
        <v>0</v>
      </c>
      <c r="R79" s="2" t="n">
        <f aca="false">IF(OR(NOT(ISNUMBER(D79)),SUM(J79:M79)&lt;=0),0,ROUND(ROUND(ABS(D79)*100,0)*J79/SUM(J79:M79),10))</f>
        <v>0</v>
      </c>
      <c r="S79" s="2" t="n">
        <f aca="false">IF(OR(NOT(ISNUMBER(D79)),SUM(J79:M79)&lt;=0),0,ROUND(ROUND(ABS(D79)*100,0)*K79/SUM(J79:M79),10))</f>
        <v>0</v>
      </c>
      <c r="T79" s="2" t="n">
        <f aca="false">IF(OR(NOT(ISNUMBER(D79)),SUM(J79:M79)&lt;=0),0,ROUND(ROUND(ABS(D79)*100,0)*L79/SUM(J79:M79),10))</f>
        <v>0</v>
      </c>
      <c r="U79" s="2" t="n">
        <f aca="false">IF(OR(NOT(ISNUMBER(D79)),SUM(J79:M79)&lt;=0),0,ROUND(ROUND(ABS(D79)*100,0)*M79/SUM(J79:M79),10))</f>
        <v>0</v>
      </c>
      <c r="V79" s="2" t="n">
        <f aca="false">INT(R79)</f>
        <v>0</v>
      </c>
      <c r="W79" s="2" t="n">
        <f aca="false">INT(S79)</f>
        <v>0</v>
      </c>
      <c r="X79" s="2" t="n">
        <f aca="false">INT(T79)</f>
        <v>0</v>
      </c>
      <c r="Y79" s="2" t="n">
        <f aca="false">INT(U79)</f>
        <v>0</v>
      </c>
      <c r="Z79" s="2" t="n">
        <f aca="false">IF(ISNUMBER(D79),ROUND(ABS(D79)*100,0)-SUM(V79:Y79),0)</f>
        <v>0</v>
      </c>
      <c r="AA79" s="2" t="n">
        <f aca="false">ROUND(R79-V79,10)</f>
        <v>0</v>
      </c>
      <c r="AB79" s="2" t="n">
        <f aca="false">ROUND(S79-W79,10)</f>
        <v>0</v>
      </c>
      <c r="AC79" s="2" t="n">
        <f aca="false">ROUND(T79-X79,10)</f>
        <v>0</v>
      </c>
      <c r="AD79" s="2" t="n">
        <f aca="false">ROUND(U79-Y79,10)</f>
        <v>0</v>
      </c>
      <c r="AE79" s="2" t="n">
        <f aca="false">COUNTIFS($AA79:$AD79,"&gt;"&amp;AA79)+COUNTIFS($AA79:AA79,AA79)</f>
        <v>1</v>
      </c>
      <c r="AF79" s="2" t="n">
        <f aca="false">COUNTIFS($AA79:$AD79,"&gt;"&amp;AB79)+COUNTIFS($AA79:AB79,AB79)</f>
        <v>2</v>
      </c>
      <c r="AG79" s="2" t="n">
        <f aca="false">COUNTIFS($AA79:$AD79,"&gt;"&amp;AC79)+COUNTIFS($AA79:AC79,AC79)</f>
        <v>3</v>
      </c>
      <c r="AH79" s="2" t="n">
        <f aca="false">COUNTIFS($AA79:$AD79,"&gt;"&amp;AD79)+COUNTIFS($AA79:AD79,AD79)</f>
        <v>4</v>
      </c>
      <c r="AI79" s="2" t="str">
        <f aca="false">IF(COUNTA(A79:I79)=0,"",IF(OR(NOT(ISNUMBER(A79)),B79="",COUNTIFS(Reparto!$A$8:INDEX(Reparto!$A$8:$A$11,Reparto!$E$5),C79)&lt;&gt;1,NOT(ISNUMBER(D79)),ABS(D79-ROUND(D79,2))&gt;0.000001,MIN(J79:M79)&lt;0,SUM(J79:M79)&lt;=0,COUNT(J79:M79)&lt;&gt;4,ABS(SUM(N79:Q79)-D79)&gt;0.000001),"REVISAR datos","Correcto"))</f>
        <v/>
      </c>
    </row>
    <row r="80" customFormat="false" ht="24" hidden="false" customHeight="true" outlineLevel="0" collapsed="false">
      <c r="A80" s="19"/>
      <c r="B80" s="17"/>
      <c r="C80" s="17"/>
      <c r="D80" s="18"/>
      <c r="E80" s="17"/>
      <c r="F80" s="17"/>
      <c r="G80" s="17"/>
      <c r="H80" s="17"/>
      <c r="I80" s="17"/>
      <c r="J80" s="2" t="n">
        <f aca="false">IF(1&gt;Reparto!$E$5,0,IF(F80="",Reparto!$D$8,F80))</f>
        <v>1800</v>
      </c>
      <c r="K80" s="2" t="n">
        <f aca="false">IF(2&gt;Reparto!$E$5,0,IF(G80="",Reparto!$D$9,G80))</f>
        <v>1200</v>
      </c>
      <c r="L80" s="2" t="n">
        <f aca="false">IF(3&gt;Reparto!$E$5,0,IF(H80="",Reparto!$D$10,H80))</f>
        <v>0</v>
      </c>
      <c r="M80" s="2" t="n">
        <f aca="false">IF(4&gt;Reparto!$E$5,0,IF(I80="",Reparto!$D$11,I80))</f>
        <v>0</v>
      </c>
      <c r="N80" s="8" t="n">
        <f aca="false">IF(OR(NOT(ISNUMBER(D80)),SUM(J80:M80)&lt;=0),0,SIGN(D80)*(V80+IF(AE80&lt;=$Z80,1,0))/100)</f>
        <v>0</v>
      </c>
      <c r="O80" s="8" t="n">
        <f aca="false">IF(OR(NOT(ISNUMBER(D80)),SUM(J80:M80)&lt;=0),0,SIGN(D80)*(W80+IF(AF80&lt;=$Z80,1,0))/100)</f>
        <v>0</v>
      </c>
      <c r="P80" s="8" t="n">
        <f aca="false">IF(OR(NOT(ISNUMBER(D80)),SUM(J80:M80)&lt;=0),0,SIGN(D80)*(X80+IF(AG80&lt;=$Z80,1,0))/100)</f>
        <v>0</v>
      </c>
      <c r="Q80" s="8" t="n">
        <f aca="false">IF(OR(NOT(ISNUMBER(D80)),SUM(J80:M80)&lt;=0),0,SIGN(D80)*(Y80+IF(AH80&lt;=$Z80,1,0))/100)</f>
        <v>0</v>
      </c>
      <c r="R80" s="2" t="n">
        <f aca="false">IF(OR(NOT(ISNUMBER(D80)),SUM(J80:M80)&lt;=0),0,ROUND(ROUND(ABS(D80)*100,0)*J80/SUM(J80:M80),10))</f>
        <v>0</v>
      </c>
      <c r="S80" s="2" t="n">
        <f aca="false">IF(OR(NOT(ISNUMBER(D80)),SUM(J80:M80)&lt;=0),0,ROUND(ROUND(ABS(D80)*100,0)*K80/SUM(J80:M80),10))</f>
        <v>0</v>
      </c>
      <c r="T80" s="2" t="n">
        <f aca="false">IF(OR(NOT(ISNUMBER(D80)),SUM(J80:M80)&lt;=0),0,ROUND(ROUND(ABS(D80)*100,0)*L80/SUM(J80:M80),10))</f>
        <v>0</v>
      </c>
      <c r="U80" s="2" t="n">
        <f aca="false">IF(OR(NOT(ISNUMBER(D80)),SUM(J80:M80)&lt;=0),0,ROUND(ROUND(ABS(D80)*100,0)*M80/SUM(J80:M80),10))</f>
        <v>0</v>
      </c>
      <c r="V80" s="2" t="n">
        <f aca="false">INT(R80)</f>
        <v>0</v>
      </c>
      <c r="W80" s="2" t="n">
        <f aca="false">INT(S80)</f>
        <v>0</v>
      </c>
      <c r="X80" s="2" t="n">
        <f aca="false">INT(T80)</f>
        <v>0</v>
      </c>
      <c r="Y80" s="2" t="n">
        <f aca="false">INT(U80)</f>
        <v>0</v>
      </c>
      <c r="Z80" s="2" t="n">
        <f aca="false">IF(ISNUMBER(D80),ROUND(ABS(D80)*100,0)-SUM(V80:Y80),0)</f>
        <v>0</v>
      </c>
      <c r="AA80" s="2" t="n">
        <f aca="false">ROUND(R80-V80,10)</f>
        <v>0</v>
      </c>
      <c r="AB80" s="2" t="n">
        <f aca="false">ROUND(S80-W80,10)</f>
        <v>0</v>
      </c>
      <c r="AC80" s="2" t="n">
        <f aca="false">ROUND(T80-X80,10)</f>
        <v>0</v>
      </c>
      <c r="AD80" s="2" t="n">
        <f aca="false">ROUND(U80-Y80,10)</f>
        <v>0</v>
      </c>
      <c r="AE80" s="2" t="n">
        <f aca="false">COUNTIFS($AA80:$AD80,"&gt;"&amp;AA80)+COUNTIFS($AA80:AA80,AA80)</f>
        <v>1</v>
      </c>
      <c r="AF80" s="2" t="n">
        <f aca="false">COUNTIFS($AA80:$AD80,"&gt;"&amp;AB80)+COUNTIFS($AA80:AB80,AB80)</f>
        <v>2</v>
      </c>
      <c r="AG80" s="2" t="n">
        <f aca="false">COUNTIFS($AA80:$AD80,"&gt;"&amp;AC80)+COUNTIFS($AA80:AC80,AC80)</f>
        <v>3</v>
      </c>
      <c r="AH80" s="2" t="n">
        <f aca="false">COUNTIFS($AA80:$AD80,"&gt;"&amp;AD80)+COUNTIFS($AA80:AD80,AD80)</f>
        <v>4</v>
      </c>
      <c r="AI80" s="2" t="str">
        <f aca="false">IF(COUNTA(A80:I80)=0,"",IF(OR(NOT(ISNUMBER(A80)),B80="",COUNTIFS(Reparto!$A$8:INDEX(Reparto!$A$8:$A$11,Reparto!$E$5),C80)&lt;&gt;1,NOT(ISNUMBER(D80)),ABS(D80-ROUND(D80,2))&gt;0.000001,MIN(J80:M80)&lt;0,SUM(J80:M80)&lt;=0,COUNT(J80:M80)&lt;&gt;4,ABS(SUM(N80:Q80)-D80)&gt;0.000001),"REVISAR datos","Correcto"))</f>
        <v/>
      </c>
    </row>
    <row r="81" customFormat="false" ht="24" hidden="false" customHeight="true" outlineLevel="0" collapsed="false">
      <c r="A81" s="19"/>
      <c r="B81" s="17"/>
      <c r="C81" s="17"/>
      <c r="D81" s="18"/>
      <c r="E81" s="17"/>
      <c r="F81" s="17"/>
      <c r="G81" s="17"/>
      <c r="H81" s="17"/>
      <c r="I81" s="17"/>
      <c r="J81" s="2" t="n">
        <f aca="false">IF(1&gt;Reparto!$E$5,0,IF(F81="",Reparto!$D$8,F81))</f>
        <v>1800</v>
      </c>
      <c r="K81" s="2" t="n">
        <f aca="false">IF(2&gt;Reparto!$E$5,0,IF(G81="",Reparto!$D$9,G81))</f>
        <v>1200</v>
      </c>
      <c r="L81" s="2" t="n">
        <f aca="false">IF(3&gt;Reparto!$E$5,0,IF(H81="",Reparto!$D$10,H81))</f>
        <v>0</v>
      </c>
      <c r="M81" s="2" t="n">
        <f aca="false">IF(4&gt;Reparto!$E$5,0,IF(I81="",Reparto!$D$11,I81))</f>
        <v>0</v>
      </c>
      <c r="N81" s="8" t="n">
        <f aca="false">IF(OR(NOT(ISNUMBER(D81)),SUM(J81:M81)&lt;=0),0,SIGN(D81)*(V81+IF(AE81&lt;=$Z81,1,0))/100)</f>
        <v>0</v>
      </c>
      <c r="O81" s="8" t="n">
        <f aca="false">IF(OR(NOT(ISNUMBER(D81)),SUM(J81:M81)&lt;=0),0,SIGN(D81)*(W81+IF(AF81&lt;=$Z81,1,0))/100)</f>
        <v>0</v>
      </c>
      <c r="P81" s="8" t="n">
        <f aca="false">IF(OR(NOT(ISNUMBER(D81)),SUM(J81:M81)&lt;=0),0,SIGN(D81)*(X81+IF(AG81&lt;=$Z81,1,0))/100)</f>
        <v>0</v>
      </c>
      <c r="Q81" s="8" t="n">
        <f aca="false">IF(OR(NOT(ISNUMBER(D81)),SUM(J81:M81)&lt;=0),0,SIGN(D81)*(Y81+IF(AH81&lt;=$Z81,1,0))/100)</f>
        <v>0</v>
      </c>
      <c r="R81" s="2" t="n">
        <f aca="false">IF(OR(NOT(ISNUMBER(D81)),SUM(J81:M81)&lt;=0),0,ROUND(ROUND(ABS(D81)*100,0)*J81/SUM(J81:M81),10))</f>
        <v>0</v>
      </c>
      <c r="S81" s="2" t="n">
        <f aca="false">IF(OR(NOT(ISNUMBER(D81)),SUM(J81:M81)&lt;=0),0,ROUND(ROUND(ABS(D81)*100,0)*K81/SUM(J81:M81),10))</f>
        <v>0</v>
      </c>
      <c r="T81" s="2" t="n">
        <f aca="false">IF(OR(NOT(ISNUMBER(D81)),SUM(J81:M81)&lt;=0),0,ROUND(ROUND(ABS(D81)*100,0)*L81/SUM(J81:M81),10))</f>
        <v>0</v>
      </c>
      <c r="U81" s="2" t="n">
        <f aca="false">IF(OR(NOT(ISNUMBER(D81)),SUM(J81:M81)&lt;=0),0,ROUND(ROUND(ABS(D81)*100,0)*M81/SUM(J81:M81),10))</f>
        <v>0</v>
      </c>
      <c r="V81" s="2" t="n">
        <f aca="false">INT(R81)</f>
        <v>0</v>
      </c>
      <c r="W81" s="2" t="n">
        <f aca="false">INT(S81)</f>
        <v>0</v>
      </c>
      <c r="X81" s="2" t="n">
        <f aca="false">INT(T81)</f>
        <v>0</v>
      </c>
      <c r="Y81" s="2" t="n">
        <f aca="false">INT(U81)</f>
        <v>0</v>
      </c>
      <c r="Z81" s="2" t="n">
        <f aca="false">IF(ISNUMBER(D81),ROUND(ABS(D81)*100,0)-SUM(V81:Y81),0)</f>
        <v>0</v>
      </c>
      <c r="AA81" s="2" t="n">
        <f aca="false">ROUND(R81-V81,10)</f>
        <v>0</v>
      </c>
      <c r="AB81" s="2" t="n">
        <f aca="false">ROUND(S81-W81,10)</f>
        <v>0</v>
      </c>
      <c r="AC81" s="2" t="n">
        <f aca="false">ROUND(T81-X81,10)</f>
        <v>0</v>
      </c>
      <c r="AD81" s="2" t="n">
        <f aca="false">ROUND(U81-Y81,10)</f>
        <v>0</v>
      </c>
      <c r="AE81" s="2" t="n">
        <f aca="false">COUNTIFS($AA81:$AD81,"&gt;"&amp;AA81)+COUNTIFS($AA81:AA81,AA81)</f>
        <v>1</v>
      </c>
      <c r="AF81" s="2" t="n">
        <f aca="false">COUNTIFS($AA81:$AD81,"&gt;"&amp;AB81)+COUNTIFS($AA81:AB81,AB81)</f>
        <v>2</v>
      </c>
      <c r="AG81" s="2" t="n">
        <f aca="false">COUNTIFS($AA81:$AD81,"&gt;"&amp;AC81)+COUNTIFS($AA81:AC81,AC81)</f>
        <v>3</v>
      </c>
      <c r="AH81" s="2" t="n">
        <f aca="false">COUNTIFS($AA81:$AD81,"&gt;"&amp;AD81)+COUNTIFS($AA81:AD81,AD81)</f>
        <v>4</v>
      </c>
      <c r="AI81" s="2" t="str">
        <f aca="false">IF(COUNTA(A81:I81)=0,"",IF(OR(NOT(ISNUMBER(A81)),B81="",COUNTIFS(Reparto!$A$8:INDEX(Reparto!$A$8:$A$11,Reparto!$E$5),C81)&lt;&gt;1,NOT(ISNUMBER(D81)),ABS(D81-ROUND(D81,2))&gt;0.000001,MIN(J81:M81)&lt;0,SUM(J81:M81)&lt;=0,COUNT(J81:M81)&lt;&gt;4,ABS(SUM(N81:Q81)-D81)&gt;0.000001),"REVISAR datos","Correcto"))</f>
        <v/>
      </c>
    </row>
    <row r="82" customFormat="false" ht="24" hidden="false" customHeight="true" outlineLevel="0" collapsed="false">
      <c r="A82" s="19"/>
      <c r="B82" s="17"/>
      <c r="C82" s="17"/>
      <c r="D82" s="18"/>
      <c r="E82" s="17"/>
      <c r="F82" s="17"/>
      <c r="G82" s="17"/>
      <c r="H82" s="17"/>
      <c r="I82" s="17"/>
      <c r="J82" s="2" t="n">
        <f aca="false">IF(1&gt;Reparto!$E$5,0,IF(F82="",Reparto!$D$8,F82))</f>
        <v>1800</v>
      </c>
      <c r="K82" s="2" t="n">
        <f aca="false">IF(2&gt;Reparto!$E$5,0,IF(G82="",Reparto!$D$9,G82))</f>
        <v>1200</v>
      </c>
      <c r="L82" s="2" t="n">
        <f aca="false">IF(3&gt;Reparto!$E$5,0,IF(H82="",Reparto!$D$10,H82))</f>
        <v>0</v>
      </c>
      <c r="M82" s="2" t="n">
        <f aca="false">IF(4&gt;Reparto!$E$5,0,IF(I82="",Reparto!$D$11,I82))</f>
        <v>0</v>
      </c>
      <c r="N82" s="8" t="n">
        <f aca="false">IF(OR(NOT(ISNUMBER(D82)),SUM(J82:M82)&lt;=0),0,SIGN(D82)*(V82+IF(AE82&lt;=$Z82,1,0))/100)</f>
        <v>0</v>
      </c>
      <c r="O82" s="8" t="n">
        <f aca="false">IF(OR(NOT(ISNUMBER(D82)),SUM(J82:M82)&lt;=0),0,SIGN(D82)*(W82+IF(AF82&lt;=$Z82,1,0))/100)</f>
        <v>0</v>
      </c>
      <c r="P82" s="8" t="n">
        <f aca="false">IF(OR(NOT(ISNUMBER(D82)),SUM(J82:M82)&lt;=0),0,SIGN(D82)*(X82+IF(AG82&lt;=$Z82,1,0))/100)</f>
        <v>0</v>
      </c>
      <c r="Q82" s="8" t="n">
        <f aca="false">IF(OR(NOT(ISNUMBER(D82)),SUM(J82:M82)&lt;=0),0,SIGN(D82)*(Y82+IF(AH82&lt;=$Z82,1,0))/100)</f>
        <v>0</v>
      </c>
      <c r="R82" s="2" t="n">
        <f aca="false">IF(OR(NOT(ISNUMBER(D82)),SUM(J82:M82)&lt;=0),0,ROUND(ROUND(ABS(D82)*100,0)*J82/SUM(J82:M82),10))</f>
        <v>0</v>
      </c>
      <c r="S82" s="2" t="n">
        <f aca="false">IF(OR(NOT(ISNUMBER(D82)),SUM(J82:M82)&lt;=0),0,ROUND(ROUND(ABS(D82)*100,0)*K82/SUM(J82:M82),10))</f>
        <v>0</v>
      </c>
      <c r="T82" s="2" t="n">
        <f aca="false">IF(OR(NOT(ISNUMBER(D82)),SUM(J82:M82)&lt;=0),0,ROUND(ROUND(ABS(D82)*100,0)*L82/SUM(J82:M82),10))</f>
        <v>0</v>
      </c>
      <c r="U82" s="2" t="n">
        <f aca="false">IF(OR(NOT(ISNUMBER(D82)),SUM(J82:M82)&lt;=0),0,ROUND(ROUND(ABS(D82)*100,0)*M82/SUM(J82:M82),10))</f>
        <v>0</v>
      </c>
      <c r="V82" s="2" t="n">
        <f aca="false">INT(R82)</f>
        <v>0</v>
      </c>
      <c r="W82" s="2" t="n">
        <f aca="false">INT(S82)</f>
        <v>0</v>
      </c>
      <c r="X82" s="2" t="n">
        <f aca="false">INT(T82)</f>
        <v>0</v>
      </c>
      <c r="Y82" s="2" t="n">
        <f aca="false">INT(U82)</f>
        <v>0</v>
      </c>
      <c r="Z82" s="2" t="n">
        <f aca="false">IF(ISNUMBER(D82),ROUND(ABS(D82)*100,0)-SUM(V82:Y82),0)</f>
        <v>0</v>
      </c>
      <c r="AA82" s="2" t="n">
        <f aca="false">ROUND(R82-V82,10)</f>
        <v>0</v>
      </c>
      <c r="AB82" s="2" t="n">
        <f aca="false">ROUND(S82-W82,10)</f>
        <v>0</v>
      </c>
      <c r="AC82" s="2" t="n">
        <f aca="false">ROUND(T82-X82,10)</f>
        <v>0</v>
      </c>
      <c r="AD82" s="2" t="n">
        <f aca="false">ROUND(U82-Y82,10)</f>
        <v>0</v>
      </c>
      <c r="AE82" s="2" t="n">
        <f aca="false">COUNTIFS($AA82:$AD82,"&gt;"&amp;AA82)+COUNTIFS($AA82:AA82,AA82)</f>
        <v>1</v>
      </c>
      <c r="AF82" s="2" t="n">
        <f aca="false">COUNTIFS($AA82:$AD82,"&gt;"&amp;AB82)+COUNTIFS($AA82:AB82,AB82)</f>
        <v>2</v>
      </c>
      <c r="AG82" s="2" t="n">
        <f aca="false">COUNTIFS($AA82:$AD82,"&gt;"&amp;AC82)+COUNTIFS($AA82:AC82,AC82)</f>
        <v>3</v>
      </c>
      <c r="AH82" s="2" t="n">
        <f aca="false">COUNTIFS($AA82:$AD82,"&gt;"&amp;AD82)+COUNTIFS($AA82:AD82,AD82)</f>
        <v>4</v>
      </c>
      <c r="AI82" s="2" t="str">
        <f aca="false">IF(COUNTA(A82:I82)=0,"",IF(OR(NOT(ISNUMBER(A82)),B82="",COUNTIFS(Reparto!$A$8:INDEX(Reparto!$A$8:$A$11,Reparto!$E$5),C82)&lt;&gt;1,NOT(ISNUMBER(D82)),ABS(D82-ROUND(D82,2))&gt;0.000001,MIN(J82:M82)&lt;0,SUM(J82:M82)&lt;=0,COUNT(J82:M82)&lt;&gt;4,ABS(SUM(N82:Q82)-D82)&gt;0.000001),"REVISAR datos","Correcto"))</f>
        <v/>
      </c>
    </row>
    <row r="83" customFormat="false" ht="24" hidden="false" customHeight="true" outlineLevel="0" collapsed="false">
      <c r="A83" s="19"/>
      <c r="B83" s="17"/>
      <c r="C83" s="17"/>
      <c r="D83" s="18"/>
      <c r="E83" s="17"/>
      <c r="F83" s="17"/>
      <c r="G83" s="17"/>
      <c r="H83" s="17"/>
      <c r="I83" s="17"/>
      <c r="J83" s="2" t="n">
        <f aca="false">IF(1&gt;Reparto!$E$5,0,IF(F83="",Reparto!$D$8,F83))</f>
        <v>1800</v>
      </c>
      <c r="K83" s="2" t="n">
        <f aca="false">IF(2&gt;Reparto!$E$5,0,IF(G83="",Reparto!$D$9,G83))</f>
        <v>1200</v>
      </c>
      <c r="L83" s="2" t="n">
        <f aca="false">IF(3&gt;Reparto!$E$5,0,IF(H83="",Reparto!$D$10,H83))</f>
        <v>0</v>
      </c>
      <c r="M83" s="2" t="n">
        <f aca="false">IF(4&gt;Reparto!$E$5,0,IF(I83="",Reparto!$D$11,I83))</f>
        <v>0</v>
      </c>
      <c r="N83" s="8" t="n">
        <f aca="false">IF(OR(NOT(ISNUMBER(D83)),SUM(J83:M83)&lt;=0),0,SIGN(D83)*(V83+IF(AE83&lt;=$Z83,1,0))/100)</f>
        <v>0</v>
      </c>
      <c r="O83" s="8" t="n">
        <f aca="false">IF(OR(NOT(ISNUMBER(D83)),SUM(J83:M83)&lt;=0),0,SIGN(D83)*(W83+IF(AF83&lt;=$Z83,1,0))/100)</f>
        <v>0</v>
      </c>
      <c r="P83" s="8" t="n">
        <f aca="false">IF(OR(NOT(ISNUMBER(D83)),SUM(J83:M83)&lt;=0),0,SIGN(D83)*(X83+IF(AG83&lt;=$Z83,1,0))/100)</f>
        <v>0</v>
      </c>
      <c r="Q83" s="8" t="n">
        <f aca="false">IF(OR(NOT(ISNUMBER(D83)),SUM(J83:M83)&lt;=0),0,SIGN(D83)*(Y83+IF(AH83&lt;=$Z83,1,0))/100)</f>
        <v>0</v>
      </c>
      <c r="R83" s="2" t="n">
        <f aca="false">IF(OR(NOT(ISNUMBER(D83)),SUM(J83:M83)&lt;=0),0,ROUND(ROUND(ABS(D83)*100,0)*J83/SUM(J83:M83),10))</f>
        <v>0</v>
      </c>
      <c r="S83" s="2" t="n">
        <f aca="false">IF(OR(NOT(ISNUMBER(D83)),SUM(J83:M83)&lt;=0),0,ROUND(ROUND(ABS(D83)*100,0)*K83/SUM(J83:M83),10))</f>
        <v>0</v>
      </c>
      <c r="T83" s="2" t="n">
        <f aca="false">IF(OR(NOT(ISNUMBER(D83)),SUM(J83:M83)&lt;=0),0,ROUND(ROUND(ABS(D83)*100,0)*L83/SUM(J83:M83),10))</f>
        <v>0</v>
      </c>
      <c r="U83" s="2" t="n">
        <f aca="false">IF(OR(NOT(ISNUMBER(D83)),SUM(J83:M83)&lt;=0),0,ROUND(ROUND(ABS(D83)*100,0)*M83/SUM(J83:M83),10))</f>
        <v>0</v>
      </c>
      <c r="V83" s="2" t="n">
        <f aca="false">INT(R83)</f>
        <v>0</v>
      </c>
      <c r="W83" s="2" t="n">
        <f aca="false">INT(S83)</f>
        <v>0</v>
      </c>
      <c r="X83" s="2" t="n">
        <f aca="false">INT(T83)</f>
        <v>0</v>
      </c>
      <c r="Y83" s="2" t="n">
        <f aca="false">INT(U83)</f>
        <v>0</v>
      </c>
      <c r="Z83" s="2" t="n">
        <f aca="false">IF(ISNUMBER(D83),ROUND(ABS(D83)*100,0)-SUM(V83:Y83),0)</f>
        <v>0</v>
      </c>
      <c r="AA83" s="2" t="n">
        <f aca="false">ROUND(R83-V83,10)</f>
        <v>0</v>
      </c>
      <c r="AB83" s="2" t="n">
        <f aca="false">ROUND(S83-W83,10)</f>
        <v>0</v>
      </c>
      <c r="AC83" s="2" t="n">
        <f aca="false">ROUND(T83-X83,10)</f>
        <v>0</v>
      </c>
      <c r="AD83" s="2" t="n">
        <f aca="false">ROUND(U83-Y83,10)</f>
        <v>0</v>
      </c>
      <c r="AE83" s="2" t="n">
        <f aca="false">COUNTIFS($AA83:$AD83,"&gt;"&amp;AA83)+COUNTIFS($AA83:AA83,AA83)</f>
        <v>1</v>
      </c>
      <c r="AF83" s="2" t="n">
        <f aca="false">COUNTIFS($AA83:$AD83,"&gt;"&amp;AB83)+COUNTIFS($AA83:AB83,AB83)</f>
        <v>2</v>
      </c>
      <c r="AG83" s="2" t="n">
        <f aca="false">COUNTIFS($AA83:$AD83,"&gt;"&amp;AC83)+COUNTIFS($AA83:AC83,AC83)</f>
        <v>3</v>
      </c>
      <c r="AH83" s="2" t="n">
        <f aca="false">COUNTIFS($AA83:$AD83,"&gt;"&amp;AD83)+COUNTIFS($AA83:AD83,AD83)</f>
        <v>4</v>
      </c>
      <c r="AI83" s="2" t="str">
        <f aca="false">IF(COUNTA(A83:I83)=0,"",IF(OR(NOT(ISNUMBER(A83)),B83="",COUNTIFS(Reparto!$A$8:INDEX(Reparto!$A$8:$A$11,Reparto!$E$5),C83)&lt;&gt;1,NOT(ISNUMBER(D83)),ABS(D83-ROUND(D83,2))&gt;0.000001,MIN(J83:M83)&lt;0,SUM(J83:M83)&lt;=0,COUNT(J83:M83)&lt;&gt;4,ABS(SUM(N83:Q83)-D83)&gt;0.000001),"REVISAR datos","Correcto"))</f>
        <v/>
      </c>
    </row>
    <row r="84" customFormat="false" ht="24" hidden="false" customHeight="true" outlineLevel="0" collapsed="false">
      <c r="A84" s="19"/>
      <c r="B84" s="17"/>
      <c r="C84" s="17"/>
      <c r="D84" s="18"/>
      <c r="E84" s="17"/>
      <c r="F84" s="17"/>
      <c r="G84" s="17"/>
      <c r="H84" s="17"/>
      <c r="I84" s="17"/>
      <c r="J84" s="2" t="n">
        <f aca="false">IF(1&gt;Reparto!$E$5,0,IF(F84="",Reparto!$D$8,F84))</f>
        <v>1800</v>
      </c>
      <c r="K84" s="2" t="n">
        <f aca="false">IF(2&gt;Reparto!$E$5,0,IF(G84="",Reparto!$D$9,G84))</f>
        <v>1200</v>
      </c>
      <c r="L84" s="2" t="n">
        <f aca="false">IF(3&gt;Reparto!$E$5,0,IF(H84="",Reparto!$D$10,H84))</f>
        <v>0</v>
      </c>
      <c r="M84" s="2" t="n">
        <f aca="false">IF(4&gt;Reparto!$E$5,0,IF(I84="",Reparto!$D$11,I84))</f>
        <v>0</v>
      </c>
      <c r="N84" s="8" t="n">
        <f aca="false">IF(OR(NOT(ISNUMBER(D84)),SUM(J84:M84)&lt;=0),0,SIGN(D84)*(V84+IF(AE84&lt;=$Z84,1,0))/100)</f>
        <v>0</v>
      </c>
      <c r="O84" s="8" t="n">
        <f aca="false">IF(OR(NOT(ISNUMBER(D84)),SUM(J84:M84)&lt;=0),0,SIGN(D84)*(W84+IF(AF84&lt;=$Z84,1,0))/100)</f>
        <v>0</v>
      </c>
      <c r="P84" s="8" t="n">
        <f aca="false">IF(OR(NOT(ISNUMBER(D84)),SUM(J84:M84)&lt;=0),0,SIGN(D84)*(X84+IF(AG84&lt;=$Z84,1,0))/100)</f>
        <v>0</v>
      </c>
      <c r="Q84" s="8" t="n">
        <f aca="false">IF(OR(NOT(ISNUMBER(D84)),SUM(J84:M84)&lt;=0),0,SIGN(D84)*(Y84+IF(AH84&lt;=$Z84,1,0))/100)</f>
        <v>0</v>
      </c>
      <c r="R84" s="2" t="n">
        <f aca="false">IF(OR(NOT(ISNUMBER(D84)),SUM(J84:M84)&lt;=0),0,ROUND(ROUND(ABS(D84)*100,0)*J84/SUM(J84:M84),10))</f>
        <v>0</v>
      </c>
      <c r="S84" s="2" t="n">
        <f aca="false">IF(OR(NOT(ISNUMBER(D84)),SUM(J84:M84)&lt;=0),0,ROUND(ROUND(ABS(D84)*100,0)*K84/SUM(J84:M84),10))</f>
        <v>0</v>
      </c>
      <c r="T84" s="2" t="n">
        <f aca="false">IF(OR(NOT(ISNUMBER(D84)),SUM(J84:M84)&lt;=0),0,ROUND(ROUND(ABS(D84)*100,0)*L84/SUM(J84:M84),10))</f>
        <v>0</v>
      </c>
      <c r="U84" s="2" t="n">
        <f aca="false">IF(OR(NOT(ISNUMBER(D84)),SUM(J84:M84)&lt;=0),0,ROUND(ROUND(ABS(D84)*100,0)*M84/SUM(J84:M84),10))</f>
        <v>0</v>
      </c>
      <c r="V84" s="2" t="n">
        <f aca="false">INT(R84)</f>
        <v>0</v>
      </c>
      <c r="W84" s="2" t="n">
        <f aca="false">INT(S84)</f>
        <v>0</v>
      </c>
      <c r="X84" s="2" t="n">
        <f aca="false">INT(T84)</f>
        <v>0</v>
      </c>
      <c r="Y84" s="2" t="n">
        <f aca="false">INT(U84)</f>
        <v>0</v>
      </c>
      <c r="Z84" s="2" t="n">
        <f aca="false">IF(ISNUMBER(D84),ROUND(ABS(D84)*100,0)-SUM(V84:Y84),0)</f>
        <v>0</v>
      </c>
      <c r="AA84" s="2" t="n">
        <f aca="false">ROUND(R84-V84,10)</f>
        <v>0</v>
      </c>
      <c r="AB84" s="2" t="n">
        <f aca="false">ROUND(S84-W84,10)</f>
        <v>0</v>
      </c>
      <c r="AC84" s="2" t="n">
        <f aca="false">ROUND(T84-X84,10)</f>
        <v>0</v>
      </c>
      <c r="AD84" s="2" t="n">
        <f aca="false">ROUND(U84-Y84,10)</f>
        <v>0</v>
      </c>
      <c r="AE84" s="2" t="n">
        <f aca="false">COUNTIFS($AA84:$AD84,"&gt;"&amp;AA84)+COUNTIFS($AA84:AA84,AA84)</f>
        <v>1</v>
      </c>
      <c r="AF84" s="2" t="n">
        <f aca="false">COUNTIFS($AA84:$AD84,"&gt;"&amp;AB84)+COUNTIFS($AA84:AB84,AB84)</f>
        <v>2</v>
      </c>
      <c r="AG84" s="2" t="n">
        <f aca="false">COUNTIFS($AA84:$AD84,"&gt;"&amp;AC84)+COUNTIFS($AA84:AC84,AC84)</f>
        <v>3</v>
      </c>
      <c r="AH84" s="2" t="n">
        <f aca="false">COUNTIFS($AA84:$AD84,"&gt;"&amp;AD84)+COUNTIFS($AA84:AD84,AD84)</f>
        <v>4</v>
      </c>
      <c r="AI84" s="2" t="str">
        <f aca="false">IF(COUNTA(A84:I84)=0,"",IF(OR(NOT(ISNUMBER(A84)),B84="",COUNTIFS(Reparto!$A$8:INDEX(Reparto!$A$8:$A$11,Reparto!$E$5),C84)&lt;&gt;1,NOT(ISNUMBER(D84)),ABS(D84-ROUND(D84,2))&gt;0.000001,MIN(J84:M84)&lt;0,SUM(J84:M84)&lt;=0,COUNT(J84:M84)&lt;&gt;4,ABS(SUM(N84:Q84)-D84)&gt;0.000001),"REVISAR datos","Correcto"))</f>
        <v/>
      </c>
    </row>
    <row r="85" customFormat="false" ht="24" hidden="false" customHeight="true" outlineLevel="0" collapsed="false">
      <c r="A85" s="19"/>
      <c r="B85" s="17"/>
      <c r="C85" s="17"/>
      <c r="D85" s="18"/>
      <c r="E85" s="17"/>
      <c r="F85" s="17"/>
      <c r="G85" s="17"/>
      <c r="H85" s="17"/>
      <c r="I85" s="17"/>
      <c r="J85" s="2" t="n">
        <f aca="false">IF(1&gt;Reparto!$E$5,0,IF(F85="",Reparto!$D$8,F85))</f>
        <v>1800</v>
      </c>
      <c r="K85" s="2" t="n">
        <f aca="false">IF(2&gt;Reparto!$E$5,0,IF(G85="",Reparto!$D$9,G85))</f>
        <v>1200</v>
      </c>
      <c r="L85" s="2" t="n">
        <f aca="false">IF(3&gt;Reparto!$E$5,0,IF(H85="",Reparto!$D$10,H85))</f>
        <v>0</v>
      </c>
      <c r="M85" s="2" t="n">
        <f aca="false">IF(4&gt;Reparto!$E$5,0,IF(I85="",Reparto!$D$11,I85))</f>
        <v>0</v>
      </c>
      <c r="N85" s="8" t="n">
        <f aca="false">IF(OR(NOT(ISNUMBER(D85)),SUM(J85:M85)&lt;=0),0,SIGN(D85)*(V85+IF(AE85&lt;=$Z85,1,0))/100)</f>
        <v>0</v>
      </c>
      <c r="O85" s="8" t="n">
        <f aca="false">IF(OR(NOT(ISNUMBER(D85)),SUM(J85:M85)&lt;=0),0,SIGN(D85)*(W85+IF(AF85&lt;=$Z85,1,0))/100)</f>
        <v>0</v>
      </c>
      <c r="P85" s="8" t="n">
        <f aca="false">IF(OR(NOT(ISNUMBER(D85)),SUM(J85:M85)&lt;=0),0,SIGN(D85)*(X85+IF(AG85&lt;=$Z85,1,0))/100)</f>
        <v>0</v>
      </c>
      <c r="Q85" s="8" t="n">
        <f aca="false">IF(OR(NOT(ISNUMBER(D85)),SUM(J85:M85)&lt;=0),0,SIGN(D85)*(Y85+IF(AH85&lt;=$Z85,1,0))/100)</f>
        <v>0</v>
      </c>
      <c r="R85" s="2" t="n">
        <f aca="false">IF(OR(NOT(ISNUMBER(D85)),SUM(J85:M85)&lt;=0),0,ROUND(ROUND(ABS(D85)*100,0)*J85/SUM(J85:M85),10))</f>
        <v>0</v>
      </c>
      <c r="S85" s="2" t="n">
        <f aca="false">IF(OR(NOT(ISNUMBER(D85)),SUM(J85:M85)&lt;=0),0,ROUND(ROUND(ABS(D85)*100,0)*K85/SUM(J85:M85),10))</f>
        <v>0</v>
      </c>
      <c r="T85" s="2" t="n">
        <f aca="false">IF(OR(NOT(ISNUMBER(D85)),SUM(J85:M85)&lt;=0),0,ROUND(ROUND(ABS(D85)*100,0)*L85/SUM(J85:M85),10))</f>
        <v>0</v>
      </c>
      <c r="U85" s="2" t="n">
        <f aca="false">IF(OR(NOT(ISNUMBER(D85)),SUM(J85:M85)&lt;=0),0,ROUND(ROUND(ABS(D85)*100,0)*M85/SUM(J85:M85),10))</f>
        <v>0</v>
      </c>
      <c r="V85" s="2" t="n">
        <f aca="false">INT(R85)</f>
        <v>0</v>
      </c>
      <c r="W85" s="2" t="n">
        <f aca="false">INT(S85)</f>
        <v>0</v>
      </c>
      <c r="X85" s="2" t="n">
        <f aca="false">INT(T85)</f>
        <v>0</v>
      </c>
      <c r="Y85" s="2" t="n">
        <f aca="false">INT(U85)</f>
        <v>0</v>
      </c>
      <c r="Z85" s="2" t="n">
        <f aca="false">IF(ISNUMBER(D85),ROUND(ABS(D85)*100,0)-SUM(V85:Y85),0)</f>
        <v>0</v>
      </c>
      <c r="AA85" s="2" t="n">
        <f aca="false">ROUND(R85-V85,10)</f>
        <v>0</v>
      </c>
      <c r="AB85" s="2" t="n">
        <f aca="false">ROUND(S85-W85,10)</f>
        <v>0</v>
      </c>
      <c r="AC85" s="2" t="n">
        <f aca="false">ROUND(T85-X85,10)</f>
        <v>0</v>
      </c>
      <c r="AD85" s="2" t="n">
        <f aca="false">ROUND(U85-Y85,10)</f>
        <v>0</v>
      </c>
      <c r="AE85" s="2" t="n">
        <f aca="false">COUNTIFS($AA85:$AD85,"&gt;"&amp;AA85)+COUNTIFS($AA85:AA85,AA85)</f>
        <v>1</v>
      </c>
      <c r="AF85" s="2" t="n">
        <f aca="false">COUNTIFS($AA85:$AD85,"&gt;"&amp;AB85)+COUNTIFS($AA85:AB85,AB85)</f>
        <v>2</v>
      </c>
      <c r="AG85" s="2" t="n">
        <f aca="false">COUNTIFS($AA85:$AD85,"&gt;"&amp;AC85)+COUNTIFS($AA85:AC85,AC85)</f>
        <v>3</v>
      </c>
      <c r="AH85" s="2" t="n">
        <f aca="false">COUNTIFS($AA85:$AD85,"&gt;"&amp;AD85)+COUNTIFS($AA85:AD85,AD85)</f>
        <v>4</v>
      </c>
      <c r="AI85" s="2" t="str">
        <f aca="false">IF(COUNTA(A85:I85)=0,"",IF(OR(NOT(ISNUMBER(A85)),B85="",COUNTIFS(Reparto!$A$8:INDEX(Reparto!$A$8:$A$11,Reparto!$E$5),C85)&lt;&gt;1,NOT(ISNUMBER(D85)),ABS(D85-ROUND(D85,2))&gt;0.000001,MIN(J85:M85)&lt;0,SUM(J85:M85)&lt;=0,COUNT(J85:M85)&lt;&gt;4,ABS(SUM(N85:Q85)-D85)&gt;0.000001),"REVISAR datos","Correcto"))</f>
        <v/>
      </c>
    </row>
    <row r="86" customFormat="false" ht="24" hidden="false" customHeight="true" outlineLevel="0" collapsed="false">
      <c r="A86" s="19"/>
      <c r="B86" s="17"/>
      <c r="C86" s="17"/>
      <c r="D86" s="18"/>
      <c r="E86" s="17"/>
      <c r="F86" s="17"/>
      <c r="G86" s="17"/>
      <c r="H86" s="17"/>
      <c r="I86" s="17"/>
      <c r="J86" s="2" t="n">
        <f aca="false">IF(1&gt;Reparto!$E$5,0,IF(F86="",Reparto!$D$8,F86))</f>
        <v>1800</v>
      </c>
      <c r="K86" s="2" t="n">
        <f aca="false">IF(2&gt;Reparto!$E$5,0,IF(G86="",Reparto!$D$9,G86))</f>
        <v>1200</v>
      </c>
      <c r="L86" s="2" t="n">
        <f aca="false">IF(3&gt;Reparto!$E$5,0,IF(H86="",Reparto!$D$10,H86))</f>
        <v>0</v>
      </c>
      <c r="M86" s="2" t="n">
        <f aca="false">IF(4&gt;Reparto!$E$5,0,IF(I86="",Reparto!$D$11,I86))</f>
        <v>0</v>
      </c>
      <c r="N86" s="8" t="n">
        <f aca="false">IF(OR(NOT(ISNUMBER(D86)),SUM(J86:M86)&lt;=0),0,SIGN(D86)*(V86+IF(AE86&lt;=$Z86,1,0))/100)</f>
        <v>0</v>
      </c>
      <c r="O86" s="8" t="n">
        <f aca="false">IF(OR(NOT(ISNUMBER(D86)),SUM(J86:M86)&lt;=0),0,SIGN(D86)*(W86+IF(AF86&lt;=$Z86,1,0))/100)</f>
        <v>0</v>
      </c>
      <c r="P86" s="8" t="n">
        <f aca="false">IF(OR(NOT(ISNUMBER(D86)),SUM(J86:M86)&lt;=0),0,SIGN(D86)*(X86+IF(AG86&lt;=$Z86,1,0))/100)</f>
        <v>0</v>
      </c>
      <c r="Q86" s="8" t="n">
        <f aca="false">IF(OR(NOT(ISNUMBER(D86)),SUM(J86:M86)&lt;=0),0,SIGN(D86)*(Y86+IF(AH86&lt;=$Z86,1,0))/100)</f>
        <v>0</v>
      </c>
      <c r="R86" s="2" t="n">
        <f aca="false">IF(OR(NOT(ISNUMBER(D86)),SUM(J86:M86)&lt;=0),0,ROUND(ROUND(ABS(D86)*100,0)*J86/SUM(J86:M86),10))</f>
        <v>0</v>
      </c>
      <c r="S86" s="2" t="n">
        <f aca="false">IF(OR(NOT(ISNUMBER(D86)),SUM(J86:M86)&lt;=0),0,ROUND(ROUND(ABS(D86)*100,0)*K86/SUM(J86:M86),10))</f>
        <v>0</v>
      </c>
      <c r="T86" s="2" t="n">
        <f aca="false">IF(OR(NOT(ISNUMBER(D86)),SUM(J86:M86)&lt;=0),0,ROUND(ROUND(ABS(D86)*100,0)*L86/SUM(J86:M86),10))</f>
        <v>0</v>
      </c>
      <c r="U86" s="2" t="n">
        <f aca="false">IF(OR(NOT(ISNUMBER(D86)),SUM(J86:M86)&lt;=0),0,ROUND(ROUND(ABS(D86)*100,0)*M86/SUM(J86:M86),10))</f>
        <v>0</v>
      </c>
      <c r="V86" s="2" t="n">
        <f aca="false">INT(R86)</f>
        <v>0</v>
      </c>
      <c r="W86" s="2" t="n">
        <f aca="false">INT(S86)</f>
        <v>0</v>
      </c>
      <c r="X86" s="2" t="n">
        <f aca="false">INT(T86)</f>
        <v>0</v>
      </c>
      <c r="Y86" s="2" t="n">
        <f aca="false">INT(U86)</f>
        <v>0</v>
      </c>
      <c r="Z86" s="2" t="n">
        <f aca="false">IF(ISNUMBER(D86),ROUND(ABS(D86)*100,0)-SUM(V86:Y86),0)</f>
        <v>0</v>
      </c>
      <c r="AA86" s="2" t="n">
        <f aca="false">ROUND(R86-V86,10)</f>
        <v>0</v>
      </c>
      <c r="AB86" s="2" t="n">
        <f aca="false">ROUND(S86-W86,10)</f>
        <v>0</v>
      </c>
      <c r="AC86" s="2" t="n">
        <f aca="false">ROUND(T86-X86,10)</f>
        <v>0</v>
      </c>
      <c r="AD86" s="2" t="n">
        <f aca="false">ROUND(U86-Y86,10)</f>
        <v>0</v>
      </c>
      <c r="AE86" s="2" t="n">
        <f aca="false">COUNTIFS($AA86:$AD86,"&gt;"&amp;AA86)+COUNTIFS($AA86:AA86,AA86)</f>
        <v>1</v>
      </c>
      <c r="AF86" s="2" t="n">
        <f aca="false">COUNTIFS($AA86:$AD86,"&gt;"&amp;AB86)+COUNTIFS($AA86:AB86,AB86)</f>
        <v>2</v>
      </c>
      <c r="AG86" s="2" t="n">
        <f aca="false">COUNTIFS($AA86:$AD86,"&gt;"&amp;AC86)+COUNTIFS($AA86:AC86,AC86)</f>
        <v>3</v>
      </c>
      <c r="AH86" s="2" t="n">
        <f aca="false">COUNTIFS($AA86:$AD86,"&gt;"&amp;AD86)+COUNTIFS($AA86:AD86,AD86)</f>
        <v>4</v>
      </c>
      <c r="AI86" s="2" t="str">
        <f aca="false">IF(COUNTA(A86:I86)=0,"",IF(OR(NOT(ISNUMBER(A86)),B86="",COUNTIFS(Reparto!$A$8:INDEX(Reparto!$A$8:$A$11,Reparto!$E$5),C86)&lt;&gt;1,NOT(ISNUMBER(D86)),ABS(D86-ROUND(D86,2))&gt;0.000001,MIN(J86:M86)&lt;0,SUM(J86:M86)&lt;=0,COUNT(J86:M86)&lt;&gt;4,ABS(SUM(N86:Q86)-D86)&gt;0.000001),"REVISAR datos","Correcto"))</f>
        <v/>
      </c>
    </row>
    <row r="87" customFormat="false" ht="24" hidden="false" customHeight="true" outlineLevel="0" collapsed="false">
      <c r="A87" s="19"/>
      <c r="B87" s="17"/>
      <c r="C87" s="17"/>
      <c r="D87" s="18"/>
      <c r="E87" s="17"/>
      <c r="F87" s="17"/>
      <c r="G87" s="17"/>
      <c r="H87" s="17"/>
      <c r="I87" s="17"/>
      <c r="J87" s="2" t="n">
        <f aca="false">IF(1&gt;Reparto!$E$5,0,IF(F87="",Reparto!$D$8,F87))</f>
        <v>1800</v>
      </c>
      <c r="K87" s="2" t="n">
        <f aca="false">IF(2&gt;Reparto!$E$5,0,IF(G87="",Reparto!$D$9,G87))</f>
        <v>1200</v>
      </c>
      <c r="L87" s="2" t="n">
        <f aca="false">IF(3&gt;Reparto!$E$5,0,IF(H87="",Reparto!$D$10,H87))</f>
        <v>0</v>
      </c>
      <c r="M87" s="2" t="n">
        <f aca="false">IF(4&gt;Reparto!$E$5,0,IF(I87="",Reparto!$D$11,I87))</f>
        <v>0</v>
      </c>
      <c r="N87" s="8" t="n">
        <f aca="false">IF(OR(NOT(ISNUMBER(D87)),SUM(J87:M87)&lt;=0),0,SIGN(D87)*(V87+IF(AE87&lt;=$Z87,1,0))/100)</f>
        <v>0</v>
      </c>
      <c r="O87" s="8" t="n">
        <f aca="false">IF(OR(NOT(ISNUMBER(D87)),SUM(J87:M87)&lt;=0),0,SIGN(D87)*(W87+IF(AF87&lt;=$Z87,1,0))/100)</f>
        <v>0</v>
      </c>
      <c r="P87" s="8" t="n">
        <f aca="false">IF(OR(NOT(ISNUMBER(D87)),SUM(J87:M87)&lt;=0),0,SIGN(D87)*(X87+IF(AG87&lt;=$Z87,1,0))/100)</f>
        <v>0</v>
      </c>
      <c r="Q87" s="8" t="n">
        <f aca="false">IF(OR(NOT(ISNUMBER(D87)),SUM(J87:M87)&lt;=0),0,SIGN(D87)*(Y87+IF(AH87&lt;=$Z87,1,0))/100)</f>
        <v>0</v>
      </c>
      <c r="R87" s="2" t="n">
        <f aca="false">IF(OR(NOT(ISNUMBER(D87)),SUM(J87:M87)&lt;=0),0,ROUND(ROUND(ABS(D87)*100,0)*J87/SUM(J87:M87),10))</f>
        <v>0</v>
      </c>
      <c r="S87" s="2" t="n">
        <f aca="false">IF(OR(NOT(ISNUMBER(D87)),SUM(J87:M87)&lt;=0),0,ROUND(ROUND(ABS(D87)*100,0)*K87/SUM(J87:M87),10))</f>
        <v>0</v>
      </c>
      <c r="T87" s="2" t="n">
        <f aca="false">IF(OR(NOT(ISNUMBER(D87)),SUM(J87:M87)&lt;=0),0,ROUND(ROUND(ABS(D87)*100,0)*L87/SUM(J87:M87),10))</f>
        <v>0</v>
      </c>
      <c r="U87" s="2" t="n">
        <f aca="false">IF(OR(NOT(ISNUMBER(D87)),SUM(J87:M87)&lt;=0),0,ROUND(ROUND(ABS(D87)*100,0)*M87/SUM(J87:M87),10))</f>
        <v>0</v>
      </c>
      <c r="V87" s="2" t="n">
        <f aca="false">INT(R87)</f>
        <v>0</v>
      </c>
      <c r="W87" s="2" t="n">
        <f aca="false">INT(S87)</f>
        <v>0</v>
      </c>
      <c r="X87" s="2" t="n">
        <f aca="false">INT(T87)</f>
        <v>0</v>
      </c>
      <c r="Y87" s="2" t="n">
        <f aca="false">INT(U87)</f>
        <v>0</v>
      </c>
      <c r="Z87" s="2" t="n">
        <f aca="false">IF(ISNUMBER(D87),ROUND(ABS(D87)*100,0)-SUM(V87:Y87),0)</f>
        <v>0</v>
      </c>
      <c r="AA87" s="2" t="n">
        <f aca="false">ROUND(R87-V87,10)</f>
        <v>0</v>
      </c>
      <c r="AB87" s="2" t="n">
        <f aca="false">ROUND(S87-W87,10)</f>
        <v>0</v>
      </c>
      <c r="AC87" s="2" t="n">
        <f aca="false">ROUND(T87-X87,10)</f>
        <v>0</v>
      </c>
      <c r="AD87" s="2" t="n">
        <f aca="false">ROUND(U87-Y87,10)</f>
        <v>0</v>
      </c>
      <c r="AE87" s="2" t="n">
        <f aca="false">COUNTIFS($AA87:$AD87,"&gt;"&amp;AA87)+COUNTIFS($AA87:AA87,AA87)</f>
        <v>1</v>
      </c>
      <c r="AF87" s="2" t="n">
        <f aca="false">COUNTIFS($AA87:$AD87,"&gt;"&amp;AB87)+COUNTIFS($AA87:AB87,AB87)</f>
        <v>2</v>
      </c>
      <c r="AG87" s="2" t="n">
        <f aca="false">COUNTIFS($AA87:$AD87,"&gt;"&amp;AC87)+COUNTIFS($AA87:AC87,AC87)</f>
        <v>3</v>
      </c>
      <c r="AH87" s="2" t="n">
        <f aca="false">COUNTIFS($AA87:$AD87,"&gt;"&amp;AD87)+COUNTIFS($AA87:AD87,AD87)</f>
        <v>4</v>
      </c>
      <c r="AI87" s="2" t="str">
        <f aca="false">IF(COUNTA(A87:I87)=0,"",IF(OR(NOT(ISNUMBER(A87)),B87="",COUNTIFS(Reparto!$A$8:INDEX(Reparto!$A$8:$A$11,Reparto!$E$5),C87)&lt;&gt;1,NOT(ISNUMBER(D87)),ABS(D87-ROUND(D87,2))&gt;0.000001,MIN(J87:M87)&lt;0,SUM(J87:M87)&lt;=0,COUNT(J87:M87)&lt;&gt;4,ABS(SUM(N87:Q87)-D87)&gt;0.000001),"REVISAR datos","Correcto"))</f>
        <v/>
      </c>
    </row>
    <row r="88" customFormat="false" ht="24" hidden="false" customHeight="true" outlineLevel="0" collapsed="false">
      <c r="A88" s="19"/>
      <c r="B88" s="17"/>
      <c r="C88" s="17"/>
      <c r="D88" s="18"/>
      <c r="E88" s="17"/>
      <c r="F88" s="17"/>
      <c r="G88" s="17"/>
      <c r="H88" s="17"/>
      <c r="I88" s="17"/>
      <c r="J88" s="2" t="n">
        <f aca="false">IF(1&gt;Reparto!$E$5,0,IF(F88="",Reparto!$D$8,F88))</f>
        <v>1800</v>
      </c>
      <c r="K88" s="2" t="n">
        <f aca="false">IF(2&gt;Reparto!$E$5,0,IF(G88="",Reparto!$D$9,G88))</f>
        <v>1200</v>
      </c>
      <c r="L88" s="2" t="n">
        <f aca="false">IF(3&gt;Reparto!$E$5,0,IF(H88="",Reparto!$D$10,H88))</f>
        <v>0</v>
      </c>
      <c r="M88" s="2" t="n">
        <f aca="false">IF(4&gt;Reparto!$E$5,0,IF(I88="",Reparto!$D$11,I88))</f>
        <v>0</v>
      </c>
      <c r="N88" s="8" t="n">
        <f aca="false">IF(OR(NOT(ISNUMBER(D88)),SUM(J88:M88)&lt;=0),0,SIGN(D88)*(V88+IF(AE88&lt;=$Z88,1,0))/100)</f>
        <v>0</v>
      </c>
      <c r="O88" s="8" t="n">
        <f aca="false">IF(OR(NOT(ISNUMBER(D88)),SUM(J88:M88)&lt;=0),0,SIGN(D88)*(W88+IF(AF88&lt;=$Z88,1,0))/100)</f>
        <v>0</v>
      </c>
      <c r="P88" s="8" t="n">
        <f aca="false">IF(OR(NOT(ISNUMBER(D88)),SUM(J88:M88)&lt;=0),0,SIGN(D88)*(X88+IF(AG88&lt;=$Z88,1,0))/100)</f>
        <v>0</v>
      </c>
      <c r="Q88" s="8" t="n">
        <f aca="false">IF(OR(NOT(ISNUMBER(D88)),SUM(J88:M88)&lt;=0),0,SIGN(D88)*(Y88+IF(AH88&lt;=$Z88,1,0))/100)</f>
        <v>0</v>
      </c>
      <c r="R88" s="2" t="n">
        <f aca="false">IF(OR(NOT(ISNUMBER(D88)),SUM(J88:M88)&lt;=0),0,ROUND(ROUND(ABS(D88)*100,0)*J88/SUM(J88:M88),10))</f>
        <v>0</v>
      </c>
      <c r="S88" s="2" t="n">
        <f aca="false">IF(OR(NOT(ISNUMBER(D88)),SUM(J88:M88)&lt;=0),0,ROUND(ROUND(ABS(D88)*100,0)*K88/SUM(J88:M88),10))</f>
        <v>0</v>
      </c>
      <c r="T88" s="2" t="n">
        <f aca="false">IF(OR(NOT(ISNUMBER(D88)),SUM(J88:M88)&lt;=0),0,ROUND(ROUND(ABS(D88)*100,0)*L88/SUM(J88:M88),10))</f>
        <v>0</v>
      </c>
      <c r="U88" s="2" t="n">
        <f aca="false">IF(OR(NOT(ISNUMBER(D88)),SUM(J88:M88)&lt;=0),0,ROUND(ROUND(ABS(D88)*100,0)*M88/SUM(J88:M88),10))</f>
        <v>0</v>
      </c>
      <c r="V88" s="2" t="n">
        <f aca="false">INT(R88)</f>
        <v>0</v>
      </c>
      <c r="W88" s="2" t="n">
        <f aca="false">INT(S88)</f>
        <v>0</v>
      </c>
      <c r="X88" s="2" t="n">
        <f aca="false">INT(T88)</f>
        <v>0</v>
      </c>
      <c r="Y88" s="2" t="n">
        <f aca="false">INT(U88)</f>
        <v>0</v>
      </c>
      <c r="Z88" s="2" t="n">
        <f aca="false">IF(ISNUMBER(D88),ROUND(ABS(D88)*100,0)-SUM(V88:Y88),0)</f>
        <v>0</v>
      </c>
      <c r="AA88" s="2" t="n">
        <f aca="false">ROUND(R88-V88,10)</f>
        <v>0</v>
      </c>
      <c r="AB88" s="2" t="n">
        <f aca="false">ROUND(S88-W88,10)</f>
        <v>0</v>
      </c>
      <c r="AC88" s="2" t="n">
        <f aca="false">ROUND(T88-X88,10)</f>
        <v>0</v>
      </c>
      <c r="AD88" s="2" t="n">
        <f aca="false">ROUND(U88-Y88,10)</f>
        <v>0</v>
      </c>
      <c r="AE88" s="2" t="n">
        <f aca="false">COUNTIFS($AA88:$AD88,"&gt;"&amp;AA88)+COUNTIFS($AA88:AA88,AA88)</f>
        <v>1</v>
      </c>
      <c r="AF88" s="2" t="n">
        <f aca="false">COUNTIFS($AA88:$AD88,"&gt;"&amp;AB88)+COUNTIFS($AA88:AB88,AB88)</f>
        <v>2</v>
      </c>
      <c r="AG88" s="2" t="n">
        <f aca="false">COUNTIFS($AA88:$AD88,"&gt;"&amp;AC88)+COUNTIFS($AA88:AC88,AC88)</f>
        <v>3</v>
      </c>
      <c r="AH88" s="2" t="n">
        <f aca="false">COUNTIFS($AA88:$AD88,"&gt;"&amp;AD88)+COUNTIFS($AA88:AD88,AD88)</f>
        <v>4</v>
      </c>
      <c r="AI88" s="2" t="str">
        <f aca="false">IF(COUNTA(A88:I88)=0,"",IF(OR(NOT(ISNUMBER(A88)),B88="",COUNTIFS(Reparto!$A$8:INDEX(Reparto!$A$8:$A$11,Reparto!$E$5),C88)&lt;&gt;1,NOT(ISNUMBER(D88)),ABS(D88-ROUND(D88,2))&gt;0.000001,MIN(J88:M88)&lt;0,SUM(J88:M88)&lt;=0,COUNT(J88:M88)&lt;&gt;4,ABS(SUM(N88:Q88)-D88)&gt;0.000001),"REVISAR datos","Correcto"))</f>
        <v/>
      </c>
    </row>
    <row r="89" customFormat="false" ht="24" hidden="false" customHeight="true" outlineLevel="0" collapsed="false">
      <c r="A89" s="19"/>
      <c r="B89" s="17"/>
      <c r="C89" s="17"/>
      <c r="D89" s="18"/>
      <c r="E89" s="17"/>
      <c r="F89" s="17"/>
      <c r="G89" s="17"/>
      <c r="H89" s="17"/>
      <c r="I89" s="17"/>
      <c r="J89" s="2" t="n">
        <f aca="false">IF(1&gt;Reparto!$E$5,0,IF(F89="",Reparto!$D$8,F89))</f>
        <v>1800</v>
      </c>
      <c r="K89" s="2" t="n">
        <f aca="false">IF(2&gt;Reparto!$E$5,0,IF(G89="",Reparto!$D$9,G89))</f>
        <v>1200</v>
      </c>
      <c r="L89" s="2" t="n">
        <f aca="false">IF(3&gt;Reparto!$E$5,0,IF(H89="",Reparto!$D$10,H89))</f>
        <v>0</v>
      </c>
      <c r="M89" s="2" t="n">
        <f aca="false">IF(4&gt;Reparto!$E$5,0,IF(I89="",Reparto!$D$11,I89))</f>
        <v>0</v>
      </c>
      <c r="N89" s="8" t="n">
        <f aca="false">IF(OR(NOT(ISNUMBER(D89)),SUM(J89:M89)&lt;=0),0,SIGN(D89)*(V89+IF(AE89&lt;=$Z89,1,0))/100)</f>
        <v>0</v>
      </c>
      <c r="O89" s="8" t="n">
        <f aca="false">IF(OR(NOT(ISNUMBER(D89)),SUM(J89:M89)&lt;=0),0,SIGN(D89)*(W89+IF(AF89&lt;=$Z89,1,0))/100)</f>
        <v>0</v>
      </c>
      <c r="P89" s="8" t="n">
        <f aca="false">IF(OR(NOT(ISNUMBER(D89)),SUM(J89:M89)&lt;=0),0,SIGN(D89)*(X89+IF(AG89&lt;=$Z89,1,0))/100)</f>
        <v>0</v>
      </c>
      <c r="Q89" s="8" t="n">
        <f aca="false">IF(OR(NOT(ISNUMBER(D89)),SUM(J89:M89)&lt;=0),0,SIGN(D89)*(Y89+IF(AH89&lt;=$Z89,1,0))/100)</f>
        <v>0</v>
      </c>
      <c r="R89" s="2" t="n">
        <f aca="false">IF(OR(NOT(ISNUMBER(D89)),SUM(J89:M89)&lt;=0),0,ROUND(ROUND(ABS(D89)*100,0)*J89/SUM(J89:M89),10))</f>
        <v>0</v>
      </c>
      <c r="S89" s="2" t="n">
        <f aca="false">IF(OR(NOT(ISNUMBER(D89)),SUM(J89:M89)&lt;=0),0,ROUND(ROUND(ABS(D89)*100,0)*K89/SUM(J89:M89),10))</f>
        <v>0</v>
      </c>
      <c r="T89" s="2" t="n">
        <f aca="false">IF(OR(NOT(ISNUMBER(D89)),SUM(J89:M89)&lt;=0),0,ROUND(ROUND(ABS(D89)*100,0)*L89/SUM(J89:M89),10))</f>
        <v>0</v>
      </c>
      <c r="U89" s="2" t="n">
        <f aca="false">IF(OR(NOT(ISNUMBER(D89)),SUM(J89:M89)&lt;=0),0,ROUND(ROUND(ABS(D89)*100,0)*M89/SUM(J89:M89),10))</f>
        <v>0</v>
      </c>
      <c r="V89" s="2" t="n">
        <f aca="false">INT(R89)</f>
        <v>0</v>
      </c>
      <c r="W89" s="2" t="n">
        <f aca="false">INT(S89)</f>
        <v>0</v>
      </c>
      <c r="X89" s="2" t="n">
        <f aca="false">INT(T89)</f>
        <v>0</v>
      </c>
      <c r="Y89" s="2" t="n">
        <f aca="false">INT(U89)</f>
        <v>0</v>
      </c>
      <c r="Z89" s="2" t="n">
        <f aca="false">IF(ISNUMBER(D89),ROUND(ABS(D89)*100,0)-SUM(V89:Y89),0)</f>
        <v>0</v>
      </c>
      <c r="AA89" s="2" t="n">
        <f aca="false">ROUND(R89-V89,10)</f>
        <v>0</v>
      </c>
      <c r="AB89" s="2" t="n">
        <f aca="false">ROUND(S89-W89,10)</f>
        <v>0</v>
      </c>
      <c r="AC89" s="2" t="n">
        <f aca="false">ROUND(T89-X89,10)</f>
        <v>0</v>
      </c>
      <c r="AD89" s="2" t="n">
        <f aca="false">ROUND(U89-Y89,10)</f>
        <v>0</v>
      </c>
      <c r="AE89" s="2" t="n">
        <f aca="false">COUNTIFS($AA89:$AD89,"&gt;"&amp;AA89)+COUNTIFS($AA89:AA89,AA89)</f>
        <v>1</v>
      </c>
      <c r="AF89" s="2" t="n">
        <f aca="false">COUNTIFS($AA89:$AD89,"&gt;"&amp;AB89)+COUNTIFS($AA89:AB89,AB89)</f>
        <v>2</v>
      </c>
      <c r="AG89" s="2" t="n">
        <f aca="false">COUNTIFS($AA89:$AD89,"&gt;"&amp;AC89)+COUNTIFS($AA89:AC89,AC89)</f>
        <v>3</v>
      </c>
      <c r="AH89" s="2" t="n">
        <f aca="false">COUNTIFS($AA89:$AD89,"&gt;"&amp;AD89)+COUNTIFS($AA89:AD89,AD89)</f>
        <v>4</v>
      </c>
      <c r="AI89" s="2" t="str">
        <f aca="false">IF(COUNTA(A89:I89)=0,"",IF(OR(NOT(ISNUMBER(A89)),B89="",COUNTIFS(Reparto!$A$8:INDEX(Reparto!$A$8:$A$11,Reparto!$E$5),C89)&lt;&gt;1,NOT(ISNUMBER(D89)),ABS(D89-ROUND(D89,2))&gt;0.000001,MIN(J89:M89)&lt;0,SUM(J89:M89)&lt;=0,COUNT(J89:M89)&lt;&gt;4,ABS(SUM(N89:Q89)-D89)&gt;0.000001),"REVISAR datos","Correcto"))</f>
        <v/>
      </c>
    </row>
    <row r="90" customFormat="false" ht="24" hidden="false" customHeight="true" outlineLevel="0" collapsed="false">
      <c r="A90" s="19"/>
      <c r="B90" s="17"/>
      <c r="C90" s="17"/>
      <c r="D90" s="18"/>
      <c r="E90" s="17"/>
      <c r="F90" s="17"/>
      <c r="G90" s="17"/>
      <c r="H90" s="17"/>
      <c r="I90" s="17"/>
      <c r="J90" s="2" t="n">
        <f aca="false">IF(1&gt;Reparto!$E$5,0,IF(F90="",Reparto!$D$8,F90))</f>
        <v>1800</v>
      </c>
      <c r="K90" s="2" t="n">
        <f aca="false">IF(2&gt;Reparto!$E$5,0,IF(G90="",Reparto!$D$9,G90))</f>
        <v>1200</v>
      </c>
      <c r="L90" s="2" t="n">
        <f aca="false">IF(3&gt;Reparto!$E$5,0,IF(H90="",Reparto!$D$10,H90))</f>
        <v>0</v>
      </c>
      <c r="M90" s="2" t="n">
        <f aca="false">IF(4&gt;Reparto!$E$5,0,IF(I90="",Reparto!$D$11,I90))</f>
        <v>0</v>
      </c>
      <c r="N90" s="8" t="n">
        <f aca="false">IF(OR(NOT(ISNUMBER(D90)),SUM(J90:M90)&lt;=0),0,SIGN(D90)*(V90+IF(AE90&lt;=$Z90,1,0))/100)</f>
        <v>0</v>
      </c>
      <c r="O90" s="8" t="n">
        <f aca="false">IF(OR(NOT(ISNUMBER(D90)),SUM(J90:M90)&lt;=0),0,SIGN(D90)*(W90+IF(AF90&lt;=$Z90,1,0))/100)</f>
        <v>0</v>
      </c>
      <c r="P90" s="8" t="n">
        <f aca="false">IF(OR(NOT(ISNUMBER(D90)),SUM(J90:M90)&lt;=0),0,SIGN(D90)*(X90+IF(AG90&lt;=$Z90,1,0))/100)</f>
        <v>0</v>
      </c>
      <c r="Q90" s="8" t="n">
        <f aca="false">IF(OR(NOT(ISNUMBER(D90)),SUM(J90:M90)&lt;=0),0,SIGN(D90)*(Y90+IF(AH90&lt;=$Z90,1,0))/100)</f>
        <v>0</v>
      </c>
      <c r="R90" s="2" t="n">
        <f aca="false">IF(OR(NOT(ISNUMBER(D90)),SUM(J90:M90)&lt;=0),0,ROUND(ROUND(ABS(D90)*100,0)*J90/SUM(J90:M90),10))</f>
        <v>0</v>
      </c>
      <c r="S90" s="2" t="n">
        <f aca="false">IF(OR(NOT(ISNUMBER(D90)),SUM(J90:M90)&lt;=0),0,ROUND(ROUND(ABS(D90)*100,0)*K90/SUM(J90:M90),10))</f>
        <v>0</v>
      </c>
      <c r="T90" s="2" t="n">
        <f aca="false">IF(OR(NOT(ISNUMBER(D90)),SUM(J90:M90)&lt;=0),0,ROUND(ROUND(ABS(D90)*100,0)*L90/SUM(J90:M90),10))</f>
        <v>0</v>
      </c>
      <c r="U90" s="2" t="n">
        <f aca="false">IF(OR(NOT(ISNUMBER(D90)),SUM(J90:M90)&lt;=0),0,ROUND(ROUND(ABS(D90)*100,0)*M90/SUM(J90:M90),10))</f>
        <v>0</v>
      </c>
      <c r="V90" s="2" t="n">
        <f aca="false">INT(R90)</f>
        <v>0</v>
      </c>
      <c r="W90" s="2" t="n">
        <f aca="false">INT(S90)</f>
        <v>0</v>
      </c>
      <c r="X90" s="2" t="n">
        <f aca="false">INT(T90)</f>
        <v>0</v>
      </c>
      <c r="Y90" s="2" t="n">
        <f aca="false">INT(U90)</f>
        <v>0</v>
      </c>
      <c r="Z90" s="2" t="n">
        <f aca="false">IF(ISNUMBER(D90),ROUND(ABS(D90)*100,0)-SUM(V90:Y90),0)</f>
        <v>0</v>
      </c>
      <c r="AA90" s="2" t="n">
        <f aca="false">ROUND(R90-V90,10)</f>
        <v>0</v>
      </c>
      <c r="AB90" s="2" t="n">
        <f aca="false">ROUND(S90-W90,10)</f>
        <v>0</v>
      </c>
      <c r="AC90" s="2" t="n">
        <f aca="false">ROUND(T90-X90,10)</f>
        <v>0</v>
      </c>
      <c r="AD90" s="2" t="n">
        <f aca="false">ROUND(U90-Y90,10)</f>
        <v>0</v>
      </c>
      <c r="AE90" s="2" t="n">
        <f aca="false">COUNTIFS($AA90:$AD90,"&gt;"&amp;AA90)+COUNTIFS($AA90:AA90,AA90)</f>
        <v>1</v>
      </c>
      <c r="AF90" s="2" t="n">
        <f aca="false">COUNTIFS($AA90:$AD90,"&gt;"&amp;AB90)+COUNTIFS($AA90:AB90,AB90)</f>
        <v>2</v>
      </c>
      <c r="AG90" s="2" t="n">
        <f aca="false">COUNTIFS($AA90:$AD90,"&gt;"&amp;AC90)+COUNTIFS($AA90:AC90,AC90)</f>
        <v>3</v>
      </c>
      <c r="AH90" s="2" t="n">
        <f aca="false">COUNTIFS($AA90:$AD90,"&gt;"&amp;AD90)+COUNTIFS($AA90:AD90,AD90)</f>
        <v>4</v>
      </c>
      <c r="AI90" s="2" t="str">
        <f aca="false">IF(COUNTA(A90:I90)=0,"",IF(OR(NOT(ISNUMBER(A90)),B90="",COUNTIFS(Reparto!$A$8:INDEX(Reparto!$A$8:$A$11,Reparto!$E$5),C90)&lt;&gt;1,NOT(ISNUMBER(D90)),ABS(D90-ROUND(D90,2))&gt;0.000001,MIN(J90:M90)&lt;0,SUM(J90:M90)&lt;=0,COUNT(J90:M90)&lt;&gt;4,ABS(SUM(N90:Q90)-D90)&gt;0.000001),"REVISAR datos","Correcto"))</f>
        <v/>
      </c>
    </row>
    <row r="91" customFormat="false" ht="24" hidden="false" customHeight="true" outlineLevel="0" collapsed="false">
      <c r="A91" s="19"/>
      <c r="B91" s="17"/>
      <c r="C91" s="17"/>
      <c r="D91" s="18"/>
      <c r="E91" s="17"/>
      <c r="F91" s="17"/>
      <c r="G91" s="17"/>
      <c r="H91" s="17"/>
      <c r="I91" s="17"/>
      <c r="J91" s="2" t="n">
        <f aca="false">IF(1&gt;Reparto!$E$5,0,IF(F91="",Reparto!$D$8,F91))</f>
        <v>1800</v>
      </c>
      <c r="K91" s="2" t="n">
        <f aca="false">IF(2&gt;Reparto!$E$5,0,IF(G91="",Reparto!$D$9,G91))</f>
        <v>1200</v>
      </c>
      <c r="L91" s="2" t="n">
        <f aca="false">IF(3&gt;Reparto!$E$5,0,IF(H91="",Reparto!$D$10,H91))</f>
        <v>0</v>
      </c>
      <c r="M91" s="2" t="n">
        <f aca="false">IF(4&gt;Reparto!$E$5,0,IF(I91="",Reparto!$D$11,I91))</f>
        <v>0</v>
      </c>
      <c r="N91" s="8" t="n">
        <f aca="false">IF(OR(NOT(ISNUMBER(D91)),SUM(J91:M91)&lt;=0),0,SIGN(D91)*(V91+IF(AE91&lt;=$Z91,1,0))/100)</f>
        <v>0</v>
      </c>
      <c r="O91" s="8" t="n">
        <f aca="false">IF(OR(NOT(ISNUMBER(D91)),SUM(J91:M91)&lt;=0),0,SIGN(D91)*(W91+IF(AF91&lt;=$Z91,1,0))/100)</f>
        <v>0</v>
      </c>
      <c r="P91" s="8" t="n">
        <f aca="false">IF(OR(NOT(ISNUMBER(D91)),SUM(J91:M91)&lt;=0),0,SIGN(D91)*(X91+IF(AG91&lt;=$Z91,1,0))/100)</f>
        <v>0</v>
      </c>
      <c r="Q91" s="8" t="n">
        <f aca="false">IF(OR(NOT(ISNUMBER(D91)),SUM(J91:M91)&lt;=0),0,SIGN(D91)*(Y91+IF(AH91&lt;=$Z91,1,0))/100)</f>
        <v>0</v>
      </c>
      <c r="R91" s="2" t="n">
        <f aca="false">IF(OR(NOT(ISNUMBER(D91)),SUM(J91:M91)&lt;=0),0,ROUND(ROUND(ABS(D91)*100,0)*J91/SUM(J91:M91),10))</f>
        <v>0</v>
      </c>
      <c r="S91" s="2" t="n">
        <f aca="false">IF(OR(NOT(ISNUMBER(D91)),SUM(J91:M91)&lt;=0),0,ROUND(ROUND(ABS(D91)*100,0)*K91/SUM(J91:M91),10))</f>
        <v>0</v>
      </c>
      <c r="T91" s="2" t="n">
        <f aca="false">IF(OR(NOT(ISNUMBER(D91)),SUM(J91:M91)&lt;=0),0,ROUND(ROUND(ABS(D91)*100,0)*L91/SUM(J91:M91),10))</f>
        <v>0</v>
      </c>
      <c r="U91" s="2" t="n">
        <f aca="false">IF(OR(NOT(ISNUMBER(D91)),SUM(J91:M91)&lt;=0),0,ROUND(ROUND(ABS(D91)*100,0)*M91/SUM(J91:M91),10))</f>
        <v>0</v>
      </c>
      <c r="V91" s="2" t="n">
        <f aca="false">INT(R91)</f>
        <v>0</v>
      </c>
      <c r="W91" s="2" t="n">
        <f aca="false">INT(S91)</f>
        <v>0</v>
      </c>
      <c r="X91" s="2" t="n">
        <f aca="false">INT(T91)</f>
        <v>0</v>
      </c>
      <c r="Y91" s="2" t="n">
        <f aca="false">INT(U91)</f>
        <v>0</v>
      </c>
      <c r="Z91" s="2" t="n">
        <f aca="false">IF(ISNUMBER(D91),ROUND(ABS(D91)*100,0)-SUM(V91:Y91),0)</f>
        <v>0</v>
      </c>
      <c r="AA91" s="2" t="n">
        <f aca="false">ROUND(R91-V91,10)</f>
        <v>0</v>
      </c>
      <c r="AB91" s="2" t="n">
        <f aca="false">ROUND(S91-W91,10)</f>
        <v>0</v>
      </c>
      <c r="AC91" s="2" t="n">
        <f aca="false">ROUND(T91-X91,10)</f>
        <v>0</v>
      </c>
      <c r="AD91" s="2" t="n">
        <f aca="false">ROUND(U91-Y91,10)</f>
        <v>0</v>
      </c>
      <c r="AE91" s="2" t="n">
        <f aca="false">COUNTIFS($AA91:$AD91,"&gt;"&amp;AA91)+COUNTIFS($AA91:AA91,AA91)</f>
        <v>1</v>
      </c>
      <c r="AF91" s="2" t="n">
        <f aca="false">COUNTIFS($AA91:$AD91,"&gt;"&amp;AB91)+COUNTIFS($AA91:AB91,AB91)</f>
        <v>2</v>
      </c>
      <c r="AG91" s="2" t="n">
        <f aca="false">COUNTIFS($AA91:$AD91,"&gt;"&amp;AC91)+COUNTIFS($AA91:AC91,AC91)</f>
        <v>3</v>
      </c>
      <c r="AH91" s="2" t="n">
        <f aca="false">COUNTIFS($AA91:$AD91,"&gt;"&amp;AD91)+COUNTIFS($AA91:AD91,AD91)</f>
        <v>4</v>
      </c>
      <c r="AI91" s="2" t="str">
        <f aca="false">IF(COUNTA(A91:I91)=0,"",IF(OR(NOT(ISNUMBER(A91)),B91="",COUNTIFS(Reparto!$A$8:INDEX(Reparto!$A$8:$A$11,Reparto!$E$5),C91)&lt;&gt;1,NOT(ISNUMBER(D91)),ABS(D91-ROUND(D91,2))&gt;0.000001,MIN(J91:M91)&lt;0,SUM(J91:M91)&lt;=0,COUNT(J91:M91)&lt;&gt;4,ABS(SUM(N91:Q91)-D91)&gt;0.000001),"REVISAR datos","Correcto"))</f>
        <v/>
      </c>
    </row>
    <row r="92" customFormat="false" ht="24" hidden="false" customHeight="true" outlineLevel="0" collapsed="false">
      <c r="A92" s="19"/>
      <c r="B92" s="17"/>
      <c r="C92" s="17"/>
      <c r="D92" s="18"/>
      <c r="E92" s="17"/>
      <c r="F92" s="17"/>
      <c r="G92" s="17"/>
      <c r="H92" s="17"/>
      <c r="I92" s="17"/>
      <c r="J92" s="2" t="n">
        <f aca="false">IF(1&gt;Reparto!$E$5,0,IF(F92="",Reparto!$D$8,F92))</f>
        <v>1800</v>
      </c>
      <c r="K92" s="2" t="n">
        <f aca="false">IF(2&gt;Reparto!$E$5,0,IF(G92="",Reparto!$D$9,G92))</f>
        <v>1200</v>
      </c>
      <c r="L92" s="2" t="n">
        <f aca="false">IF(3&gt;Reparto!$E$5,0,IF(H92="",Reparto!$D$10,H92))</f>
        <v>0</v>
      </c>
      <c r="M92" s="2" t="n">
        <f aca="false">IF(4&gt;Reparto!$E$5,0,IF(I92="",Reparto!$D$11,I92))</f>
        <v>0</v>
      </c>
      <c r="N92" s="8" t="n">
        <f aca="false">IF(OR(NOT(ISNUMBER(D92)),SUM(J92:M92)&lt;=0),0,SIGN(D92)*(V92+IF(AE92&lt;=$Z92,1,0))/100)</f>
        <v>0</v>
      </c>
      <c r="O92" s="8" t="n">
        <f aca="false">IF(OR(NOT(ISNUMBER(D92)),SUM(J92:M92)&lt;=0),0,SIGN(D92)*(W92+IF(AF92&lt;=$Z92,1,0))/100)</f>
        <v>0</v>
      </c>
      <c r="P92" s="8" t="n">
        <f aca="false">IF(OR(NOT(ISNUMBER(D92)),SUM(J92:M92)&lt;=0),0,SIGN(D92)*(X92+IF(AG92&lt;=$Z92,1,0))/100)</f>
        <v>0</v>
      </c>
      <c r="Q92" s="8" t="n">
        <f aca="false">IF(OR(NOT(ISNUMBER(D92)),SUM(J92:M92)&lt;=0),0,SIGN(D92)*(Y92+IF(AH92&lt;=$Z92,1,0))/100)</f>
        <v>0</v>
      </c>
      <c r="R92" s="2" t="n">
        <f aca="false">IF(OR(NOT(ISNUMBER(D92)),SUM(J92:M92)&lt;=0),0,ROUND(ROUND(ABS(D92)*100,0)*J92/SUM(J92:M92),10))</f>
        <v>0</v>
      </c>
      <c r="S92" s="2" t="n">
        <f aca="false">IF(OR(NOT(ISNUMBER(D92)),SUM(J92:M92)&lt;=0),0,ROUND(ROUND(ABS(D92)*100,0)*K92/SUM(J92:M92),10))</f>
        <v>0</v>
      </c>
      <c r="T92" s="2" t="n">
        <f aca="false">IF(OR(NOT(ISNUMBER(D92)),SUM(J92:M92)&lt;=0),0,ROUND(ROUND(ABS(D92)*100,0)*L92/SUM(J92:M92),10))</f>
        <v>0</v>
      </c>
      <c r="U92" s="2" t="n">
        <f aca="false">IF(OR(NOT(ISNUMBER(D92)),SUM(J92:M92)&lt;=0),0,ROUND(ROUND(ABS(D92)*100,0)*M92/SUM(J92:M92),10))</f>
        <v>0</v>
      </c>
      <c r="V92" s="2" t="n">
        <f aca="false">INT(R92)</f>
        <v>0</v>
      </c>
      <c r="W92" s="2" t="n">
        <f aca="false">INT(S92)</f>
        <v>0</v>
      </c>
      <c r="X92" s="2" t="n">
        <f aca="false">INT(T92)</f>
        <v>0</v>
      </c>
      <c r="Y92" s="2" t="n">
        <f aca="false">INT(U92)</f>
        <v>0</v>
      </c>
      <c r="Z92" s="2" t="n">
        <f aca="false">IF(ISNUMBER(D92),ROUND(ABS(D92)*100,0)-SUM(V92:Y92),0)</f>
        <v>0</v>
      </c>
      <c r="AA92" s="2" t="n">
        <f aca="false">ROUND(R92-V92,10)</f>
        <v>0</v>
      </c>
      <c r="AB92" s="2" t="n">
        <f aca="false">ROUND(S92-W92,10)</f>
        <v>0</v>
      </c>
      <c r="AC92" s="2" t="n">
        <f aca="false">ROUND(T92-X92,10)</f>
        <v>0</v>
      </c>
      <c r="AD92" s="2" t="n">
        <f aca="false">ROUND(U92-Y92,10)</f>
        <v>0</v>
      </c>
      <c r="AE92" s="2" t="n">
        <f aca="false">COUNTIFS($AA92:$AD92,"&gt;"&amp;AA92)+COUNTIFS($AA92:AA92,AA92)</f>
        <v>1</v>
      </c>
      <c r="AF92" s="2" t="n">
        <f aca="false">COUNTIFS($AA92:$AD92,"&gt;"&amp;AB92)+COUNTIFS($AA92:AB92,AB92)</f>
        <v>2</v>
      </c>
      <c r="AG92" s="2" t="n">
        <f aca="false">COUNTIFS($AA92:$AD92,"&gt;"&amp;AC92)+COUNTIFS($AA92:AC92,AC92)</f>
        <v>3</v>
      </c>
      <c r="AH92" s="2" t="n">
        <f aca="false">COUNTIFS($AA92:$AD92,"&gt;"&amp;AD92)+COUNTIFS($AA92:AD92,AD92)</f>
        <v>4</v>
      </c>
      <c r="AI92" s="2" t="str">
        <f aca="false">IF(COUNTA(A92:I92)=0,"",IF(OR(NOT(ISNUMBER(A92)),B92="",COUNTIFS(Reparto!$A$8:INDEX(Reparto!$A$8:$A$11,Reparto!$E$5),C92)&lt;&gt;1,NOT(ISNUMBER(D92)),ABS(D92-ROUND(D92,2))&gt;0.000001,MIN(J92:M92)&lt;0,SUM(J92:M92)&lt;=0,COUNT(J92:M92)&lt;&gt;4,ABS(SUM(N92:Q92)-D92)&gt;0.000001),"REVISAR datos","Correcto"))</f>
        <v/>
      </c>
    </row>
    <row r="93" customFormat="false" ht="24" hidden="false" customHeight="true" outlineLevel="0" collapsed="false">
      <c r="A93" s="19"/>
      <c r="B93" s="17"/>
      <c r="C93" s="17"/>
      <c r="D93" s="18"/>
      <c r="E93" s="17"/>
      <c r="F93" s="17"/>
      <c r="G93" s="17"/>
      <c r="H93" s="17"/>
      <c r="I93" s="17"/>
      <c r="J93" s="2" t="n">
        <f aca="false">IF(1&gt;Reparto!$E$5,0,IF(F93="",Reparto!$D$8,F93))</f>
        <v>1800</v>
      </c>
      <c r="K93" s="2" t="n">
        <f aca="false">IF(2&gt;Reparto!$E$5,0,IF(G93="",Reparto!$D$9,G93))</f>
        <v>1200</v>
      </c>
      <c r="L93" s="2" t="n">
        <f aca="false">IF(3&gt;Reparto!$E$5,0,IF(H93="",Reparto!$D$10,H93))</f>
        <v>0</v>
      </c>
      <c r="M93" s="2" t="n">
        <f aca="false">IF(4&gt;Reparto!$E$5,0,IF(I93="",Reparto!$D$11,I93))</f>
        <v>0</v>
      </c>
      <c r="N93" s="8" t="n">
        <f aca="false">IF(OR(NOT(ISNUMBER(D93)),SUM(J93:M93)&lt;=0),0,SIGN(D93)*(V93+IF(AE93&lt;=$Z93,1,0))/100)</f>
        <v>0</v>
      </c>
      <c r="O93" s="8" t="n">
        <f aca="false">IF(OR(NOT(ISNUMBER(D93)),SUM(J93:M93)&lt;=0),0,SIGN(D93)*(W93+IF(AF93&lt;=$Z93,1,0))/100)</f>
        <v>0</v>
      </c>
      <c r="P93" s="8" t="n">
        <f aca="false">IF(OR(NOT(ISNUMBER(D93)),SUM(J93:M93)&lt;=0),0,SIGN(D93)*(X93+IF(AG93&lt;=$Z93,1,0))/100)</f>
        <v>0</v>
      </c>
      <c r="Q93" s="8" t="n">
        <f aca="false">IF(OR(NOT(ISNUMBER(D93)),SUM(J93:M93)&lt;=0),0,SIGN(D93)*(Y93+IF(AH93&lt;=$Z93,1,0))/100)</f>
        <v>0</v>
      </c>
      <c r="R93" s="2" t="n">
        <f aca="false">IF(OR(NOT(ISNUMBER(D93)),SUM(J93:M93)&lt;=0),0,ROUND(ROUND(ABS(D93)*100,0)*J93/SUM(J93:M93),10))</f>
        <v>0</v>
      </c>
      <c r="S93" s="2" t="n">
        <f aca="false">IF(OR(NOT(ISNUMBER(D93)),SUM(J93:M93)&lt;=0),0,ROUND(ROUND(ABS(D93)*100,0)*K93/SUM(J93:M93),10))</f>
        <v>0</v>
      </c>
      <c r="T93" s="2" t="n">
        <f aca="false">IF(OR(NOT(ISNUMBER(D93)),SUM(J93:M93)&lt;=0),0,ROUND(ROUND(ABS(D93)*100,0)*L93/SUM(J93:M93),10))</f>
        <v>0</v>
      </c>
      <c r="U93" s="2" t="n">
        <f aca="false">IF(OR(NOT(ISNUMBER(D93)),SUM(J93:M93)&lt;=0),0,ROUND(ROUND(ABS(D93)*100,0)*M93/SUM(J93:M93),10))</f>
        <v>0</v>
      </c>
      <c r="V93" s="2" t="n">
        <f aca="false">INT(R93)</f>
        <v>0</v>
      </c>
      <c r="W93" s="2" t="n">
        <f aca="false">INT(S93)</f>
        <v>0</v>
      </c>
      <c r="X93" s="2" t="n">
        <f aca="false">INT(T93)</f>
        <v>0</v>
      </c>
      <c r="Y93" s="2" t="n">
        <f aca="false">INT(U93)</f>
        <v>0</v>
      </c>
      <c r="Z93" s="2" t="n">
        <f aca="false">IF(ISNUMBER(D93),ROUND(ABS(D93)*100,0)-SUM(V93:Y93),0)</f>
        <v>0</v>
      </c>
      <c r="AA93" s="2" t="n">
        <f aca="false">ROUND(R93-V93,10)</f>
        <v>0</v>
      </c>
      <c r="AB93" s="2" t="n">
        <f aca="false">ROUND(S93-W93,10)</f>
        <v>0</v>
      </c>
      <c r="AC93" s="2" t="n">
        <f aca="false">ROUND(T93-X93,10)</f>
        <v>0</v>
      </c>
      <c r="AD93" s="2" t="n">
        <f aca="false">ROUND(U93-Y93,10)</f>
        <v>0</v>
      </c>
      <c r="AE93" s="2" t="n">
        <f aca="false">COUNTIFS($AA93:$AD93,"&gt;"&amp;AA93)+COUNTIFS($AA93:AA93,AA93)</f>
        <v>1</v>
      </c>
      <c r="AF93" s="2" t="n">
        <f aca="false">COUNTIFS($AA93:$AD93,"&gt;"&amp;AB93)+COUNTIFS($AA93:AB93,AB93)</f>
        <v>2</v>
      </c>
      <c r="AG93" s="2" t="n">
        <f aca="false">COUNTIFS($AA93:$AD93,"&gt;"&amp;AC93)+COUNTIFS($AA93:AC93,AC93)</f>
        <v>3</v>
      </c>
      <c r="AH93" s="2" t="n">
        <f aca="false">COUNTIFS($AA93:$AD93,"&gt;"&amp;AD93)+COUNTIFS($AA93:AD93,AD93)</f>
        <v>4</v>
      </c>
      <c r="AI93" s="2" t="str">
        <f aca="false">IF(COUNTA(A93:I93)=0,"",IF(OR(NOT(ISNUMBER(A93)),B93="",COUNTIFS(Reparto!$A$8:INDEX(Reparto!$A$8:$A$11,Reparto!$E$5),C93)&lt;&gt;1,NOT(ISNUMBER(D93)),ABS(D93-ROUND(D93,2))&gt;0.000001,MIN(J93:M93)&lt;0,SUM(J93:M93)&lt;=0,COUNT(J93:M93)&lt;&gt;4,ABS(SUM(N93:Q93)-D93)&gt;0.000001),"REVISAR datos","Correcto"))</f>
        <v/>
      </c>
    </row>
    <row r="94" customFormat="false" ht="24" hidden="false" customHeight="true" outlineLevel="0" collapsed="false">
      <c r="A94" s="19"/>
      <c r="B94" s="17"/>
      <c r="C94" s="17"/>
      <c r="D94" s="18"/>
      <c r="E94" s="17"/>
      <c r="F94" s="17"/>
      <c r="G94" s="17"/>
      <c r="H94" s="17"/>
      <c r="I94" s="17"/>
      <c r="J94" s="2" t="n">
        <f aca="false">IF(1&gt;Reparto!$E$5,0,IF(F94="",Reparto!$D$8,F94))</f>
        <v>1800</v>
      </c>
      <c r="K94" s="2" t="n">
        <f aca="false">IF(2&gt;Reparto!$E$5,0,IF(G94="",Reparto!$D$9,G94))</f>
        <v>1200</v>
      </c>
      <c r="L94" s="2" t="n">
        <f aca="false">IF(3&gt;Reparto!$E$5,0,IF(H94="",Reparto!$D$10,H94))</f>
        <v>0</v>
      </c>
      <c r="M94" s="2" t="n">
        <f aca="false">IF(4&gt;Reparto!$E$5,0,IF(I94="",Reparto!$D$11,I94))</f>
        <v>0</v>
      </c>
      <c r="N94" s="8" t="n">
        <f aca="false">IF(OR(NOT(ISNUMBER(D94)),SUM(J94:M94)&lt;=0),0,SIGN(D94)*(V94+IF(AE94&lt;=$Z94,1,0))/100)</f>
        <v>0</v>
      </c>
      <c r="O94" s="8" t="n">
        <f aca="false">IF(OR(NOT(ISNUMBER(D94)),SUM(J94:M94)&lt;=0),0,SIGN(D94)*(W94+IF(AF94&lt;=$Z94,1,0))/100)</f>
        <v>0</v>
      </c>
      <c r="P94" s="8" t="n">
        <f aca="false">IF(OR(NOT(ISNUMBER(D94)),SUM(J94:M94)&lt;=0),0,SIGN(D94)*(X94+IF(AG94&lt;=$Z94,1,0))/100)</f>
        <v>0</v>
      </c>
      <c r="Q94" s="8" t="n">
        <f aca="false">IF(OR(NOT(ISNUMBER(D94)),SUM(J94:M94)&lt;=0),0,SIGN(D94)*(Y94+IF(AH94&lt;=$Z94,1,0))/100)</f>
        <v>0</v>
      </c>
      <c r="R94" s="2" t="n">
        <f aca="false">IF(OR(NOT(ISNUMBER(D94)),SUM(J94:M94)&lt;=0),0,ROUND(ROUND(ABS(D94)*100,0)*J94/SUM(J94:M94),10))</f>
        <v>0</v>
      </c>
      <c r="S94" s="2" t="n">
        <f aca="false">IF(OR(NOT(ISNUMBER(D94)),SUM(J94:M94)&lt;=0),0,ROUND(ROUND(ABS(D94)*100,0)*K94/SUM(J94:M94),10))</f>
        <v>0</v>
      </c>
      <c r="T94" s="2" t="n">
        <f aca="false">IF(OR(NOT(ISNUMBER(D94)),SUM(J94:M94)&lt;=0),0,ROUND(ROUND(ABS(D94)*100,0)*L94/SUM(J94:M94),10))</f>
        <v>0</v>
      </c>
      <c r="U94" s="2" t="n">
        <f aca="false">IF(OR(NOT(ISNUMBER(D94)),SUM(J94:M94)&lt;=0),0,ROUND(ROUND(ABS(D94)*100,0)*M94/SUM(J94:M94),10))</f>
        <v>0</v>
      </c>
      <c r="V94" s="2" t="n">
        <f aca="false">INT(R94)</f>
        <v>0</v>
      </c>
      <c r="W94" s="2" t="n">
        <f aca="false">INT(S94)</f>
        <v>0</v>
      </c>
      <c r="X94" s="2" t="n">
        <f aca="false">INT(T94)</f>
        <v>0</v>
      </c>
      <c r="Y94" s="2" t="n">
        <f aca="false">INT(U94)</f>
        <v>0</v>
      </c>
      <c r="Z94" s="2" t="n">
        <f aca="false">IF(ISNUMBER(D94),ROUND(ABS(D94)*100,0)-SUM(V94:Y94),0)</f>
        <v>0</v>
      </c>
      <c r="AA94" s="2" t="n">
        <f aca="false">ROUND(R94-V94,10)</f>
        <v>0</v>
      </c>
      <c r="AB94" s="2" t="n">
        <f aca="false">ROUND(S94-W94,10)</f>
        <v>0</v>
      </c>
      <c r="AC94" s="2" t="n">
        <f aca="false">ROUND(T94-X94,10)</f>
        <v>0</v>
      </c>
      <c r="AD94" s="2" t="n">
        <f aca="false">ROUND(U94-Y94,10)</f>
        <v>0</v>
      </c>
      <c r="AE94" s="2" t="n">
        <f aca="false">COUNTIFS($AA94:$AD94,"&gt;"&amp;AA94)+COUNTIFS($AA94:AA94,AA94)</f>
        <v>1</v>
      </c>
      <c r="AF94" s="2" t="n">
        <f aca="false">COUNTIFS($AA94:$AD94,"&gt;"&amp;AB94)+COUNTIFS($AA94:AB94,AB94)</f>
        <v>2</v>
      </c>
      <c r="AG94" s="2" t="n">
        <f aca="false">COUNTIFS($AA94:$AD94,"&gt;"&amp;AC94)+COUNTIFS($AA94:AC94,AC94)</f>
        <v>3</v>
      </c>
      <c r="AH94" s="2" t="n">
        <f aca="false">COUNTIFS($AA94:$AD94,"&gt;"&amp;AD94)+COUNTIFS($AA94:AD94,AD94)</f>
        <v>4</v>
      </c>
      <c r="AI94" s="2" t="str">
        <f aca="false">IF(COUNTA(A94:I94)=0,"",IF(OR(NOT(ISNUMBER(A94)),B94="",COUNTIFS(Reparto!$A$8:INDEX(Reparto!$A$8:$A$11,Reparto!$E$5),C94)&lt;&gt;1,NOT(ISNUMBER(D94)),ABS(D94-ROUND(D94,2))&gt;0.000001,MIN(J94:M94)&lt;0,SUM(J94:M94)&lt;=0,COUNT(J94:M94)&lt;&gt;4,ABS(SUM(N94:Q94)-D94)&gt;0.000001),"REVISAR datos","Correcto"))</f>
        <v/>
      </c>
    </row>
    <row r="95" customFormat="false" ht="24" hidden="false" customHeight="true" outlineLevel="0" collapsed="false">
      <c r="A95" s="19"/>
      <c r="B95" s="17"/>
      <c r="C95" s="17"/>
      <c r="D95" s="18"/>
      <c r="E95" s="17"/>
      <c r="F95" s="17"/>
      <c r="G95" s="17"/>
      <c r="H95" s="17"/>
      <c r="I95" s="17"/>
      <c r="J95" s="2" t="n">
        <f aca="false">IF(1&gt;Reparto!$E$5,0,IF(F95="",Reparto!$D$8,F95))</f>
        <v>1800</v>
      </c>
      <c r="K95" s="2" t="n">
        <f aca="false">IF(2&gt;Reparto!$E$5,0,IF(G95="",Reparto!$D$9,G95))</f>
        <v>1200</v>
      </c>
      <c r="L95" s="2" t="n">
        <f aca="false">IF(3&gt;Reparto!$E$5,0,IF(H95="",Reparto!$D$10,H95))</f>
        <v>0</v>
      </c>
      <c r="M95" s="2" t="n">
        <f aca="false">IF(4&gt;Reparto!$E$5,0,IF(I95="",Reparto!$D$11,I95))</f>
        <v>0</v>
      </c>
      <c r="N95" s="8" t="n">
        <f aca="false">IF(OR(NOT(ISNUMBER(D95)),SUM(J95:M95)&lt;=0),0,SIGN(D95)*(V95+IF(AE95&lt;=$Z95,1,0))/100)</f>
        <v>0</v>
      </c>
      <c r="O95" s="8" t="n">
        <f aca="false">IF(OR(NOT(ISNUMBER(D95)),SUM(J95:M95)&lt;=0),0,SIGN(D95)*(W95+IF(AF95&lt;=$Z95,1,0))/100)</f>
        <v>0</v>
      </c>
      <c r="P95" s="8" t="n">
        <f aca="false">IF(OR(NOT(ISNUMBER(D95)),SUM(J95:M95)&lt;=0),0,SIGN(D95)*(X95+IF(AG95&lt;=$Z95,1,0))/100)</f>
        <v>0</v>
      </c>
      <c r="Q95" s="8" t="n">
        <f aca="false">IF(OR(NOT(ISNUMBER(D95)),SUM(J95:M95)&lt;=0),0,SIGN(D95)*(Y95+IF(AH95&lt;=$Z95,1,0))/100)</f>
        <v>0</v>
      </c>
      <c r="R95" s="2" t="n">
        <f aca="false">IF(OR(NOT(ISNUMBER(D95)),SUM(J95:M95)&lt;=0),0,ROUND(ROUND(ABS(D95)*100,0)*J95/SUM(J95:M95),10))</f>
        <v>0</v>
      </c>
      <c r="S95" s="2" t="n">
        <f aca="false">IF(OR(NOT(ISNUMBER(D95)),SUM(J95:M95)&lt;=0),0,ROUND(ROUND(ABS(D95)*100,0)*K95/SUM(J95:M95),10))</f>
        <v>0</v>
      </c>
      <c r="T95" s="2" t="n">
        <f aca="false">IF(OR(NOT(ISNUMBER(D95)),SUM(J95:M95)&lt;=0),0,ROUND(ROUND(ABS(D95)*100,0)*L95/SUM(J95:M95),10))</f>
        <v>0</v>
      </c>
      <c r="U95" s="2" t="n">
        <f aca="false">IF(OR(NOT(ISNUMBER(D95)),SUM(J95:M95)&lt;=0),0,ROUND(ROUND(ABS(D95)*100,0)*M95/SUM(J95:M95),10))</f>
        <v>0</v>
      </c>
      <c r="V95" s="2" t="n">
        <f aca="false">INT(R95)</f>
        <v>0</v>
      </c>
      <c r="W95" s="2" t="n">
        <f aca="false">INT(S95)</f>
        <v>0</v>
      </c>
      <c r="X95" s="2" t="n">
        <f aca="false">INT(T95)</f>
        <v>0</v>
      </c>
      <c r="Y95" s="2" t="n">
        <f aca="false">INT(U95)</f>
        <v>0</v>
      </c>
      <c r="Z95" s="2" t="n">
        <f aca="false">IF(ISNUMBER(D95),ROUND(ABS(D95)*100,0)-SUM(V95:Y95),0)</f>
        <v>0</v>
      </c>
      <c r="AA95" s="2" t="n">
        <f aca="false">ROUND(R95-V95,10)</f>
        <v>0</v>
      </c>
      <c r="AB95" s="2" t="n">
        <f aca="false">ROUND(S95-W95,10)</f>
        <v>0</v>
      </c>
      <c r="AC95" s="2" t="n">
        <f aca="false">ROUND(T95-X95,10)</f>
        <v>0</v>
      </c>
      <c r="AD95" s="2" t="n">
        <f aca="false">ROUND(U95-Y95,10)</f>
        <v>0</v>
      </c>
      <c r="AE95" s="2" t="n">
        <f aca="false">COUNTIFS($AA95:$AD95,"&gt;"&amp;AA95)+COUNTIFS($AA95:AA95,AA95)</f>
        <v>1</v>
      </c>
      <c r="AF95" s="2" t="n">
        <f aca="false">COUNTIFS($AA95:$AD95,"&gt;"&amp;AB95)+COUNTIFS($AA95:AB95,AB95)</f>
        <v>2</v>
      </c>
      <c r="AG95" s="2" t="n">
        <f aca="false">COUNTIFS($AA95:$AD95,"&gt;"&amp;AC95)+COUNTIFS($AA95:AC95,AC95)</f>
        <v>3</v>
      </c>
      <c r="AH95" s="2" t="n">
        <f aca="false">COUNTIFS($AA95:$AD95,"&gt;"&amp;AD95)+COUNTIFS($AA95:AD95,AD95)</f>
        <v>4</v>
      </c>
      <c r="AI95" s="2" t="str">
        <f aca="false">IF(COUNTA(A95:I95)=0,"",IF(OR(NOT(ISNUMBER(A95)),B95="",COUNTIFS(Reparto!$A$8:INDEX(Reparto!$A$8:$A$11,Reparto!$E$5),C95)&lt;&gt;1,NOT(ISNUMBER(D95)),ABS(D95-ROUND(D95,2))&gt;0.000001,MIN(J95:M95)&lt;0,SUM(J95:M95)&lt;=0,COUNT(J95:M95)&lt;&gt;4,ABS(SUM(N95:Q95)-D95)&gt;0.000001),"REVISAR datos","Correcto"))</f>
        <v/>
      </c>
    </row>
    <row r="96" customFormat="false" ht="24" hidden="false" customHeight="true" outlineLevel="0" collapsed="false">
      <c r="A96" s="19"/>
      <c r="B96" s="17"/>
      <c r="C96" s="17"/>
      <c r="D96" s="18"/>
      <c r="E96" s="17"/>
      <c r="F96" s="17"/>
      <c r="G96" s="17"/>
      <c r="H96" s="17"/>
      <c r="I96" s="17"/>
      <c r="J96" s="2" t="n">
        <f aca="false">IF(1&gt;Reparto!$E$5,0,IF(F96="",Reparto!$D$8,F96))</f>
        <v>1800</v>
      </c>
      <c r="K96" s="2" t="n">
        <f aca="false">IF(2&gt;Reparto!$E$5,0,IF(G96="",Reparto!$D$9,G96))</f>
        <v>1200</v>
      </c>
      <c r="L96" s="2" t="n">
        <f aca="false">IF(3&gt;Reparto!$E$5,0,IF(H96="",Reparto!$D$10,H96))</f>
        <v>0</v>
      </c>
      <c r="M96" s="2" t="n">
        <f aca="false">IF(4&gt;Reparto!$E$5,0,IF(I96="",Reparto!$D$11,I96))</f>
        <v>0</v>
      </c>
      <c r="N96" s="8" t="n">
        <f aca="false">IF(OR(NOT(ISNUMBER(D96)),SUM(J96:M96)&lt;=0),0,SIGN(D96)*(V96+IF(AE96&lt;=$Z96,1,0))/100)</f>
        <v>0</v>
      </c>
      <c r="O96" s="8" t="n">
        <f aca="false">IF(OR(NOT(ISNUMBER(D96)),SUM(J96:M96)&lt;=0),0,SIGN(D96)*(W96+IF(AF96&lt;=$Z96,1,0))/100)</f>
        <v>0</v>
      </c>
      <c r="P96" s="8" t="n">
        <f aca="false">IF(OR(NOT(ISNUMBER(D96)),SUM(J96:M96)&lt;=0),0,SIGN(D96)*(X96+IF(AG96&lt;=$Z96,1,0))/100)</f>
        <v>0</v>
      </c>
      <c r="Q96" s="8" t="n">
        <f aca="false">IF(OR(NOT(ISNUMBER(D96)),SUM(J96:M96)&lt;=0),0,SIGN(D96)*(Y96+IF(AH96&lt;=$Z96,1,0))/100)</f>
        <v>0</v>
      </c>
      <c r="R96" s="2" t="n">
        <f aca="false">IF(OR(NOT(ISNUMBER(D96)),SUM(J96:M96)&lt;=0),0,ROUND(ROUND(ABS(D96)*100,0)*J96/SUM(J96:M96),10))</f>
        <v>0</v>
      </c>
      <c r="S96" s="2" t="n">
        <f aca="false">IF(OR(NOT(ISNUMBER(D96)),SUM(J96:M96)&lt;=0),0,ROUND(ROUND(ABS(D96)*100,0)*K96/SUM(J96:M96),10))</f>
        <v>0</v>
      </c>
      <c r="T96" s="2" t="n">
        <f aca="false">IF(OR(NOT(ISNUMBER(D96)),SUM(J96:M96)&lt;=0),0,ROUND(ROUND(ABS(D96)*100,0)*L96/SUM(J96:M96),10))</f>
        <v>0</v>
      </c>
      <c r="U96" s="2" t="n">
        <f aca="false">IF(OR(NOT(ISNUMBER(D96)),SUM(J96:M96)&lt;=0),0,ROUND(ROUND(ABS(D96)*100,0)*M96/SUM(J96:M96),10))</f>
        <v>0</v>
      </c>
      <c r="V96" s="2" t="n">
        <f aca="false">INT(R96)</f>
        <v>0</v>
      </c>
      <c r="W96" s="2" t="n">
        <f aca="false">INT(S96)</f>
        <v>0</v>
      </c>
      <c r="X96" s="2" t="n">
        <f aca="false">INT(T96)</f>
        <v>0</v>
      </c>
      <c r="Y96" s="2" t="n">
        <f aca="false">INT(U96)</f>
        <v>0</v>
      </c>
      <c r="Z96" s="2" t="n">
        <f aca="false">IF(ISNUMBER(D96),ROUND(ABS(D96)*100,0)-SUM(V96:Y96),0)</f>
        <v>0</v>
      </c>
      <c r="AA96" s="2" t="n">
        <f aca="false">ROUND(R96-V96,10)</f>
        <v>0</v>
      </c>
      <c r="AB96" s="2" t="n">
        <f aca="false">ROUND(S96-W96,10)</f>
        <v>0</v>
      </c>
      <c r="AC96" s="2" t="n">
        <f aca="false">ROUND(T96-X96,10)</f>
        <v>0</v>
      </c>
      <c r="AD96" s="2" t="n">
        <f aca="false">ROUND(U96-Y96,10)</f>
        <v>0</v>
      </c>
      <c r="AE96" s="2" t="n">
        <f aca="false">COUNTIFS($AA96:$AD96,"&gt;"&amp;AA96)+COUNTIFS($AA96:AA96,AA96)</f>
        <v>1</v>
      </c>
      <c r="AF96" s="2" t="n">
        <f aca="false">COUNTIFS($AA96:$AD96,"&gt;"&amp;AB96)+COUNTIFS($AA96:AB96,AB96)</f>
        <v>2</v>
      </c>
      <c r="AG96" s="2" t="n">
        <f aca="false">COUNTIFS($AA96:$AD96,"&gt;"&amp;AC96)+COUNTIFS($AA96:AC96,AC96)</f>
        <v>3</v>
      </c>
      <c r="AH96" s="2" t="n">
        <f aca="false">COUNTIFS($AA96:$AD96,"&gt;"&amp;AD96)+COUNTIFS($AA96:AD96,AD96)</f>
        <v>4</v>
      </c>
      <c r="AI96" s="2" t="str">
        <f aca="false">IF(COUNTA(A96:I96)=0,"",IF(OR(NOT(ISNUMBER(A96)),B96="",COUNTIFS(Reparto!$A$8:INDEX(Reparto!$A$8:$A$11,Reparto!$E$5),C96)&lt;&gt;1,NOT(ISNUMBER(D96)),ABS(D96-ROUND(D96,2))&gt;0.000001,MIN(J96:M96)&lt;0,SUM(J96:M96)&lt;=0,COUNT(J96:M96)&lt;&gt;4,ABS(SUM(N96:Q96)-D96)&gt;0.000001),"REVISAR datos","Correcto"))</f>
        <v/>
      </c>
    </row>
    <row r="97" customFormat="false" ht="24" hidden="false" customHeight="true" outlineLevel="0" collapsed="false">
      <c r="A97" s="19"/>
      <c r="B97" s="17"/>
      <c r="C97" s="17"/>
      <c r="D97" s="18"/>
      <c r="E97" s="17"/>
      <c r="F97" s="17"/>
      <c r="G97" s="17"/>
      <c r="H97" s="17"/>
      <c r="I97" s="17"/>
      <c r="J97" s="2" t="n">
        <f aca="false">IF(1&gt;Reparto!$E$5,0,IF(F97="",Reparto!$D$8,F97))</f>
        <v>1800</v>
      </c>
      <c r="K97" s="2" t="n">
        <f aca="false">IF(2&gt;Reparto!$E$5,0,IF(G97="",Reparto!$D$9,G97))</f>
        <v>1200</v>
      </c>
      <c r="L97" s="2" t="n">
        <f aca="false">IF(3&gt;Reparto!$E$5,0,IF(H97="",Reparto!$D$10,H97))</f>
        <v>0</v>
      </c>
      <c r="M97" s="2" t="n">
        <f aca="false">IF(4&gt;Reparto!$E$5,0,IF(I97="",Reparto!$D$11,I97))</f>
        <v>0</v>
      </c>
      <c r="N97" s="8" t="n">
        <f aca="false">IF(OR(NOT(ISNUMBER(D97)),SUM(J97:M97)&lt;=0),0,SIGN(D97)*(V97+IF(AE97&lt;=$Z97,1,0))/100)</f>
        <v>0</v>
      </c>
      <c r="O97" s="8" t="n">
        <f aca="false">IF(OR(NOT(ISNUMBER(D97)),SUM(J97:M97)&lt;=0),0,SIGN(D97)*(W97+IF(AF97&lt;=$Z97,1,0))/100)</f>
        <v>0</v>
      </c>
      <c r="P97" s="8" t="n">
        <f aca="false">IF(OR(NOT(ISNUMBER(D97)),SUM(J97:M97)&lt;=0),0,SIGN(D97)*(X97+IF(AG97&lt;=$Z97,1,0))/100)</f>
        <v>0</v>
      </c>
      <c r="Q97" s="8" t="n">
        <f aca="false">IF(OR(NOT(ISNUMBER(D97)),SUM(J97:M97)&lt;=0),0,SIGN(D97)*(Y97+IF(AH97&lt;=$Z97,1,0))/100)</f>
        <v>0</v>
      </c>
      <c r="R97" s="2" t="n">
        <f aca="false">IF(OR(NOT(ISNUMBER(D97)),SUM(J97:M97)&lt;=0),0,ROUND(ROUND(ABS(D97)*100,0)*J97/SUM(J97:M97),10))</f>
        <v>0</v>
      </c>
      <c r="S97" s="2" t="n">
        <f aca="false">IF(OR(NOT(ISNUMBER(D97)),SUM(J97:M97)&lt;=0),0,ROUND(ROUND(ABS(D97)*100,0)*K97/SUM(J97:M97),10))</f>
        <v>0</v>
      </c>
      <c r="T97" s="2" t="n">
        <f aca="false">IF(OR(NOT(ISNUMBER(D97)),SUM(J97:M97)&lt;=0),0,ROUND(ROUND(ABS(D97)*100,0)*L97/SUM(J97:M97),10))</f>
        <v>0</v>
      </c>
      <c r="U97" s="2" t="n">
        <f aca="false">IF(OR(NOT(ISNUMBER(D97)),SUM(J97:M97)&lt;=0),0,ROUND(ROUND(ABS(D97)*100,0)*M97/SUM(J97:M97),10))</f>
        <v>0</v>
      </c>
      <c r="V97" s="2" t="n">
        <f aca="false">INT(R97)</f>
        <v>0</v>
      </c>
      <c r="W97" s="2" t="n">
        <f aca="false">INT(S97)</f>
        <v>0</v>
      </c>
      <c r="X97" s="2" t="n">
        <f aca="false">INT(T97)</f>
        <v>0</v>
      </c>
      <c r="Y97" s="2" t="n">
        <f aca="false">INT(U97)</f>
        <v>0</v>
      </c>
      <c r="Z97" s="2" t="n">
        <f aca="false">IF(ISNUMBER(D97),ROUND(ABS(D97)*100,0)-SUM(V97:Y97),0)</f>
        <v>0</v>
      </c>
      <c r="AA97" s="2" t="n">
        <f aca="false">ROUND(R97-V97,10)</f>
        <v>0</v>
      </c>
      <c r="AB97" s="2" t="n">
        <f aca="false">ROUND(S97-W97,10)</f>
        <v>0</v>
      </c>
      <c r="AC97" s="2" t="n">
        <f aca="false">ROUND(T97-X97,10)</f>
        <v>0</v>
      </c>
      <c r="AD97" s="2" t="n">
        <f aca="false">ROUND(U97-Y97,10)</f>
        <v>0</v>
      </c>
      <c r="AE97" s="2" t="n">
        <f aca="false">COUNTIFS($AA97:$AD97,"&gt;"&amp;AA97)+COUNTIFS($AA97:AA97,AA97)</f>
        <v>1</v>
      </c>
      <c r="AF97" s="2" t="n">
        <f aca="false">COUNTIFS($AA97:$AD97,"&gt;"&amp;AB97)+COUNTIFS($AA97:AB97,AB97)</f>
        <v>2</v>
      </c>
      <c r="AG97" s="2" t="n">
        <f aca="false">COUNTIFS($AA97:$AD97,"&gt;"&amp;AC97)+COUNTIFS($AA97:AC97,AC97)</f>
        <v>3</v>
      </c>
      <c r="AH97" s="2" t="n">
        <f aca="false">COUNTIFS($AA97:$AD97,"&gt;"&amp;AD97)+COUNTIFS($AA97:AD97,AD97)</f>
        <v>4</v>
      </c>
      <c r="AI97" s="2" t="str">
        <f aca="false">IF(COUNTA(A97:I97)=0,"",IF(OR(NOT(ISNUMBER(A97)),B97="",COUNTIFS(Reparto!$A$8:INDEX(Reparto!$A$8:$A$11,Reparto!$E$5),C97)&lt;&gt;1,NOT(ISNUMBER(D97)),ABS(D97-ROUND(D97,2))&gt;0.000001,MIN(J97:M97)&lt;0,SUM(J97:M97)&lt;=0,COUNT(J97:M97)&lt;&gt;4,ABS(SUM(N97:Q97)-D97)&gt;0.000001),"REVISAR datos","Correcto"))</f>
        <v/>
      </c>
    </row>
    <row r="98" customFormat="false" ht="24" hidden="false" customHeight="true" outlineLevel="0" collapsed="false">
      <c r="A98" s="19"/>
      <c r="B98" s="17"/>
      <c r="C98" s="17"/>
      <c r="D98" s="18"/>
      <c r="E98" s="17"/>
      <c r="F98" s="17"/>
      <c r="G98" s="17"/>
      <c r="H98" s="17"/>
      <c r="I98" s="17"/>
      <c r="J98" s="2" t="n">
        <f aca="false">IF(1&gt;Reparto!$E$5,0,IF(F98="",Reparto!$D$8,F98))</f>
        <v>1800</v>
      </c>
      <c r="K98" s="2" t="n">
        <f aca="false">IF(2&gt;Reparto!$E$5,0,IF(G98="",Reparto!$D$9,G98))</f>
        <v>1200</v>
      </c>
      <c r="L98" s="2" t="n">
        <f aca="false">IF(3&gt;Reparto!$E$5,0,IF(H98="",Reparto!$D$10,H98))</f>
        <v>0</v>
      </c>
      <c r="M98" s="2" t="n">
        <f aca="false">IF(4&gt;Reparto!$E$5,0,IF(I98="",Reparto!$D$11,I98))</f>
        <v>0</v>
      </c>
      <c r="N98" s="8" t="n">
        <f aca="false">IF(OR(NOT(ISNUMBER(D98)),SUM(J98:M98)&lt;=0),0,SIGN(D98)*(V98+IF(AE98&lt;=$Z98,1,0))/100)</f>
        <v>0</v>
      </c>
      <c r="O98" s="8" t="n">
        <f aca="false">IF(OR(NOT(ISNUMBER(D98)),SUM(J98:M98)&lt;=0),0,SIGN(D98)*(W98+IF(AF98&lt;=$Z98,1,0))/100)</f>
        <v>0</v>
      </c>
      <c r="P98" s="8" t="n">
        <f aca="false">IF(OR(NOT(ISNUMBER(D98)),SUM(J98:M98)&lt;=0),0,SIGN(D98)*(X98+IF(AG98&lt;=$Z98,1,0))/100)</f>
        <v>0</v>
      </c>
      <c r="Q98" s="8" t="n">
        <f aca="false">IF(OR(NOT(ISNUMBER(D98)),SUM(J98:M98)&lt;=0),0,SIGN(D98)*(Y98+IF(AH98&lt;=$Z98,1,0))/100)</f>
        <v>0</v>
      </c>
      <c r="R98" s="2" t="n">
        <f aca="false">IF(OR(NOT(ISNUMBER(D98)),SUM(J98:M98)&lt;=0),0,ROUND(ROUND(ABS(D98)*100,0)*J98/SUM(J98:M98),10))</f>
        <v>0</v>
      </c>
      <c r="S98" s="2" t="n">
        <f aca="false">IF(OR(NOT(ISNUMBER(D98)),SUM(J98:M98)&lt;=0),0,ROUND(ROUND(ABS(D98)*100,0)*K98/SUM(J98:M98),10))</f>
        <v>0</v>
      </c>
      <c r="T98" s="2" t="n">
        <f aca="false">IF(OR(NOT(ISNUMBER(D98)),SUM(J98:M98)&lt;=0),0,ROUND(ROUND(ABS(D98)*100,0)*L98/SUM(J98:M98),10))</f>
        <v>0</v>
      </c>
      <c r="U98" s="2" t="n">
        <f aca="false">IF(OR(NOT(ISNUMBER(D98)),SUM(J98:M98)&lt;=0),0,ROUND(ROUND(ABS(D98)*100,0)*M98/SUM(J98:M98),10))</f>
        <v>0</v>
      </c>
      <c r="V98" s="2" t="n">
        <f aca="false">INT(R98)</f>
        <v>0</v>
      </c>
      <c r="W98" s="2" t="n">
        <f aca="false">INT(S98)</f>
        <v>0</v>
      </c>
      <c r="X98" s="2" t="n">
        <f aca="false">INT(T98)</f>
        <v>0</v>
      </c>
      <c r="Y98" s="2" t="n">
        <f aca="false">INT(U98)</f>
        <v>0</v>
      </c>
      <c r="Z98" s="2" t="n">
        <f aca="false">IF(ISNUMBER(D98),ROUND(ABS(D98)*100,0)-SUM(V98:Y98),0)</f>
        <v>0</v>
      </c>
      <c r="AA98" s="2" t="n">
        <f aca="false">ROUND(R98-V98,10)</f>
        <v>0</v>
      </c>
      <c r="AB98" s="2" t="n">
        <f aca="false">ROUND(S98-W98,10)</f>
        <v>0</v>
      </c>
      <c r="AC98" s="2" t="n">
        <f aca="false">ROUND(T98-X98,10)</f>
        <v>0</v>
      </c>
      <c r="AD98" s="2" t="n">
        <f aca="false">ROUND(U98-Y98,10)</f>
        <v>0</v>
      </c>
      <c r="AE98" s="2" t="n">
        <f aca="false">COUNTIFS($AA98:$AD98,"&gt;"&amp;AA98)+COUNTIFS($AA98:AA98,AA98)</f>
        <v>1</v>
      </c>
      <c r="AF98" s="2" t="n">
        <f aca="false">COUNTIFS($AA98:$AD98,"&gt;"&amp;AB98)+COUNTIFS($AA98:AB98,AB98)</f>
        <v>2</v>
      </c>
      <c r="AG98" s="2" t="n">
        <f aca="false">COUNTIFS($AA98:$AD98,"&gt;"&amp;AC98)+COUNTIFS($AA98:AC98,AC98)</f>
        <v>3</v>
      </c>
      <c r="AH98" s="2" t="n">
        <f aca="false">COUNTIFS($AA98:$AD98,"&gt;"&amp;AD98)+COUNTIFS($AA98:AD98,AD98)</f>
        <v>4</v>
      </c>
      <c r="AI98" s="2" t="str">
        <f aca="false">IF(COUNTA(A98:I98)=0,"",IF(OR(NOT(ISNUMBER(A98)),B98="",COUNTIFS(Reparto!$A$8:INDEX(Reparto!$A$8:$A$11,Reparto!$E$5),C98)&lt;&gt;1,NOT(ISNUMBER(D98)),ABS(D98-ROUND(D98,2))&gt;0.000001,MIN(J98:M98)&lt;0,SUM(J98:M98)&lt;=0,COUNT(J98:M98)&lt;&gt;4,ABS(SUM(N98:Q98)-D98)&gt;0.000001),"REVISAR datos","Correcto"))</f>
        <v/>
      </c>
    </row>
    <row r="99" customFormat="false" ht="24" hidden="false" customHeight="true" outlineLevel="0" collapsed="false">
      <c r="A99" s="19"/>
      <c r="B99" s="17"/>
      <c r="C99" s="17"/>
      <c r="D99" s="18"/>
      <c r="E99" s="17"/>
      <c r="F99" s="17"/>
      <c r="G99" s="17"/>
      <c r="H99" s="17"/>
      <c r="I99" s="17"/>
      <c r="J99" s="2" t="n">
        <f aca="false">IF(1&gt;Reparto!$E$5,0,IF(F99="",Reparto!$D$8,F99))</f>
        <v>1800</v>
      </c>
      <c r="K99" s="2" t="n">
        <f aca="false">IF(2&gt;Reparto!$E$5,0,IF(G99="",Reparto!$D$9,G99))</f>
        <v>1200</v>
      </c>
      <c r="L99" s="2" t="n">
        <f aca="false">IF(3&gt;Reparto!$E$5,0,IF(H99="",Reparto!$D$10,H99))</f>
        <v>0</v>
      </c>
      <c r="M99" s="2" t="n">
        <f aca="false">IF(4&gt;Reparto!$E$5,0,IF(I99="",Reparto!$D$11,I99))</f>
        <v>0</v>
      </c>
      <c r="N99" s="8" t="n">
        <f aca="false">IF(OR(NOT(ISNUMBER(D99)),SUM(J99:M99)&lt;=0),0,SIGN(D99)*(V99+IF(AE99&lt;=$Z99,1,0))/100)</f>
        <v>0</v>
      </c>
      <c r="O99" s="8" t="n">
        <f aca="false">IF(OR(NOT(ISNUMBER(D99)),SUM(J99:M99)&lt;=0),0,SIGN(D99)*(W99+IF(AF99&lt;=$Z99,1,0))/100)</f>
        <v>0</v>
      </c>
      <c r="P99" s="8" t="n">
        <f aca="false">IF(OR(NOT(ISNUMBER(D99)),SUM(J99:M99)&lt;=0),0,SIGN(D99)*(X99+IF(AG99&lt;=$Z99,1,0))/100)</f>
        <v>0</v>
      </c>
      <c r="Q99" s="8" t="n">
        <f aca="false">IF(OR(NOT(ISNUMBER(D99)),SUM(J99:M99)&lt;=0),0,SIGN(D99)*(Y99+IF(AH99&lt;=$Z99,1,0))/100)</f>
        <v>0</v>
      </c>
      <c r="R99" s="2" t="n">
        <f aca="false">IF(OR(NOT(ISNUMBER(D99)),SUM(J99:M99)&lt;=0),0,ROUND(ROUND(ABS(D99)*100,0)*J99/SUM(J99:M99),10))</f>
        <v>0</v>
      </c>
      <c r="S99" s="2" t="n">
        <f aca="false">IF(OR(NOT(ISNUMBER(D99)),SUM(J99:M99)&lt;=0),0,ROUND(ROUND(ABS(D99)*100,0)*K99/SUM(J99:M99),10))</f>
        <v>0</v>
      </c>
      <c r="T99" s="2" t="n">
        <f aca="false">IF(OR(NOT(ISNUMBER(D99)),SUM(J99:M99)&lt;=0),0,ROUND(ROUND(ABS(D99)*100,0)*L99/SUM(J99:M99),10))</f>
        <v>0</v>
      </c>
      <c r="U99" s="2" t="n">
        <f aca="false">IF(OR(NOT(ISNUMBER(D99)),SUM(J99:M99)&lt;=0),0,ROUND(ROUND(ABS(D99)*100,0)*M99/SUM(J99:M99),10))</f>
        <v>0</v>
      </c>
      <c r="V99" s="2" t="n">
        <f aca="false">INT(R99)</f>
        <v>0</v>
      </c>
      <c r="W99" s="2" t="n">
        <f aca="false">INT(S99)</f>
        <v>0</v>
      </c>
      <c r="X99" s="2" t="n">
        <f aca="false">INT(T99)</f>
        <v>0</v>
      </c>
      <c r="Y99" s="2" t="n">
        <f aca="false">INT(U99)</f>
        <v>0</v>
      </c>
      <c r="Z99" s="2" t="n">
        <f aca="false">IF(ISNUMBER(D99),ROUND(ABS(D99)*100,0)-SUM(V99:Y99),0)</f>
        <v>0</v>
      </c>
      <c r="AA99" s="2" t="n">
        <f aca="false">ROUND(R99-V99,10)</f>
        <v>0</v>
      </c>
      <c r="AB99" s="2" t="n">
        <f aca="false">ROUND(S99-W99,10)</f>
        <v>0</v>
      </c>
      <c r="AC99" s="2" t="n">
        <f aca="false">ROUND(T99-X99,10)</f>
        <v>0</v>
      </c>
      <c r="AD99" s="2" t="n">
        <f aca="false">ROUND(U99-Y99,10)</f>
        <v>0</v>
      </c>
      <c r="AE99" s="2" t="n">
        <f aca="false">COUNTIFS($AA99:$AD99,"&gt;"&amp;AA99)+COUNTIFS($AA99:AA99,AA99)</f>
        <v>1</v>
      </c>
      <c r="AF99" s="2" t="n">
        <f aca="false">COUNTIFS($AA99:$AD99,"&gt;"&amp;AB99)+COUNTIFS($AA99:AB99,AB99)</f>
        <v>2</v>
      </c>
      <c r="AG99" s="2" t="n">
        <f aca="false">COUNTIFS($AA99:$AD99,"&gt;"&amp;AC99)+COUNTIFS($AA99:AC99,AC99)</f>
        <v>3</v>
      </c>
      <c r="AH99" s="2" t="n">
        <f aca="false">COUNTIFS($AA99:$AD99,"&gt;"&amp;AD99)+COUNTIFS($AA99:AD99,AD99)</f>
        <v>4</v>
      </c>
      <c r="AI99" s="2" t="str">
        <f aca="false">IF(COUNTA(A99:I99)=0,"",IF(OR(NOT(ISNUMBER(A99)),B99="",COUNTIFS(Reparto!$A$8:INDEX(Reparto!$A$8:$A$11,Reparto!$E$5),C99)&lt;&gt;1,NOT(ISNUMBER(D99)),ABS(D99-ROUND(D99,2))&gt;0.000001,MIN(J99:M99)&lt;0,SUM(J99:M99)&lt;=0,COUNT(J99:M99)&lt;&gt;4,ABS(SUM(N99:Q99)-D99)&gt;0.000001),"REVISAR datos","Correcto"))</f>
        <v/>
      </c>
    </row>
    <row r="100" customFormat="false" ht="24" hidden="false" customHeight="true" outlineLevel="0" collapsed="false">
      <c r="A100" s="19"/>
      <c r="B100" s="17"/>
      <c r="C100" s="17"/>
      <c r="D100" s="18"/>
      <c r="E100" s="17"/>
      <c r="F100" s="17"/>
      <c r="G100" s="17"/>
      <c r="H100" s="17"/>
      <c r="I100" s="17"/>
      <c r="J100" s="2" t="n">
        <f aca="false">IF(1&gt;Reparto!$E$5,0,IF(F100="",Reparto!$D$8,F100))</f>
        <v>1800</v>
      </c>
      <c r="K100" s="2" t="n">
        <f aca="false">IF(2&gt;Reparto!$E$5,0,IF(G100="",Reparto!$D$9,G100))</f>
        <v>1200</v>
      </c>
      <c r="L100" s="2" t="n">
        <f aca="false">IF(3&gt;Reparto!$E$5,0,IF(H100="",Reparto!$D$10,H100))</f>
        <v>0</v>
      </c>
      <c r="M100" s="2" t="n">
        <f aca="false">IF(4&gt;Reparto!$E$5,0,IF(I100="",Reparto!$D$11,I100))</f>
        <v>0</v>
      </c>
      <c r="N100" s="8" t="n">
        <f aca="false">IF(OR(NOT(ISNUMBER(D100)),SUM(J100:M100)&lt;=0),0,SIGN(D100)*(V100+IF(AE100&lt;=$Z100,1,0))/100)</f>
        <v>0</v>
      </c>
      <c r="O100" s="8" t="n">
        <f aca="false">IF(OR(NOT(ISNUMBER(D100)),SUM(J100:M100)&lt;=0),0,SIGN(D100)*(W100+IF(AF100&lt;=$Z100,1,0))/100)</f>
        <v>0</v>
      </c>
      <c r="P100" s="8" t="n">
        <f aca="false">IF(OR(NOT(ISNUMBER(D100)),SUM(J100:M100)&lt;=0),0,SIGN(D100)*(X100+IF(AG100&lt;=$Z100,1,0))/100)</f>
        <v>0</v>
      </c>
      <c r="Q100" s="8" t="n">
        <f aca="false">IF(OR(NOT(ISNUMBER(D100)),SUM(J100:M100)&lt;=0),0,SIGN(D100)*(Y100+IF(AH100&lt;=$Z100,1,0))/100)</f>
        <v>0</v>
      </c>
      <c r="R100" s="2" t="n">
        <f aca="false">IF(OR(NOT(ISNUMBER(D100)),SUM(J100:M100)&lt;=0),0,ROUND(ROUND(ABS(D100)*100,0)*J100/SUM(J100:M100),10))</f>
        <v>0</v>
      </c>
      <c r="S100" s="2" t="n">
        <f aca="false">IF(OR(NOT(ISNUMBER(D100)),SUM(J100:M100)&lt;=0),0,ROUND(ROUND(ABS(D100)*100,0)*K100/SUM(J100:M100),10))</f>
        <v>0</v>
      </c>
      <c r="T100" s="2" t="n">
        <f aca="false">IF(OR(NOT(ISNUMBER(D100)),SUM(J100:M100)&lt;=0),0,ROUND(ROUND(ABS(D100)*100,0)*L100/SUM(J100:M100),10))</f>
        <v>0</v>
      </c>
      <c r="U100" s="2" t="n">
        <f aca="false">IF(OR(NOT(ISNUMBER(D100)),SUM(J100:M100)&lt;=0),0,ROUND(ROUND(ABS(D100)*100,0)*M100/SUM(J100:M100),10))</f>
        <v>0</v>
      </c>
      <c r="V100" s="2" t="n">
        <f aca="false">INT(R100)</f>
        <v>0</v>
      </c>
      <c r="W100" s="2" t="n">
        <f aca="false">INT(S100)</f>
        <v>0</v>
      </c>
      <c r="X100" s="2" t="n">
        <f aca="false">INT(T100)</f>
        <v>0</v>
      </c>
      <c r="Y100" s="2" t="n">
        <f aca="false">INT(U100)</f>
        <v>0</v>
      </c>
      <c r="Z100" s="2" t="n">
        <f aca="false">IF(ISNUMBER(D100),ROUND(ABS(D100)*100,0)-SUM(V100:Y100),0)</f>
        <v>0</v>
      </c>
      <c r="AA100" s="2" t="n">
        <f aca="false">ROUND(R100-V100,10)</f>
        <v>0</v>
      </c>
      <c r="AB100" s="2" t="n">
        <f aca="false">ROUND(S100-W100,10)</f>
        <v>0</v>
      </c>
      <c r="AC100" s="2" t="n">
        <f aca="false">ROUND(T100-X100,10)</f>
        <v>0</v>
      </c>
      <c r="AD100" s="2" t="n">
        <f aca="false">ROUND(U100-Y100,10)</f>
        <v>0</v>
      </c>
      <c r="AE100" s="2" t="n">
        <f aca="false">COUNTIFS($AA100:$AD100,"&gt;"&amp;AA100)+COUNTIFS($AA100:AA100,AA100)</f>
        <v>1</v>
      </c>
      <c r="AF100" s="2" t="n">
        <f aca="false">COUNTIFS($AA100:$AD100,"&gt;"&amp;AB100)+COUNTIFS($AA100:AB100,AB100)</f>
        <v>2</v>
      </c>
      <c r="AG100" s="2" t="n">
        <f aca="false">COUNTIFS($AA100:$AD100,"&gt;"&amp;AC100)+COUNTIFS($AA100:AC100,AC100)</f>
        <v>3</v>
      </c>
      <c r="AH100" s="2" t="n">
        <f aca="false">COUNTIFS($AA100:$AD100,"&gt;"&amp;AD100)+COUNTIFS($AA100:AD100,AD100)</f>
        <v>4</v>
      </c>
      <c r="AI100" s="2" t="str">
        <f aca="false">IF(COUNTA(A100:I100)=0,"",IF(OR(NOT(ISNUMBER(A100)),B100="",COUNTIFS(Reparto!$A$8:INDEX(Reparto!$A$8:$A$11,Reparto!$E$5),C100)&lt;&gt;1,NOT(ISNUMBER(D100)),ABS(D100-ROUND(D100,2))&gt;0.000001,MIN(J100:M100)&lt;0,SUM(J100:M100)&lt;=0,COUNT(J100:M100)&lt;&gt;4,ABS(SUM(N100:Q100)-D100)&gt;0.000001),"REVISAR datos","Correcto"))</f>
        <v/>
      </c>
    </row>
    <row r="101" customFormat="false" ht="24" hidden="false" customHeight="true" outlineLevel="0" collapsed="false">
      <c r="A101" s="19"/>
      <c r="B101" s="17"/>
      <c r="C101" s="17"/>
      <c r="D101" s="18"/>
      <c r="E101" s="17"/>
      <c r="F101" s="17"/>
      <c r="G101" s="17"/>
      <c r="H101" s="17"/>
      <c r="I101" s="17"/>
      <c r="J101" s="2" t="n">
        <f aca="false">IF(1&gt;Reparto!$E$5,0,IF(F101="",Reparto!$D$8,F101))</f>
        <v>1800</v>
      </c>
      <c r="K101" s="2" t="n">
        <f aca="false">IF(2&gt;Reparto!$E$5,0,IF(G101="",Reparto!$D$9,G101))</f>
        <v>1200</v>
      </c>
      <c r="L101" s="2" t="n">
        <f aca="false">IF(3&gt;Reparto!$E$5,0,IF(H101="",Reparto!$D$10,H101))</f>
        <v>0</v>
      </c>
      <c r="M101" s="2" t="n">
        <f aca="false">IF(4&gt;Reparto!$E$5,0,IF(I101="",Reparto!$D$11,I101))</f>
        <v>0</v>
      </c>
      <c r="N101" s="8" t="n">
        <f aca="false">IF(OR(NOT(ISNUMBER(D101)),SUM(J101:M101)&lt;=0),0,SIGN(D101)*(V101+IF(AE101&lt;=$Z101,1,0))/100)</f>
        <v>0</v>
      </c>
      <c r="O101" s="8" t="n">
        <f aca="false">IF(OR(NOT(ISNUMBER(D101)),SUM(J101:M101)&lt;=0),0,SIGN(D101)*(W101+IF(AF101&lt;=$Z101,1,0))/100)</f>
        <v>0</v>
      </c>
      <c r="P101" s="8" t="n">
        <f aca="false">IF(OR(NOT(ISNUMBER(D101)),SUM(J101:M101)&lt;=0),0,SIGN(D101)*(X101+IF(AG101&lt;=$Z101,1,0))/100)</f>
        <v>0</v>
      </c>
      <c r="Q101" s="8" t="n">
        <f aca="false">IF(OR(NOT(ISNUMBER(D101)),SUM(J101:M101)&lt;=0),0,SIGN(D101)*(Y101+IF(AH101&lt;=$Z101,1,0))/100)</f>
        <v>0</v>
      </c>
      <c r="R101" s="2" t="n">
        <f aca="false">IF(OR(NOT(ISNUMBER(D101)),SUM(J101:M101)&lt;=0),0,ROUND(ROUND(ABS(D101)*100,0)*J101/SUM(J101:M101),10))</f>
        <v>0</v>
      </c>
      <c r="S101" s="2" t="n">
        <f aca="false">IF(OR(NOT(ISNUMBER(D101)),SUM(J101:M101)&lt;=0),0,ROUND(ROUND(ABS(D101)*100,0)*K101/SUM(J101:M101),10))</f>
        <v>0</v>
      </c>
      <c r="T101" s="2" t="n">
        <f aca="false">IF(OR(NOT(ISNUMBER(D101)),SUM(J101:M101)&lt;=0),0,ROUND(ROUND(ABS(D101)*100,0)*L101/SUM(J101:M101),10))</f>
        <v>0</v>
      </c>
      <c r="U101" s="2" t="n">
        <f aca="false">IF(OR(NOT(ISNUMBER(D101)),SUM(J101:M101)&lt;=0),0,ROUND(ROUND(ABS(D101)*100,0)*M101/SUM(J101:M101),10))</f>
        <v>0</v>
      </c>
      <c r="V101" s="2" t="n">
        <f aca="false">INT(R101)</f>
        <v>0</v>
      </c>
      <c r="W101" s="2" t="n">
        <f aca="false">INT(S101)</f>
        <v>0</v>
      </c>
      <c r="X101" s="2" t="n">
        <f aca="false">INT(T101)</f>
        <v>0</v>
      </c>
      <c r="Y101" s="2" t="n">
        <f aca="false">INT(U101)</f>
        <v>0</v>
      </c>
      <c r="Z101" s="2" t="n">
        <f aca="false">IF(ISNUMBER(D101),ROUND(ABS(D101)*100,0)-SUM(V101:Y101),0)</f>
        <v>0</v>
      </c>
      <c r="AA101" s="2" t="n">
        <f aca="false">ROUND(R101-V101,10)</f>
        <v>0</v>
      </c>
      <c r="AB101" s="2" t="n">
        <f aca="false">ROUND(S101-W101,10)</f>
        <v>0</v>
      </c>
      <c r="AC101" s="2" t="n">
        <f aca="false">ROUND(T101-X101,10)</f>
        <v>0</v>
      </c>
      <c r="AD101" s="2" t="n">
        <f aca="false">ROUND(U101-Y101,10)</f>
        <v>0</v>
      </c>
      <c r="AE101" s="2" t="n">
        <f aca="false">COUNTIFS($AA101:$AD101,"&gt;"&amp;AA101)+COUNTIFS($AA101:AA101,AA101)</f>
        <v>1</v>
      </c>
      <c r="AF101" s="2" t="n">
        <f aca="false">COUNTIFS($AA101:$AD101,"&gt;"&amp;AB101)+COUNTIFS($AA101:AB101,AB101)</f>
        <v>2</v>
      </c>
      <c r="AG101" s="2" t="n">
        <f aca="false">COUNTIFS($AA101:$AD101,"&gt;"&amp;AC101)+COUNTIFS($AA101:AC101,AC101)</f>
        <v>3</v>
      </c>
      <c r="AH101" s="2" t="n">
        <f aca="false">COUNTIFS($AA101:$AD101,"&gt;"&amp;AD101)+COUNTIFS($AA101:AD101,AD101)</f>
        <v>4</v>
      </c>
      <c r="AI101" s="2" t="str">
        <f aca="false">IF(COUNTA(A101:I101)=0,"",IF(OR(NOT(ISNUMBER(A101)),B101="",COUNTIFS(Reparto!$A$8:INDEX(Reparto!$A$8:$A$11,Reparto!$E$5),C101)&lt;&gt;1,NOT(ISNUMBER(D101)),ABS(D101-ROUND(D101,2))&gt;0.000001,MIN(J101:M101)&lt;0,SUM(J101:M101)&lt;=0,COUNT(J101:M101)&lt;&gt;4,ABS(SUM(N101:Q101)-D101)&gt;0.000001),"REVISAR datos","Correcto"))</f>
        <v/>
      </c>
    </row>
    <row r="102" customFormat="false" ht="24" hidden="false" customHeight="true" outlineLevel="0" collapsed="false">
      <c r="A102" s="19"/>
      <c r="B102" s="17"/>
      <c r="C102" s="17"/>
      <c r="D102" s="18"/>
      <c r="E102" s="17"/>
      <c r="F102" s="17"/>
      <c r="G102" s="17"/>
      <c r="H102" s="17"/>
      <c r="I102" s="17"/>
      <c r="J102" s="2" t="n">
        <f aca="false">IF(1&gt;Reparto!$E$5,0,IF(F102="",Reparto!$D$8,F102))</f>
        <v>1800</v>
      </c>
      <c r="K102" s="2" t="n">
        <f aca="false">IF(2&gt;Reparto!$E$5,0,IF(G102="",Reparto!$D$9,G102))</f>
        <v>1200</v>
      </c>
      <c r="L102" s="2" t="n">
        <f aca="false">IF(3&gt;Reparto!$E$5,0,IF(H102="",Reparto!$D$10,H102))</f>
        <v>0</v>
      </c>
      <c r="M102" s="2" t="n">
        <f aca="false">IF(4&gt;Reparto!$E$5,0,IF(I102="",Reparto!$D$11,I102))</f>
        <v>0</v>
      </c>
      <c r="N102" s="8" t="n">
        <f aca="false">IF(OR(NOT(ISNUMBER(D102)),SUM(J102:M102)&lt;=0),0,SIGN(D102)*(V102+IF(AE102&lt;=$Z102,1,0))/100)</f>
        <v>0</v>
      </c>
      <c r="O102" s="8" t="n">
        <f aca="false">IF(OR(NOT(ISNUMBER(D102)),SUM(J102:M102)&lt;=0),0,SIGN(D102)*(W102+IF(AF102&lt;=$Z102,1,0))/100)</f>
        <v>0</v>
      </c>
      <c r="P102" s="8" t="n">
        <f aca="false">IF(OR(NOT(ISNUMBER(D102)),SUM(J102:M102)&lt;=0),0,SIGN(D102)*(X102+IF(AG102&lt;=$Z102,1,0))/100)</f>
        <v>0</v>
      </c>
      <c r="Q102" s="8" t="n">
        <f aca="false">IF(OR(NOT(ISNUMBER(D102)),SUM(J102:M102)&lt;=0),0,SIGN(D102)*(Y102+IF(AH102&lt;=$Z102,1,0))/100)</f>
        <v>0</v>
      </c>
      <c r="R102" s="2" t="n">
        <f aca="false">IF(OR(NOT(ISNUMBER(D102)),SUM(J102:M102)&lt;=0),0,ROUND(ROUND(ABS(D102)*100,0)*J102/SUM(J102:M102),10))</f>
        <v>0</v>
      </c>
      <c r="S102" s="2" t="n">
        <f aca="false">IF(OR(NOT(ISNUMBER(D102)),SUM(J102:M102)&lt;=0),0,ROUND(ROUND(ABS(D102)*100,0)*K102/SUM(J102:M102),10))</f>
        <v>0</v>
      </c>
      <c r="T102" s="2" t="n">
        <f aca="false">IF(OR(NOT(ISNUMBER(D102)),SUM(J102:M102)&lt;=0),0,ROUND(ROUND(ABS(D102)*100,0)*L102/SUM(J102:M102),10))</f>
        <v>0</v>
      </c>
      <c r="U102" s="2" t="n">
        <f aca="false">IF(OR(NOT(ISNUMBER(D102)),SUM(J102:M102)&lt;=0),0,ROUND(ROUND(ABS(D102)*100,0)*M102/SUM(J102:M102),10))</f>
        <v>0</v>
      </c>
      <c r="V102" s="2" t="n">
        <f aca="false">INT(R102)</f>
        <v>0</v>
      </c>
      <c r="W102" s="2" t="n">
        <f aca="false">INT(S102)</f>
        <v>0</v>
      </c>
      <c r="X102" s="2" t="n">
        <f aca="false">INT(T102)</f>
        <v>0</v>
      </c>
      <c r="Y102" s="2" t="n">
        <f aca="false">INT(U102)</f>
        <v>0</v>
      </c>
      <c r="Z102" s="2" t="n">
        <f aca="false">IF(ISNUMBER(D102),ROUND(ABS(D102)*100,0)-SUM(V102:Y102),0)</f>
        <v>0</v>
      </c>
      <c r="AA102" s="2" t="n">
        <f aca="false">ROUND(R102-V102,10)</f>
        <v>0</v>
      </c>
      <c r="AB102" s="2" t="n">
        <f aca="false">ROUND(S102-W102,10)</f>
        <v>0</v>
      </c>
      <c r="AC102" s="2" t="n">
        <f aca="false">ROUND(T102-X102,10)</f>
        <v>0</v>
      </c>
      <c r="AD102" s="2" t="n">
        <f aca="false">ROUND(U102-Y102,10)</f>
        <v>0</v>
      </c>
      <c r="AE102" s="2" t="n">
        <f aca="false">COUNTIFS($AA102:$AD102,"&gt;"&amp;AA102)+COUNTIFS($AA102:AA102,AA102)</f>
        <v>1</v>
      </c>
      <c r="AF102" s="2" t="n">
        <f aca="false">COUNTIFS($AA102:$AD102,"&gt;"&amp;AB102)+COUNTIFS($AA102:AB102,AB102)</f>
        <v>2</v>
      </c>
      <c r="AG102" s="2" t="n">
        <f aca="false">COUNTIFS($AA102:$AD102,"&gt;"&amp;AC102)+COUNTIFS($AA102:AC102,AC102)</f>
        <v>3</v>
      </c>
      <c r="AH102" s="2" t="n">
        <f aca="false">COUNTIFS($AA102:$AD102,"&gt;"&amp;AD102)+COUNTIFS($AA102:AD102,AD102)</f>
        <v>4</v>
      </c>
      <c r="AI102" s="2" t="str">
        <f aca="false">IF(COUNTA(A102:I102)=0,"",IF(OR(NOT(ISNUMBER(A102)),B102="",COUNTIFS(Reparto!$A$8:INDEX(Reparto!$A$8:$A$11,Reparto!$E$5),C102)&lt;&gt;1,NOT(ISNUMBER(D102)),ABS(D102-ROUND(D102,2))&gt;0.000001,MIN(J102:M102)&lt;0,SUM(J102:M102)&lt;=0,COUNT(J102:M102)&lt;&gt;4,ABS(SUM(N102:Q102)-D102)&gt;0.000001),"REVISAR datos","Correcto"))</f>
        <v/>
      </c>
    </row>
    <row r="103" customFormat="false" ht="24" hidden="false" customHeight="true" outlineLevel="0" collapsed="false">
      <c r="A103" s="19"/>
      <c r="B103" s="17"/>
      <c r="C103" s="17"/>
      <c r="D103" s="18"/>
      <c r="E103" s="17"/>
      <c r="F103" s="17"/>
      <c r="G103" s="17"/>
      <c r="H103" s="17"/>
      <c r="I103" s="17"/>
      <c r="J103" s="2" t="n">
        <f aca="false">IF(1&gt;Reparto!$E$5,0,IF(F103="",Reparto!$D$8,F103))</f>
        <v>1800</v>
      </c>
      <c r="K103" s="2" t="n">
        <f aca="false">IF(2&gt;Reparto!$E$5,0,IF(G103="",Reparto!$D$9,G103))</f>
        <v>1200</v>
      </c>
      <c r="L103" s="2" t="n">
        <f aca="false">IF(3&gt;Reparto!$E$5,0,IF(H103="",Reparto!$D$10,H103))</f>
        <v>0</v>
      </c>
      <c r="M103" s="2" t="n">
        <f aca="false">IF(4&gt;Reparto!$E$5,0,IF(I103="",Reparto!$D$11,I103))</f>
        <v>0</v>
      </c>
      <c r="N103" s="8" t="n">
        <f aca="false">IF(OR(NOT(ISNUMBER(D103)),SUM(J103:M103)&lt;=0),0,SIGN(D103)*(V103+IF(AE103&lt;=$Z103,1,0))/100)</f>
        <v>0</v>
      </c>
      <c r="O103" s="8" t="n">
        <f aca="false">IF(OR(NOT(ISNUMBER(D103)),SUM(J103:M103)&lt;=0),0,SIGN(D103)*(W103+IF(AF103&lt;=$Z103,1,0))/100)</f>
        <v>0</v>
      </c>
      <c r="P103" s="8" t="n">
        <f aca="false">IF(OR(NOT(ISNUMBER(D103)),SUM(J103:M103)&lt;=0),0,SIGN(D103)*(X103+IF(AG103&lt;=$Z103,1,0))/100)</f>
        <v>0</v>
      </c>
      <c r="Q103" s="8" t="n">
        <f aca="false">IF(OR(NOT(ISNUMBER(D103)),SUM(J103:M103)&lt;=0),0,SIGN(D103)*(Y103+IF(AH103&lt;=$Z103,1,0))/100)</f>
        <v>0</v>
      </c>
      <c r="R103" s="2" t="n">
        <f aca="false">IF(OR(NOT(ISNUMBER(D103)),SUM(J103:M103)&lt;=0),0,ROUND(ROUND(ABS(D103)*100,0)*J103/SUM(J103:M103),10))</f>
        <v>0</v>
      </c>
      <c r="S103" s="2" t="n">
        <f aca="false">IF(OR(NOT(ISNUMBER(D103)),SUM(J103:M103)&lt;=0),0,ROUND(ROUND(ABS(D103)*100,0)*K103/SUM(J103:M103),10))</f>
        <v>0</v>
      </c>
      <c r="T103" s="2" t="n">
        <f aca="false">IF(OR(NOT(ISNUMBER(D103)),SUM(J103:M103)&lt;=0),0,ROUND(ROUND(ABS(D103)*100,0)*L103/SUM(J103:M103),10))</f>
        <v>0</v>
      </c>
      <c r="U103" s="2" t="n">
        <f aca="false">IF(OR(NOT(ISNUMBER(D103)),SUM(J103:M103)&lt;=0),0,ROUND(ROUND(ABS(D103)*100,0)*M103/SUM(J103:M103),10))</f>
        <v>0</v>
      </c>
      <c r="V103" s="2" t="n">
        <f aca="false">INT(R103)</f>
        <v>0</v>
      </c>
      <c r="W103" s="2" t="n">
        <f aca="false">INT(S103)</f>
        <v>0</v>
      </c>
      <c r="X103" s="2" t="n">
        <f aca="false">INT(T103)</f>
        <v>0</v>
      </c>
      <c r="Y103" s="2" t="n">
        <f aca="false">INT(U103)</f>
        <v>0</v>
      </c>
      <c r="Z103" s="2" t="n">
        <f aca="false">IF(ISNUMBER(D103),ROUND(ABS(D103)*100,0)-SUM(V103:Y103),0)</f>
        <v>0</v>
      </c>
      <c r="AA103" s="2" t="n">
        <f aca="false">ROUND(R103-V103,10)</f>
        <v>0</v>
      </c>
      <c r="AB103" s="2" t="n">
        <f aca="false">ROUND(S103-W103,10)</f>
        <v>0</v>
      </c>
      <c r="AC103" s="2" t="n">
        <f aca="false">ROUND(T103-X103,10)</f>
        <v>0</v>
      </c>
      <c r="AD103" s="2" t="n">
        <f aca="false">ROUND(U103-Y103,10)</f>
        <v>0</v>
      </c>
      <c r="AE103" s="2" t="n">
        <f aca="false">COUNTIFS($AA103:$AD103,"&gt;"&amp;AA103)+COUNTIFS($AA103:AA103,AA103)</f>
        <v>1</v>
      </c>
      <c r="AF103" s="2" t="n">
        <f aca="false">COUNTIFS($AA103:$AD103,"&gt;"&amp;AB103)+COUNTIFS($AA103:AB103,AB103)</f>
        <v>2</v>
      </c>
      <c r="AG103" s="2" t="n">
        <f aca="false">COUNTIFS($AA103:$AD103,"&gt;"&amp;AC103)+COUNTIFS($AA103:AC103,AC103)</f>
        <v>3</v>
      </c>
      <c r="AH103" s="2" t="n">
        <f aca="false">COUNTIFS($AA103:$AD103,"&gt;"&amp;AD103)+COUNTIFS($AA103:AD103,AD103)</f>
        <v>4</v>
      </c>
      <c r="AI103" s="2" t="str">
        <f aca="false">IF(COUNTA(A103:I103)=0,"",IF(OR(NOT(ISNUMBER(A103)),B103="",COUNTIFS(Reparto!$A$8:INDEX(Reparto!$A$8:$A$11,Reparto!$E$5),C103)&lt;&gt;1,NOT(ISNUMBER(D103)),ABS(D103-ROUND(D103,2))&gt;0.000001,MIN(J103:M103)&lt;0,SUM(J103:M103)&lt;=0,COUNT(J103:M103)&lt;&gt;4,ABS(SUM(N103:Q103)-D103)&gt;0.000001),"REVISAR datos","Correcto"))</f>
        <v/>
      </c>
    </row>
    <row r="104" customFormat="false" ht="24" hidden="false" customHeight="true" outlineLevel="0" collapsed="false">
      <c r="A104" s="19"/>
      <c r="B104" s="17"/>
      <c r="C104" s="17"/>
      <c r="D104" s="18"/>
      <c r="E104" s="17"/>
      <c r="F104" s="17"/>
      <c r="G104" s="17"/>
      <c r="H104" s="17"/>
      <c r="I104" s="17"/>
      <c r="J104" s="2" t="n">
        <f aca="false">IF(1&gt;Reparto!$E$5,0,IF(F104="",Reparto!$D$8,F104))</f>
        <v>1800</v>
      </c>
      <c r="K104" s="2" t="n">
        <f aca="false">IF(2&gt;Reparto!$E$5,0,IF(G104="",Reparto!$D$9,G104))</f>
        <v>1200</v>
      </c>
      <c r="L104" s="2" t="n">
        <f aca="false">IF(3&gt;Reparto!$E$5,0,IF(H104="",Reparto!$D$10,H104))</f>
        <v>0</v>
      </c>
      <c r="M104" s="2" t="n">
        <f aca="false">IF(4&gt;Reparto!$E$5,0,IF(I104="",Reparto!$D$11,I104))</f>
        <v>0</v>
      </c>
      <c r="N104" s="8" t="n">
        <f aca="false">IF(OR(NOT(ISNUMBER(D104)),SUM(J104:M104)&lt;=0),0,SIGN(D104)*(V104+IF(AE104&lt;=$Z104,1,0))/100)</f>
        <v>0</v>
      </c>
      <c r="O104" s="8" t="n">
        <f aca="false">IF(OR(NOT(ISNUMBER(D104)),SUM(J104:M104)&lt;=0),0,SIGN(D104)*(W104+IF(AF104&lt;=$Z104,1,0))/100)</f>
        <v>0</v>
      </c>
      <c r="P104" s="8" t="n">
        <f aca="false">IF(OR(NOT(ISNUMBER(D104)),SUM(J104:M104)&lt;=0),0,SIGN(D104)*(X104+IF(AG104&lt;=$Z104,1,0))/100)</f>
        <v>0</v>
      </c>
      <c r="Q104" s="8" t="n">
        <f aca="false">IF(OR(NOT(ISNUMBER(D104)),SUM(J104:M104)&lt;=0),0,SIGN(D104)*(Y104+IF(AH104&lt;=$Z104,1,0))/100)</f>
        <v>0</v>
      </c>
      <c r="R104" s="2" t="n">
        <f aca="false">IF(OR(NOT(ISNUMBER(D104)),SUM(J104:M104)&lt;=0),0,ROUND(ROUND(ABS(D104)*100,0)*J104/SUM(J104:M104),10))</f>
        <v>0</v>
      </c>
      <c r="S104" s="2" t="n">
        <f aca="false">IF(OR(NOT(ISNUMBER(D104)),SUM(J104:M104)&lt;=0),0,ROUND(ROUND(ABS(D104)*100,0)*K104/SUM(J104:M104),10))</f>
        <v>0</v>
      </c>
      <c r="T104" s="2" t="n">
        <f aca="false">IF(OR(NOT(ISNUMBER(D104)),SUM(J104:M104)&lt;=0),0,ROUND(ROUND(ABS(D104)*100,0)*L104/SUM(J104:M104),10))</f>
        <v>0</v>
      </c>
      <c r="U104" s="2" t="n">
        <f aca="false">IF(OR(NOT(ISNUMBER(D104)),SUM(J104:M104)&lt;=0),0,ROUND(ROUND(ABS(D104)*100,0)*M104/SUM(J104:M104),10))</f>
        <v>0</v>
      </c>
      <c r="V104" s="2" t="n">
        <f aca="false">INT(R104)</f>
        <v>0</v>
      </c>
      <c r="W104" s="2" t="n">
        <f aca="false">INT(S104)</f>
        <v>0</v>
      </c>
      <c r="X104" s="2" t="n">
        <f aca="false">INT(T104)</f>
        <v>0</v>
      </c>
      <c r="Y104" s="2" t="n">
        <f aca="false">INT(U104)</f>
        <v>0</v>
      </c>
      <c r="Z104" s="2" t="n">
        <f aca="false">IF(ISNUMBER(D104),ROUND(ABS(D104)*100,0)-SUM(V104:Y104),0)</f>
        <v>0</v>
      </c>
      <c r="AA104" s="2" t="n">
        <f aca="false">ROUND(R104-V104,10)</f>
        <v>0</v>
      </c>
      <c r="AB104" s="2" t="n">
        <f aca="false">ROUND(S104-W104,10)</f>
        <v>0</v>
      </c>
      <c r="AC104" s="2" t="n">
        <f aca="false">ROUND(T104-X104,10)</f>
        <v>0</v>
      </c>
      <c r="AD104" s="2" t="n">
        <f aca="false">ROUND(U104-Y104,10)</f>
        <v>0</v>
      </c>
      <c r="AE104" s="2" t="n">
        <f aca="false">COUNTIFS($AA104:$AD104,"&gt;"&amp;AA104)+COUNTIFS($AA104:AA104,AA104)</f>
        <v>1</v>
      </c>
      <c r="AF104" s="2" t="n">
        <f aca="false">COUNTIFS($AA104:$AD104,"&gt;"&amp;AB104)+COUNTIFS($AA104:AB104,AB104)</f>
        <v>2</v>
      </c>
      <c r="AG104" s="2" t="n">
        <f aca="false">COUNTIFS($AA104:$AD104,"&gt;"&amp;AC104)+COUNTIFS($AA104:AC104,AC104)</f>
        <v>3</v>
      </c>
      <c r="AH104" s="2" t="n">
        <f aca="false">COUNTIFS($AA104:$AD104,"&gt;"&amp;AD104)+COUNTIFS($AA104:AD104,AD104)</f>
        <v>4</v>
      </c>
      <c r="AI104" s="2" t="str">
        <f aca="false">IF(COUNTA(A104:I104)=0,"",IF(OR(NOT(ISNUMBER(A104)),B104="",COUNTIFS(Reparto!$A$8:INDEX(Reparto!$A$8:$A$11,Reparto!$E$5),C104)&lt;&gt;1,NOT(ISNUMBER(D104)),ABS(D104-ROUND(D104,2))&gt;0.000001,MIN(J104:M104)&lt;0,SUM(J104:M104)&lt;=0,COUNT(J104:M104)&lt;&gt;4,ABS(SUM(N104:Q104)-D104)&gt;0.000001),"REVISAR datos","Correcto"))</f>
        <v/>
      </c>
    </row>
    <row r="105" customFormat="false" ht="24" hidden="false" customHeight="true" outlineLevel="0" collapsed="false">
      <c r="A105" s="19"/>
      <c r="B105" s="17"/>
      <c r="C105" s="17"/>
      <c r="D105" s="18"/>
      <c r="E105" s="17"/>
      <c r="F105" s="17"/>
      <c r="G105" s="17"/>
      <c r="H105" s="17"/>
      <c r="I105" s="17"/>
      <c r="J105" s="2" t="n">
        <f aca="false">IF(1&gt;Reparto!$E$5,0,IF(F105="",Reparto!$D$8,F105))</f>
        <v>1800</v>
      </c>
      <c r="K105" s="2" t="n">
        <f aca="false">IF(2&gt;Reparto!$E$5,0,IF(G105="",Reparto!$D$9,G105))</f>
        <v>1200</v>
      </c>
      <c r="L105" s="2" t="n">
        <f aca="false">IF(3&gt;Reparto!$E$5,0,IF(H105="",Reparto!$D$10,H105))</f>
        <v>0</v>
      </c>
      <c r="M105" s="2" t="n">
        <f aca="false">IF(4&gt;Reparto!$E$5,0,IF(I105="",Reparto!$D$11,I105))</f>
        <v>0</v>
      </c>
      <c r="N105" s="8" t="n">
        <f aca="false">IF(OR(NOT(ISNUMBER(D105)),SUM(J105:M105)&lt;=0),0,SIGN(D105)*(V105+IF(AE105&lt;=$Z105,1,0))/100)</f>
        <v>0</v>
      </c>
      <c r="O105" s="8" t="n">
        <f aca="false">IF(OR(NOT(ISNUMBER(D105)),SUM(J105:M105)&lt;=0),0,SIGN(D105)*(W105+IF(AF105&lt;=$Z105,1,0))/100)</f>
        <v>0</v>
      </c>
      <c r="P105" s="8" t="n">
        <f aca="false">IF(OR(NOT(ISNUMBER(D105)),SUM(J105:M105)&lt;=0),0,SIGN(D105)*(X105+IF(AG105&lt;=$Z105,1,0))/100)</f>
        <v>0</v>
      </c>
      <c r="Q105" s="8" t="n">
        <f aca="false">IF(OR(NOT(ISNUMBER(D105)),SUM(J105:M105)&lt;=0),0,SIGN(D105)*(Y105+IF(AH105&lt;=$Z105,1,0))/100)</f>
        <v>0</v>
      </c>
      <c r="R105" s="2" t="n">
        <f aca="false">IF(OR(NOT(ISNUMBER(D105)),SUM(J105:M105)&lt;=0),0,ROUND(ROUND(ABS(D105)*100,0)*J105/SUM(J105:M105),10))</f>
        <v>0</v>
      </c>
      <c r="S105" s="2" t="n">
        <f aca="false">IF(OR(NOT(ISNUMBER(D105)),SUM(J105:M105)&lt;=0),0,ROUND(ROUND(ABS(D105)*100,0)*K105/SUM(J105:M105),10))</f>
        <v>0</v>
      </c>
      <c r="T105" s="2" t="n">
        <f aca="false">IF(OR(NOT(ISNUMBER(D105)),SUM(J105:M105)&lt;=0),0,ROUND(ROUND(ABS(D105)*100,0)*L105/SUM(J105:M105),10))</f>
        <v>0</v>
      </c>
      <c r="U105" s="2" t="n">
        <f aca="false">IF(OR(NOT(ISNUMBER(D105)),SUM(J105:M105)&lt;=0),0,ROUND(ROUND(ABS(D105)*100,0)*M105/SUM(J105:M105),10))</f>
        <v>0</v>
      </c>
      <c r="V105" s="2" t="n">
        <f aca="false">INT(R105)</f>
        <v>0</v>
      </c>
      <c r="W105" s="2" t="n">
        <f aca="false">INT(S105)</f>
        <v>0</v>
      </c>
      <c r="X105" s="2" t="n">
        <f aca="false">INT(T105)</f>
        <v>0</v>
      </c>
      <c r="Y105" s="2" t="n">
        <f aca="false">INT(U105)</f>
        <v>0</v>
      </c>
      <c r="Z105" s="2" t="n">
        <f aca="false">IF(ISNUMBER(D105),ROUND(ABS(D105)*100,0)-SUM(V105:Y105),0)</f>
        <v>0</v>
      </c>
      <c r="AA105" s="2" t="n">
        <f aca="false">ROUND(R105-V105,10)</f>
        <v>0</v>
      </c>
      <c r="AB105" s="2" t="n">
        <f aca="false">ROUND(S105-W105,10)</f>
        <v>0</v>
      </c>
      <c r="AC105" s="2" t="n">
        <f aca="false">ROUND(T105-X105,10)</f>
        <v>0</v>
      </c>
      <c r="AD105" s="2" t="n">
        <f aca="false">ROUND(U105-Y105,10)</f>
        <v>0</v>
      </c>
      <c r="AE105" s="2" t="n">
        <f aca="false">COUNTIFS($AA105:$AD105,"&gt;"&amp;AA105)+COUNTIFS($AA105:AA105,AA105)</f>
        <v>1</v>
      </c>
      <c r="AF105" s="2" t="n">
        <f aca="false">COUNTIFS($AA105:$AD105,"&gt;"&amp;AB105)+COUNTIFS($AA105:AB105,AB105)</f>
        <v>2</v>
      </c>
      <c r="AG105" s="2" t="n">
        <f aca="false">COUNTIFS($AA105:$AD105,"&gt;"&amp;AC105)+COUNTIFS($AA105:AC105,AC105)</f>
        <v>3</v>
      </c>
      <c r="AH105" s="2" t="n">
        <f aca="false">COUNTIFS($AA105:$AD105,"&gt;"&amp;AD105)+COUNTIFS($AA105:AD105,AD105)</f>
        <v>4</v>
      </c>
      <c r="AI105" s="2" t="str">
        <f aca="false">IF(COUNTA(A105:I105)=0,"",IF(OR(NOT(ISNUMBER(A105)),B105="",COUNTIFS(Reparto!$A$8:INDEX(Reparto!$A$8:$A$11,Reparto!$E$5),C105)&lt;&gt;1,NOT(ISNUMBER(D105)),ABS(D105-ROUND(D105,2))&gt;0.000001,MIN(J105:M105)&lt;0,SUM(J105:M105)&lt;=0,COUNT(J105:M105)&lt;&gt;4,ABS(SUM(N105:Q105)-D105)&gt;0.000001),"REVISAR datos","Correcto"))</f>
        <v/>
      </c>
    </row>
    <row r="106" customFormat="false" ht="24" hidden="false" customHeight="true" outlineLevel="0" collapsed="false">
      <c r="A106" s="19"/>
      <c r="B106" s="17"/>
      <c r="C106" s="17"/>
      <c r="D106" s="18"/>
      <c r="E106" s="17"/>
      <c r="F106" s="17"/>
      <c r="G106" s="17"/>
      <c r="H106" s="17"/>
      <c r="I106" s="17"/>
      <c r="J106" s="2" t="n">
        <f aca="false">IF(1&gt;Reparto!$E$5,0,IF(F106="",Reparto!$D$8,F106))</f>
        <v>1800</v>
      </c>
      <c r="K106" s="2" t="n">
        <f aca="false">IF(2&gt;Reparto!$E$5,0,IF(G106="",Reparto!$D$9,G106))</f>
        <v>1200</v>
      </c>
      <c r="L106" s="2" t="n">
        <f aca="false">IF(3&gt;Reparto!$E$5,0,IF(H106="",Reparto!$D$10,H106))</f>
        <v>0</v>
      </c>
      <c r="M106" s="2" t="n">
        <f aca="false">IF(4&gt;Reparto!$E$5,0,IF(I106="",Reparto!$D$11,I106))</f>
        <v>0</v>
      </c>
      <c r="N106" s="8" t="n">
        <f aca="false">IF(OR(NOT(ISNUMBER(D106)),SUM(J106:M106)&lt;=0),0,SIGN(D106)*(V106+IF(AE106&lt;=$Z106,1,0))/100)</f>
        <v>0</v>
      </c>
      <c r="O106" s="8" t="n">
        <f aca="false">IF(OR(NOT(ISNUMBER(D106)),SUM(J106:M106)&lt;=0),0,SIGN(D106)*(W106+IF(AF106&lt;=$Z106,1,0))/100)</f>
        <v>0</v>
      </c>
      <c r="P106" s="8" t="n">
        <f aca="false">IF(OR(NOT(ISNUMBER(D106)),SUM(J106:M106)&lt;=0),0,SIGN(D106)*(X106+IF(AG106&lt;=$Z106,1,0))/100)</f>
        <v>0</v>
      </c>
      <c r="Q106" s="8" t="n">
        <f aca="false">IF(OR(NOT(ISNUMBER(D106)),SUM(J106:M106)&lt;=0),0,SIGN(D106)*(Y106+IF(AH106&lt;=$Z106,1,0))/100)</f>
        <v>0</v>
      </c>
      <c r="R106" s="2" t="n">
        <f aca="false">IF(OR(NOT(ISNUMBER(D106)),SUM(J106:M106)&lt;=0),0,ROUND(ROUND(ABS(D106)*100,0)*J106/SUM(J106:M106),10))</f>
        <v>0</v>
      </c>
      <c r="S106" s="2" t="n">
        <f aca="false">IF(OR(NOT(ISNUMBER(D106)),SUM(J106:M106)&lt;=0),0,ROUND(ROUND(ABS(D106)*100,0)*K106/SUM(J106:M106),10))</f>
        <v>0</v>
      </c>
      <c r="T106" s="2" t="n">
        <f aca="false">IF(OR(NOT(ISNUMBER(D106)),SUM(J106:M106)&lt;=0),0,ROUND(ROUND(ABS(D106)*100,0)*L106/SUM(J106:M106),10))</f>
        <v>0</v>
      </c>
      <c r="U106" s="2" t="n">
        <f aca="false">IF(OR(NOT(ISNUMBER(D106)),SUM(J106:M106)&lt;=0),0,ROUND(ROUND(ABS(D106)*100,0)*M106/SUM(J106:M106),10))</f>
        <v>0</v>
      </c>
      <c r="V106" s="2" t="n">
        <f aca="false">INT(R106)</f>
        <v>0</v>
      </c>
      <c r="W106" s="2" t="n">
        <f aca="false">INT(S106)</f>
        <v>0</v>
      </c>
      <c r="X106" s="2" t="n">
        <f aca="false">INT(T106)</f>
        <v>0</v>
      </c>
      <c r="Y106" s="2" t="n">
        <f aca="false">INT(U106)</f>
        <v>0</v>
      </c>
      <c r="Z106" s="2" t="n">
        <f aca="false">IF(ISNUMBER(D106),ROUND(ABS(D106)*100,0)-SUM(V106:Y106),0)</f>
        <v>0</v>
      </c>
      <c r="AA106" s="2" t="n">
        <f aca="false">ROUND(R106-V106,10)</f>
        <v>0</v>
      </c>
      <c r="AB106" s="2" t="n">
        <f aca="false">ROUND(S106-W106,10)</f>
        <v>0</v>
      </c>
      <c r="AC106" s="2" t="n">
        <f aca="false">ROUND(T106-X106,10)</f>
        <v>0</v>
      </c>
      <c r="AD106" s="2" t="n">
        <f aca="false">ROUND(U106-Y106,10)</f>
        <v>0</v>
      </c>
      <c r="AE106" s="2" t="n">
        <f aca="false">COUNTIFS($AA106:$AD106,"&gt;"&amp;AA106)+COUNTIFS($AA106:AA106,AA106)</f>
        <v>1</v>
      </c>
      <c r="AF106" s="2" t="n">
        <f aca="false">COUNTIFS($AA106:$AD106,"&gt;"&amp;AB106)+COUNTIFS($AA106:AB106,AB106)</f>
        <v>2</v>
      </c>
      <c r="AG106" s="2" t="n">
        <f aca="false">COUNTIFS($AA106:$AD106,"&gt;"&amp;AC106)+COUNTIFS($AA106:AC106,AC106)</f>
        <v>3</v>
      </c>
      <c r="AH106" s="2" t="n">
        <f aca="false">COUNTIFS($AA106:$AD106,"&gt;"&amp;AD106)+COUNTIFS($AA106:AD106,AD106)</f>
        <v>4</v>
      </c>
      <c r="AI106" s="2" t="str">
        <f aca="false">IF(COUNTA(A106:I106)=0,"",IF(OR(NOT(ISNUMBER(A106)),B106="",COUNTIFS(Reparto!$A$8:INDEX(Reparto!$A$8:$A$11,Reparto!$E$5),C106)&lt;&gt;1,NOT(ISNUMBER(D106)),ABS(D106-ROUND(D106,2))&gt;0.000001,MIN(J106:M106)&lt;0,SUM(J106:M106)&lt;=0,COUNT(J106:M106)&lt;&gt;4,ABS(SUM(N106:Q106)-D106)&gt;0.000001),"REVISAR datos","Correcto"))</f>
        <v/>
      </c>
    </row>
    <row r="107" customFormat="false" ht="24" hidden="false" customHeight="true" outlineLevel="0" collapsed="false">
      <c r="A107" s="19"/>
      <c r="B107" s="17"/>
      <c r="C107" s="17"/>
      <c r="D107" s="18"/>
      <c r="E107" s="17"/>
      <c r="F107" s="17"/>
      <c r="G107" s="17"/>
      <c r="H107" s="17"/>
      <c r="I107" s="17"/>
      <c r="J107" s="2" t="n">
        <f aca="false">IF(1&gt;Reparto!$E$5,0,IF(F107="",Reparto!$D$8,F107))</f>
        <v>1800</v>
      </c>
      <c r="K107" s="2" t="n">
        <f aca="false">IF(2&gt;Reparto!$E$5,0,IF(G107="",Reparto!$D$9,G107))</f>
        <v>1200</v>
      </c>
      <c r="L107" s="2" t="n">
        <f aca="false">IF(3&gt;Reparto!$E$5,0,IF(H107="",Reparto!$D$10,H107))</f>
        <v>0</v>
      </c>
      <c r="M107" s="2" t="n">
        <f aca="false">IF(4&gt;Reparto!$E$5,0,IF(I107="",Reparto!$D$11,I107))</f>
        <v>0</v>
      </c>
      <c r="N107" s="8" t="n">
        <f aca="false">IF(OR(NOT(ISNUMBER(D107)),SUM(J107:M107)&lt;=0),0,SIGN(D107)*(V107+IF(AE107&lt;=$Z107,1,0))/100)</f>
        <v>0</v>
      </c>
      <c r="O107" s="8" t="n">
        <f aca="false">IF(OR(NOT(ISNUMBER(D107)),SUM(J107:M107)&lt;=0),0,SIGN(D107)*(W107+IF(AF107&lt;=$Z107,1,0))/100)</f>
        <v>0</v>
      </c>
      <c r="P107" s="8" t="n">
        <f aca="false">IF(OR(NOT(ISNUMBER(D107)),SUM(J107:M107)&lt;=0),0,SIGN(D107)*(X107+IF(AG107&lt;=$Z107,1,0))/100)</f>
        <v>0</v>
      </c>
      <c r="Q107" s="8" t="n">
        <f aca="false">IF(OR(NOT(ISNUMBER(D107)),SUM(J107:M107)&lt;=0),0,SIGN(D107)*(Y107+IF(AH107&lt;=$Z107,1,0))/100)</f>
        <v>0</v>
      </c>
      <c r="R107" s="2" t="n">
        <f aca="false">IF(OR(NOT(ISNUMBER(D107)),SUM(J107:M107)&lt;=0),0,ROUND(ROUND(ABS(D107)*100,0)*J107/SUM(J107:M107),10))</f>
        <v>0</v>
      </c>
      <c r="S107" s="2" t="n">
        <f aca="false">IF(OR(NOT(ISNUMBER(D107)),SUM(J107:M107)&lt;=0),0,ROUND(ROUND(ABS(D107)*100,0)*K107/SUM(J107:M107),10))</f>
        <v>0</v>
      </c>
      <c r="T107" s="2" t="n">
        <f aca="false">IF(OR(NOT(ISNUMBER(D107)),SUM(J107:M107)&lt;=0),0,ROUND(ROUND(ABS(D107)*100,0)*L107/SUM(J107:M107),10))</f>
        <v>0</v>
      </c>
      <c r="U107" s="2" t="n">
        <f aca="false">IF(OR(NOT(ISNUMBER(D107)),SUM(J107:M107)&lt;=0),0,ROUND(ROUND(ABS(D107)*100,0)*M107/SUM(J107:M107),10))</f>
        <v>0</v>
      </c>
      <c r="V107" s="2" t="n">
        <f aca="false">INT(R107)</f>
        <v>0</v>
      </c>
      <c r="W107" s="2" t="n">
        <f aca="false">INT(S107)</f>
        <v>0</v>
      </c>
      <c r="X107" s="2" t="n">
        <f aca="false">INT(T107)</f>
        <v>0</v>
      </c>
      <c r="Y107" s="2" t="n">
        <f aca="false">INT(U107)</f>
        <v>0</v>
      </c>
      <c r="Z107" s="2" t="n">
        <f aca="false">IF(ISNUMBER(D107),ROUND(ABS(D107)*100,0)-SUM(V107:Y107),0)</f>
        <v>0</v>
      </c>
      <c r="AA107" s="2" t="n">
        <f aca="false">ROUND(R107-V107,10)</f>
        <v>0</v>
      </c>
      <c r="AB107" s="2" t="n">
        <f aca="false">ROUND(S107-W107,10)</f>
        <v>0</v>
      </c>
      <c r="AC107" s="2" t="n">
        <f aca="false">ROUND(T107-X107,10)</f>
        <v>0</v>
      </c>
      <c r="AD107" s="2" t="n">
        <f aca="false">ROUND(U107-Y107,10)</f>
        <v>0</v>
      </c>
      <c r="AE107" s="2" t="n">
        <f aca="false">COUNTIFS($AA107:$AD107,"&gt;"&amp;AA107)+COUNTIFS($AA107:AA107,AA107)</f>
        <v>1</v>
      </c>
      <c r="AF107" s="2" t="n">
        <f aca="false">COUNTIFS($AA107:$AD107,"&gt;"&amp;AB107)+COUNTIFS($AA107:AB107,AB107)</f>
        <v>2</v>
      </c>
      <c r="AG107" s="2" t="n">
        <f aca="false">COUNTIFS($AA107:$AD107,"&gt;"&amp;AC107)+COUNTIFS($AA107:AC107,AC107)</f>
        <v>3</v>
      </c>
      <c r="AH107" s="2" t="n">
        <f aca="false">COUNTIFS($AA107:$AD107,"&gt;"&amp;AD107)+COUNTIFS($AA107:AD107,AD107)</f>
        <v>4</v>
      </c>
      <c r="AI107" s="2" t="str">
        <f aca="false">IF(COUNTA(A107:I107)=0,"",IF(OR(NOT(ISNUMBER(A107)),B107="",COUNTIFS(Reparto!$A$8:INDEX(Reparto!$A$8:$A$11,Reparto!$E$5),C107)&lt;&gt;1,NOT(ISNUMBER(D107)),ABS(D107-ROUND(D107,2))&gt;0.000001,MIN(J107:M107)&lt;0,SUM(J107:M107)&lt;=0,COUNT(J107:M107)&lt;&gt;4,ABS(SUM(N107:Q107)-D107)&gt;0.000001),"REVISAR datos","Correcto"))</f>
        <v/>
      </c>
    </row>
    <row r="108" customFormat="false" ht="24" hidden="false" customHeight="true" outlineLevel="0" collapsed="false">
      <c r="A108" s="19"/>
      <c r="B108" s="17"/>
      <c r="C108" s="17"/>
      <c r="D108" s="18"/>
      <c r="E108" s="17"/>
      <c r="F108" s="17"/>
      <c r="G108" s="17"/>
      <c r="H108" s="17"/>
      <c r="I108" s="17"/>
      <c r="J108" s="2" t="n">
        <f aca="false">IF(1&gt;Reparto!$E$5,0,IF(F108="",Reparto!$D$8,F108))</f>
        <v>1800</v>
      </c>
      <c r="K108" s="2" t="n">
        <f aca="false">IF(2&gt;Reparto!$E$5,0,IF(G108="",Reparto!$D$9,G108))</f>
        <v>1200</v>
      </c>
      <c r="L108" s="2" t="n">
        <f aca="false">IF(3&gt;Reparto!$E$5,0,IF(H108="",Reparto!$D$10,H108))</f>
        <v>0</v>
      </c>
      <c r="M108" s="2" t="n">
        <f aca="false">IF(4&gt;Reparto!$E$5,0,IF(I108="",Reparto!$D$11,I108))</f>
        <v>0</v>
      </c>
      <c r="N108" s="8" t="n">
        <f aca="false">IF(OR(NOT(ISNUMBER(D108)),SUM(J108:M108)&lt;=0),0,SIGN(D108)*(V108+IF(AE108&lt;=$Z108,1,0))/100)</f>
        <v>0</v>
      </c>
      <c r="O108" s="8" t="n">
        <f aca="false">IF(OR(NOT(ISNUMBER(D108)),SUM(J108:M108)&lt;=0),0,SIGN(D108)*(W108+IF(AF108&lt;=$Z108,1,0))/100)</f>
        <v>0</v>
      </c>
      <c r="P108" s="8" t="n">
        <f aca="false">IF(OR(NOT(ISNUMBER(D108)),SUM(J108:M108)&lt;=0),0,SIGN(D108)*(X108+IF(AG108&lt;=$Z108,1,0))/100)</f>
        <v>0</v>
      </c>
      <c r="Q108" s="8" t="n">
        <f aca="false">IF(OR(NOT(ISNUMBER(D108)),SUM(J108:M108)&lt;=0),0,SIGN(D108)*(Y108+IF(AH108&lt;=$Z108,1,0))/100)</f>
        <v>0</v>
      </c>
      <c r="R108" s="2" t="n">
        <f aca="false">IF(OR(NOT(ISNUMBER(D108)),SUM(J108:M108)&lt;=0),0,ROUND(ROUND(ABS(D108)*100,0)*J108/SUM(J108:M108),10))</f>
        <v>0</v>
      </c>
      <c r="S108" s="2" t="n">
        <f aca="false">IF(OR(NOT(ISNUMBER(D108)),SUM(J108:M108)&lt;=0),0,ROUND(ROUND(ABS(D108)*100,0)*K108/SUM(J108:M108),10))</f>
        <v>0</v>
      </c>
      <c r="T108" s="2" t="n">
        <f aca="false">IF(OR(NOT(ISNUMBER(D108)),SUM(J108:M108)&lt;=0),0,ROUND(ROUND(ABS(D108)*100,0)*L108/SUM(J108:M108),10))</f>
        <v>0</v>
      </c>
      <c r="U108" s="2" t="n">
        <f aca="false">IF(OR(NOT(ISNUMBER(D108)),SUM(J108:M108)&lt;=0),0,ROUND(ROUND(ABS(D108)*100,0)*M108/SUM(J108:M108),10))</f>
        <v>0</v>
      </c>
      <c r="V108" s="2" t="n">
        <f aca="false">INT(R108)</f>
        <v>0</v>
      </c>
      <c r="W108" s="2" t="n">
        <f aca="false">INT(S108)</f>
        <v>0</v>
      </c>
      <c r="X108" s="2" t="n">
        <f aca="false">INT(T108)</f>
        <v>0</v>
      </c>
      <c r="Y108" s="2" t="n">
        <f aca="false">INT(U108)</f>
        <v>0</v>
      </c>
      <c r="Z108" s="2" t="n">
        <f aca="false">IF(ISNUMBER(D108),ROUND(ABS(D108)*100,0)-SUM(V108:Y108),0)</f>
        <v>0</v>
      </c>
      <c r="AA108" s="2" t="n">
        <f aca="false">ROUND(R108-V108,10)</f>
        <v>0</v>
      </c>
      <c r="AB108" s="2" t="n">
        <f aca="false">ROUND(S108-W108,10)</f>
        <v>0</v>
      </c>
      <c r="AC108" s="2" t="n">
        <f aca="false">ROUND(T108-X108,10)</f>
        <v>0</v>
      </c>
      <c r="AD108" s="2" t="n">
        <f aca="false">ROUND(U108-Y108,10)</f>
        <v>0</v>
      </c>
      <c r="AE108" s="2" t="n">
        <f aca="false">COUNTIFS($AA108:$AD108,"&gt;"&amp;AA108)+COUNTIFS($AA108:AA108,AA108)</f>
        <v>1</v>
      </c>
      <c r="AF108" s="2" t="n">
        <f aca="false">COUNTIFS($AA108:$AD108,"&gt;"&amp;AB108)+COUNTIFS($AA108:AB108,AB108)</f>
        <v>2</v>
      </c>
      <c r="AG108" s="2" t="n">
        <f aca="false">COUNTIFS($AA108:$AD108,"&gt;"&amp;AC108)+COUNTIFS($AA108:AC108,AC108)</f>
        <v>3</v>
      </c>
      <c r="AH108" s="2" t="n">
        <f aca="false">COUNTIFS($AA108:$AD108,"&gt;"&amp;AD108)+COUNTIFS($AA108:AD108,AD108)</f>
        <v>4</v>
      </c>
      <c r="AI108" s="2" t="str">
        <f aca="false">IF(COUNTA(A108:I108)=0,"",IF(OR(NOT(ISNUMBER(A108)),B108="",COUNTIFS(Reparto!$A$8:INDEX(Reparto!$A$8:$A$11,Reparto!$E$5),C108)&lt;&gt;1,NOT(ISNUMBER(D108)),ABS(D108-ROUND(D108,2))&gt;0.000001,MIN(J108:M108)&lt;0,SUM(J108:M108)&lt;=0,COUNT(J108:M108)&lt;&gt;4,ABS(SUM(N108:Q108)-D108)&gt;0.000001),"REVISAR datos","Correcto"))</f>
        <v/>
      </c>
    </row>
    <row r="109" customFormat="false" ht="24" hidden="false" customHeight="true" outlineLevel="0" collapsed="false">
      <c r="A109" s="19"/>
      <c r="B109" s="17"/>
      <c r="C109" s="17"/>
      <c r="D109" s="18"/>
      <c r="E109" s="17"/>
      <c r="F109" s="17"/>
      <c r="G109" s="17"/>
      <c r="H109" s="17"/>
      <c r="I109" s="17"/>
      <c r="J109" s="2" t="n">
        <f aca="false">IF(1&gt;Reparto!$E$5,0,IF(F109="",Reparto!$D$8,F109))</f>
        <v>1800</v>
      </c>
      <c r="K109" s="2" t="n">
        <f aca="false">IF(2&gt;Reparto!$E$5,0,IF(G109="",Reparto!$D$9,G109))</f>
        <v>1200</v>
      </c>
      <c r="L109" s="2" t="n">
        <f aca="false">IF(3&gt;Reparto!$E$5,0,IF(H109="",Reparto!$D$10,H109))</f>
        <v>0</v>
      </c>
      <c r="M109" s="2" t="n">
        <f aca="false">IF(4&gt;Reparto!$E$5,0,IF(I109="",Reparto!$D$11,I109))</f>
        <v>0</v>
      </c>
      <c r="N109" s="8" t="n">
        <f aca="false">IF(OR(NOT(ISNUMBER(D109)),SUM(J109:M109)&lt;=0),0,SIGN(D109)*(V109+IF(AE109&lt;=$Z109,1,0))/100)</f>
        <v>0</v>
      </c>
      <c r="O109" s="8" t="n">
        <f aca="false">IF(OR(NOT(ISNUMBER(D109)),SUM(J109:M109)&lt;=0),0,SIGN(D109)*(W109+IF(AF109&lt;=$Z109,1,0))/100)</f>
        <v>0</v>
      </c>
      <c r="P109" s="8" t="n">
        <f aca="false">IF(OR(NOT(ISNUMBER(D109)),SUM(J109:M109)&lt;=0),0,SIGN(D109)*(X109+IF(AG109&lt;=$Z109,1,0))/100)</f>
        <v>0</v>
      </c>
      <c r="Q109" s="8" t="n">
        <f aca="false">IF(OR(NOT(ISNUMBER(D109)),SUM(J109:M109)&lt;=0),0,SIGN(D109)*(Y109+IF(AH109&lt;=$Z109,1,0))/100)</f>
        <v>0</v>
      </c>
      <c r="R109" s="2" t="n">
        <f aca="false">IF(OR(NOT(ISNUMBER(D109)),SUM(J109:M109)&lt;=0),0,ROUND(ROUND(ABS(D109)*100,0)*J109/SUM(J109:M109),10))</f>
        <v>0</v>
      </c>
      <c r="S109" s="2" t="n">
        <f aca="false">IF(OR(NOT(ISNUMBER(D109)),SUM(J109:M109)&lt;=0),0,ROUND(ROUND(ABS(D109)*100,0)*K109/SUM(J109:M109),10))</f>
        <v>0</v>
      </c>
      <c r="T109" s="2" t="n">
        <f aca="false">IF(OR(NOT(ISNUMBER(D109)),SUM(J109:M109)&lt;=0),0,ROUND(ROUND(ABS(D109)*100,0)*L109/SUM(J109:M109),10))</f>
        <v>0</v>
      </c>
      <c r="U109" s="2" t="n">
        <f aca="false">IF(OR(NOT(ISNUMBER(D109)),SUM(J109:M109)&lt;=0),0,ROUND(ROUND(ABS(D109)*100,0)*M109/SUM(J109:M109),10))</f>
        <v>0</v>
      </c>
      <c r="V109" s="2" t="n">
        <f aca="false">INT(R109)</f>
        <v>0</v>
      </c>
      <c r="W109" s="2" t="n">
        <f aca="false">INT(S109)</f>
        <v>0</v>
      </c>
      <c r="X109" s="2" t="n">
        <f aca="false">INT(T109)</f>
        <v>0</v>
      </c>
      <c r="Y109" s="2" t="n">
        <f aca="false">INT(U109)</f>
        <v>0</v>
      </c>
      <c r="Z109" s="2" t="n">
        <f aca="false">IF(ISNUMBER(D109),ROUND(ABS(D109)*100,0)-SUM(V109:Y109),0)</f>
        <v>0</v>
      </c>
      <c r="AA109" s="2" t="n">
        <f aca="false">ROUND(R109-V109,10)</f>
        <v>0</v>
      </c>
      <c r="AB109" s="2" t="n">
        <f aca="false">ROUND(S109-W109,10)</f>
        <v>0</v>
      </c>
      <c r="AC109" s="2" t="n">
        <f aca="false">ROUND(T109-X109,10)</f>
        <v>0</v>
      </c>
      <c r="AD109" s="2" t="n">
        <f aca="false">ROUND(U109-Y109,10)</f>
        <v>0</v>
      </c>
      <c r="AE109" s="2" t="n">
        <f aca="false">COUNTIFS($AA109:$AD109,"&gt;"&amp;AA109)+COUNTIFS($AA109:AA109,AA109)</f>
        <v>1</v>
      </c>
      <c r="AF109" s="2" t="n">
        <f aca="false">COUNTIFS($AA109:$AD109,"&gt;"&amp;AB109)+COUNTIFS($AA109:AB109,AB109)</f>
        <v>2</v>
      </c>
      <c r="AG109" s="2" t="n">
        <f aca="false">COUNTIFS($AA109:$AD109,"&gt;"&amp;AC109)+COUNTIFS($AA109:AC109,AC109)</f>
        <v>3</v>
      </c>
      <c r="AH109" s="2" t="n">
        <f aca="false">COUNTIFS($AA109:$AD109,"&gt;"&amp;AD109)+COUNTIFS($AA109:AD109,AD109)</f>
        <v>4</v>
      </c>
      <c r="AI109" s="2" t="str">
        <f aca="false">IF(COUNTA(A109:I109)=0,"",IF(OR(NOT(ISNUMBER(A109)),B109="",COUNTIFS(Reparto!$A$8:INDEX(Reparto!$A$8:$A$11,Reparto!$E$5),C109)&lt;&gt;1,NOT(ISNUMBER(D109)),ABS(D109-ROUND(D109,2))&gt;0.000001,MIN(J109:M109)&lt;0,SUM(J109:M109)&lt;=0,COUNT(J109:M109)&lt;&gt;4,ABS(SUM(N109:Q109)-D109)&gt;0.000001),"REVISAR datos","Correcto"))</f>
        <v/>
      </c>
    </row>
    <row r="110" customFormat="false" ht="24" hidden="false" customHeight="true" outlineLevel="0" collapsed="false">
      <c r="A110" s="19"/>
      <c r="B110" s="17"/>
      <c r="C110" s="17"/>
      <c r="D110" s="18"/>
      <c r="E110" s="17"/>
      <c r="F110" s="17"/>
      <c r="G110" s="17"/>
      <c r="H110" s="17"/>
      <c r="I110" s="17"/>
      <c r="J110" s="2" t="n">
        <f aca="false">IF(1&gt;Reparto!$E$5,0,IF(F110="",Reparto!$D$8,F110))</f>
        <v>1800</v>
      </c>
      <c r="K110" s="2" t="n">
        <f aca="false">IF(2&gt;Reparto!$E$5,0,IF(G110="",Reparto!$D$9,G110))</f>
        <v>1200</v>
      </c>
      <c r="L110" s="2" t="n">
        <f aca="false">IF(3&gt;Reparto!$E$5,0,IF(H110="",Reparto!$D$10,H110))</f>
        <v>0</v>
      </c>
      <c r="M110" s="2" t="n">
        <f aca="false">IF(4&gt;Reparto!$E$5,0,IF(I110="",Reparto!$D$11,I110))</f>
        <v>0</v>
      </c>
      <c r="N110" s="8" t="n">
        <f aca="false">IF(OR(NOT(ISNUMBER(D110)),SUM(J110:M110)&lt;=0),0,SIGN(D110)*(V110+IF(AE110&lt;=$Z110,1,0))/100)</f>
        <v>0</v>
      </c>
      <c r="O110" s="8" t="n">
        <f aca="false">IF(OR(NOT(ISNUMBER(D110)),SUM(J110:M110)&lt;=0),0,SIGN(D110)*(W110+IF(AF110&lt;=$Z110,1,0))/100)</f>
        <v>0</v>
      </c>
      <c r="P110" s="8" t="n">
        <f aca="false">IF(OR(NOT(ISNUMBER(D110)),SUM(J110:M110)&lt;=0),0,SIGN(D110)*(X110+IF(AG110&lt;=$Z110,1,0))/100)</f>
        <v>0</v>
      </c>
      <c r="Q110" s="8" t="n">
        <f aca="false">IF(OR(NOT(ISNUMBER(D110)),SUM(J110:M110)&lt;=0),0,SIGN(D110)*(Y110+IF(AH110&lt;=$Z110,1,0))/100)</f>
        <v>0</v>
      </c>
      <c r="R110" s="2" t="n">
        <f aca="false">IF(OR(NOT(ISNUMBER(D110)),SUM(J110:M110)&lt;=0),0,ROUND(ROUND(ABS(D110)*100,0)*J110/SUM(J110:M110),10))</f>
        <v>0</v>
      </c>
      <c r="S110" s="2" t="n">
        <f aca="false">IF(OR(NOT(ISNUMBER(D110)),SUM(J110:M110)&lt;=0),0,ROUND(ROUND(ABS(D110)*100,0)*K110/SUM(J110:M110),10))</f>
        <v>0</v>
      </c>
      <c r="T110" s="2" t="n">
        <f aca="false">IF(OR(NOT(ISNUMBER(D110)),SUM(J110:M110)&lt;=0),0,ROUND(ROUND(ABS(D110)*100,0)*L110/SUM(J110:M110),10))</f>
        <v>0</v>
      </c>
      <c r="U110" s="2" t="n">
        <f aca="false">IF(OR(NOT(ISNUMBER(D110)),SUM(J110:M110)&lt;=0),0,ROUND(ROUND(ABS(D110)*100,0)*M110/SUM(J110:M110),10))</f>
        <v>0</v>
      </c>
      <c r="V110" s="2" t="n">
        <f aca="false">INT(R110)</f>
        <v>0</v>
      </c>
      <c r="W110" s="2" t="n">
        <f aca="false">INT(S110)</f>
        <v>0</v>
      </c>
      <c r="X110" s="2" t="n">
        <f aca="false">INT(T110)</f>
        <v>0</v>
      </c>
      <c r="Y110" s="2" t="n">
        <f aca="false">INT(U110)</f>
        <v>0</v>
      </c>
      <c r="Z110" s="2" t="n">
        <f aca="false">IF(ISNUMBER(D110),ROUND(ABS(D110)*100,0)-SUM(V110:Y110),0)</f>
        <v>0</v>
      </c>
      <c r="AA110" s="2" t="n">
        <f aca="false">ROUND(R110-V110,10)</f>
        <v>0</v>
      </c>
      <c r="AB110" s="2" t="n">
        <f aca="false">ROUND(S110-W110,10)</f>
        <v>0</v>
      </c>
      <c r="AC110" s="2" t="n">
        <f aca="false">ROUND(T110-X110,10)</f>
        <v>0</v>
      </c>
      <c r="AD110" s="2" t="n">
        <f aca="false">ROUND(U110-Y110,10)</f>
        <v>0</v>
      </c>
      <c r="AE110" s="2" t="n">
        <f aca="false">COUNTIFS($AA110:$AD110,"&gt;"&amp;AA110)+COUNTIFS($AA110:AA110,AA110)</f>
        <v>1</v>
      </c>
      <c r="AF110" s="2" t="n">
        <f aca="false">COUNTIFS($AA110:$AD110,"&gt;"&amp;AB110)+COUNTIFS($AA110:AB110,AB110)</f>
        <v>2</v>
      </c>
      <c r="AG110" s="2" t="n">
        <f aca="false">COUNTIFS($AA110:$AD110,"&gt;"&amp;AC110)+COUNTIFS($AA110:AC110,AC110)</f>
        <v>3</v>
      </c>
      <c r="AH110" s="2" t="n">
        <f aca="false">COUNTIFS($AA110:$AD110,"&gt;"&amp;AD110)+COUNTIFS($AA110:AD110,AD110)</f>
        <v>4</v>
      </c>
      <c r="AI110" s="2" t="str">
        <f aca="false">IF(COUNTA(A110:I110)=0,"",IF(OR(NOT(ISNUMBER(A110)),B110="",COUNTIFS(Reparto!$A$8:INDEX(Reparto!$A$8:$A$11,Reparto!$E$5),C110)&lt;&gt;1,NOT(ISNUMBER(D110)),ABS(D110-ROUND(D110,2))&gt;0.000001,MIN(J110:M110)&lt;0,SUM(J110:M110)&lt;=0,COUNT(J110:M110)&lt;&gt;4,ABS(SUM(N110:Q110)-D110)&gt;0.000001),"REVISAR datos","Correcto"))</f>
        <v/>
      </c>
    </row>
    <row r="111" customFormat="false" ht="24" hidden="false" customHeight="true" outlineLevel="0" collapsed="false">
      <c r="A111" s="19"/>
      <c r="B111" s="17"/>
      <c r="C111" s="17"/>
      <c r="D111" s="18"/>
      <c r="E111" s="17"/>
      <c r="F111" s="17"/>
      <c r="G111" s="17"/>
      <c r="H111" s="17"/>
      <c r="I111" s="17"/>
      <c r="J111" s="2" t="n">
        <f aca="false">IF(1&gt;Reparto!$E$5,0,IF(F111="",Reparto!$D$8,F111))</f>
        <v>1800</v>
      </c>
      <c r="K111" s="2" t="n">
        <f aca="false">IF(2&gt;Reparto!$E$5,0,IF(G111="",Reparto!$D$9,G111))</f>
        <v>1200</v>
      </c>
      <c r="L111" s="2" t="n">
        <f aca="false">IF(3&gt;Reparto!$E$5,0,IF(H111="",Reparto!$D$10,H111))</f>
        <v>0</v>
      </c>
      <c r="M111" s="2" t="n">
        <f aca="false">IF(4&gt;Reparto!$E$5,0,IF(I111="",Reparto!$D$11,I111))</f>
        <v>0</v>
      </c>
      <c r="N111" s="8" t="n">
        <f aca="false">IF(OR(NOT(ISNUMBER(D111)),SUM(J111:M111)&lt;=0),0,SIGN(D111)*(V111+IF(AE111&lt;=$Z111,1,0))/100)</f>
        <v>0</v>
      </c>
      <c r="O111" s="8" t="n">
        <f aca="false">IF(OR(NOT(ISNUMBER(D111)),SUM(J111:M111)&lt;=0),0,SIGN(D111)*(W111+IF(AF111&lt;=$Z111,1,0))/100)</f>
        <v>0</v>
      </c>
      <c r="P111" s="8" t="n">
        <f aca="false">IF(OR(NOT(ISNUMBER(D111)),SUM(J111:M111)&lt;=0),0,SIGN(D111)*(X111+IF(AG111&lt;=$Z111,1,0))/100)</f>
        <v>0</v>
      </c>
      <c r="Q111" s="8" t="n">
        <f aca="false">IF(OR(NOT(ISNUMBER(D111)),SUM(J111:M111)&lt;=0),0,SIGN(D111)*(Y111+IF(AH111&lt;=$Z111,1,0))/100)</f>
        <v>0</v>
      </c>
      <c r="R111" s="2" t="n">
        <f aca="false">IF(OR(NOT(ISNUMBER(D111)),SUM(J111:M111)&lt;=0),0,ROUND(ROUND(ABS(D111)*100,0)*J111/SUM(J111:M111),10))</f>
        <v>0</v>
      </c>
      <c r="S111" s="2" t="n">
        <f aca="false">IF(OR(NOT(ISNUMBER(D111)),SUM(J111:M111)&lt;=0),0,ROUND(ROUND(ABS(D111)*100,0)*K111/SUM(J111:M111),10))</f>
        <v>0</v>
      </c>
      <c r="T111" s="2" t="n">
        <f aca="false">IF(OR(NOT(ISNUMBER(D111)),SUM(J111:M111)&lt;=0),0,ROUND(ROUND(ABS(D111)*100,0)*L111/SUM(J111:M111),10))</f>
        <v>0</v>
      </c>
      <c r="U111" s="2" t="n">
        <f aca="false">IF(OR(NOT(ISNUMBER(D111)),SUM(J111:M111)&lt;=0),0,ROUND(ROUND(ABS(D111)*100,0)*M111/SUM(J111:M111),10))</f>
        <v>0</v>
      </c>
      <c r="V111" s="2" t="n">
        <f aca="false">INT(R111)</f>
        <v>0</v>
      </c>
      <c r="W111" s="2" t="n">
        <f aca="false">INT(S111)</f>
        <v>0</v>
      </c>
      <c r="X111" s="2" t="n">
        <f aca="false">INT(T111)</f>
        <v>0</v>
      </c>
      <c r="Y111" s="2" t="n">
        <f aca="false">INT(U111)</f>
        <v>0</v>
      </c>
      <c r="Z111" s="2" t="n">
        <f aca="false">IF(ISNUMBER(D111),ROUND(ABS(D111)*100,0)-SUM(V111:Y111),0)</f>
        <v>0</v>
      </c>
      <c r="AA111" s="2" t="n">
        <f aca="false">ROUND(R111-V111,10)</f>
        <v>0</v>
      </c>
      <c r="AB111" s="2" t="n">
        <f aca="false">ROUND(S111-W111,10)</f>
        <v>0</v>
      </c>
      <c r="AC111" s="2" t="n">
        <f aca="false">ROUND(T111-X111,10)</f>
        <v>0</v>
      </c>
      <c r="AD111" s="2" t="n">
        <f aca="false">ROUND(U111-Y111,10)</f>
        <v>0</v>
      </c>
      <c r="AE111" s="2" t="n">
        <f aca="false">COUNTIFS($AA111:$AD111,"&gt;"&amp;AA111)+COUNTIFS($AA111:AA111,AA111)</f>
        <v>1</v>
      </c>
      <c r="AF111" s="2" t="n">
        <f aca="false">COUNTIFS($AA111:$AD111,"&gt;"&amp;AB111)+COUNTIFS($AA111:AB111,AB111)</f>
        <v>2</v>
      </c>
      <c r="AG111" s="2" t="n">
        <f aca="false">COUNTIFS($AA111:$AD111,"&gt;"&amp;AC111)+COUNTIFS($AA111:AC111,AC111)</f>
        <v>3</v>
      </c>
      <c r="AH111" s="2" t="n">
        <f aca="false">COUNTIFS($AA111:$AD111,"&gt;"&amp;AD111)+COUNTIFS($AA111:AD111,AD111)</f>
        <v>4</v>
      </c>
      <c r="AI111" s="2" t="str">
        <f aca="false">IF(COUNTA(A111:I111)=0,"",IF(OR(NOT(ISNUMBER(A111)),B111="",COUNTIFS(Reparto!$A$8:INDEX(Reparto!$A$8:$A$11,Reparto!$E$5),C111)&lt;&gt;1,NOT(ISNUMBER(D111)),ABS(D111-ROUND(D111,2))&gt;0.000001,MIN(J111:M111)&lt;0,SUM(J111:M111)&lt;=0,COUNT(J111:M111)&lt;&gt;4,ABS(SUM(N111:Q111)-D111)&gt;0.000001),"REVISAR datos","Correcto"))</f>
        <v/>
      </c>
    </row>
    <row r="112" customFormat="false" ht="24" hidden="false" customHeight="true" outlineLevel="0" collapsed="false">
      <c r="A112" s="19"/>
      <c r="B112" s="17"/>
      <c r="C112" s="17"/>
      <c r="D112" s="18"/>
      <c r="E112" s="17"/>
      <c r="F112" s="17"/>
      <c r="G112" s="17"/>
      <c r="H112" s="17"/>
      <c r="I112" s="17"/>
      <c r="J112" s="2" t="n">
        <f aca="false">IF(1&gt;Reparto!$E$5,0,IF(F112="",Reparto!$D$8,F112))</f>
        <v>1800</v>
      </c>
      <c r="K112" s="2" t="n">
        <f aca="false">IF(2&gt;Reparto!$E$5,0,IF(G112="",Reparto!$D$9,G112))</f>
        <v>1200</v>
      </c>
      <c r="L112" s="2" t="n">
        <f aca="false">IF(3&gt;Reparto!$E$5,0,IF(H112="",Reparto!$D$10,H112))</f>
        <v>0</v>
      </c>
      <c r="M112" s="2" t="n">
        <f aca="false">IF(4&gt;Reparto!$E$5,0,IF(I112="",Reparto!$D$11,I112))</f>
        <v>0</v>
      </c>
      <c r="N112" s="8" t="n">
        <f aca="false">IF(OR(NOT(ISNUMBER(D112)),SUM(J112:M112)&lt;=0),0,SIGN(D112)*(V112+IF(AE112&lt;=$Z112,1,0))/100)</f>
        <v>0</v>
      </c>
      <c r="O112" s="8" t="n">
        <f aca="false">IF(OR(NOT(ISNUMBER(D112)),SUM(J112:M112)&lt;=0),0,SIGN(D112)*(W112+IF(AF112&lt;=$Z112,1,0))/100)</f>
        <v>0</v>
      </c>
      <c r="P112" s="8" t="n">
        <f aca="false">IF(OR(NOT(ISNUMBER(D112)),SUM(J112:M112)&lt;=0),0,SIGN(D112)*(X112+IF(AG112&lt;=$Z112,1,0))/100)</f>
        <v>0</v>
      </c>
      <c r="Q112" s="8" t="n">
        <f aca="false">IF(OR(NOT(ISNUMBER(D112)),SUM(J112:M112)&lt;=0),0,SIGN(D112)*(Y112+IF(AH112&lt;=$Z112,1,0))/100)</f>
        <v>0</v>
      </c>
      <c r="R112" s="2" t="n">
        <f aca="false">IF(OR(NOT(ISNUMBER(D112)),SUM(J112:M112)&lt;=0),0,ROUND(ROUND(ABS(D112)*100,0)*J112/SUM(J112:M112),10))</f>
        <v>0</v>
      </c>
      <c r="S112" s="2" t="n">
        <f aca="false">IF(OR(NOT(ISNUMBER(D112)),SUM(J112:M112)&lt;=0),0,ROUND(ROUND(ABS(D112)*100,0)*K112/SUM(J112:M112),10))</f>
        <v>0</v>
      </c>
      <c r="T112" s="2" t="n">
        <f aca="false">IF(OR(NOT(ISNUMBER(D112)),SUM(J112:M112)&lt;=0),0,ROUND(ROUND(ABS(D112)*100,0)*L112/SUM(J112:M112),10))</f>
        <v>0</v>
      </c>
      <c r="U112" s="2" t="n">
        <f aca="false">IF(OR(NOT(ISNUMBER(D112)),SUM(J112:M112)&lt;=0),0,ROUND(ROUND(ABS(D112)*100,0)*M112/SUM(J112:M112),10))</f>
        <v>0</v>
      </c>
      <c r="V112" s="2" t="n">
        <f aca="false">INT(R112)</f>
        <v>0</v>
      </c>
      <c r="W112" s="2" t="n">
        <f aca="false">INT(S112)</f>
        <v>0</v>
      </c>
      <c r="X112" s="2" t="n">
        <f aca="false">INT(T112)</f>
        <v>0</v>
      </c>
      <c r="Y112" s="2" t="n">
        <f aca="false">INT(U112)</f>
        <v>0</v>
      </c>
      <c r="Z112" s="2" t="n">
        <f aca="false">IF(ISNUMBER(D112),ROUND(ABS(D112)*100,0)-SUM(V112:Y112),0)</f>
        <v>0</v>
      </c>
      <c r="AA112" s="2" t="n">
        <f aca="false">ROUND(R112-V112,10)</f>
        <v>0</v>
      </c>
      <c r="AB112" s="2" t="n">
        <f aca="false">ROUND(S112-W112,10)</f>
        <v>0</v>
      </c>
      <c r="AC112" s="2" t="n">
        <f aca="false">ROUND(T112-X112,10)</f>
        <v>0</v>
      </c>
      <c r="AD112" s="2" t="n">
        <f aca="false">ROUND(U112-Y112,10)</f>
        <v>0</v>
      </c>
      <c r="AE112" s="2" t="n">
        <f aca="false">COUNTIFS($AA112:$AD112,"&gt;"&amp;AA112)+COUNTIFS($AA112:AA112,AA112)</f>
        <v>1</v>
      </c>
      <c r="AF112" s="2" t="n">
        <f aca="false">COUNTIFS($AA112:$AD112,"&gt;"&amp;AB112)+COUNTIFS($AA112:AB112,AB112)</f>
        <v>2</v>
      </c>
      <c r="AG112" s="2" t="n">
        <f aca="false">COUNTIFS($AA112:$AD112,"&gt;"&amp;AC112)+COUNTIFS($AA112:AC112,AC112)</f>
        <v>3</v>
      </c>
      <c r="AH112" s="2" t="n">
        <f aca="false">COUNTIFS($AA112:$AD112,"&gt;"&amp;AD112)+COUNTIFS($AA112:AD112,AD112)</f>
        <v>4</v>
      </c>
      <c r="AI112" s="2" t="str">
        <f aca="false">IF(COUNTA(A112:I112)=0,"",IF(OR(NOT(ISNUMBER(A112)),B112="",COUNTIFS(Reparto!$A$8:INDEX(Reparto!$A$8:$A$11,Reparto!$E$5),C112)&lt;&gt;1,NOT(ISNUMBER(D112)),ABS(D112-ROUND(D112,2))&gt;0.000001,MIN(J112:M112)&lt;0,SUM(J112:M112)&lt;=0,COUNT(J112:M112)&lt;&gt;4,ABS(SUM(N112:Q112)-D112)&gt;0.000001),"REVISAR datos","Correcto"))</f>
        <v/>
      </c>
    </row>
    <row r="113" customFormat="false" ht="24" hidden="false" customHeight="true" outlineLevel="0" collapsed="false">
      <c r="A113" s="19"/>
      <c r="B113" s="17"/>
      <c r="C113" s="17"/>
      <c r="D113" s="18"/>
      <c r="E113" s="17"/>
      <c r="F113" s="17"/>
      <c r="G113" s="17"/>
      <c r="H113" s="17"/>
      <c r="I113" s="17"/>
      <c r="J113" s="2" t="n">
        <f aca="false">IF(1&gt;Reparto!$E$5,0,IF(F113="",Reparto!$D$8,F113))</f>
        <v>1800</v>
      </c>
      <c r="K113" s="2" t="n">
        <f aca="false">IF(2&gt;Reparto!$E$5,0,IF(G113="",Reparto!$D$9,G113))</f>
        <v>1200</v>
      </c>
      <c r="L113" s="2" t="n">
        <f aca="false">IF(3&gt;Reparto!$E$5,0,IF(H113="",Reparto!$D$10,H113))</f>
        <v>0</v>
      </c>
      <c r="M113" s="2" t="n">
        <f aca="false">IF(4&gt;Reparto!$E$5,0,IF(I113="",Reparto!$D$11,I113))</f>
        <v>0</v>
      </c>
      <c r="N113" s="8" t="n">
        <f aca="false">IF(OR(NOT(ISNUMBER(D113)),SUM(J113:M113)&lt;=0),0,SIGN(D113)*(V113+IF(AE113&lt;=$Z113,1,0))/100)</f>
        <v>0</v>
      </c>
      <c r="O113" s="8" t="n">
        <f aca="false">IF(OR(NOT(ISNUMBER(D113)),SUM(J113:M113)&lt;=0),0,SIGN(D113)*(W113+IF(AF113&lt;=$Z113,1,0))/100)</f>
        <v>0</v>
      </c>
      <c r="P113" s="8" t="n">
        <f aca="false">IF(OR(NOT(ISNUMBER(D113)),SUM(J113:M113)&lt;=0),0,SIGN(D113)*(X113+IF(AG113&lt;=$Z113,1,0))/100)</f>
        <v>0</v>
      </c>
      <c r="Q113" s="8" t="n">
        <f aca="false">IF(OR(NOT(ISNUMBER(D113)),SUM(J113:M113)&lt;=0),0,SIGN(D113)*(Y113+IF(AH113&lt;=$Z113,1,0))/100)</f>
        <v>0</v>
      </c>
      <c r="R113" s="2" t="n">
        <f aca="false">IF(OR(NOT(ISNUMBER(D113)),SUM(J113:M113)&lt;=0),0,ROUND(ROUND(ABS(D113)*100,0)*J113/SUM(J113:M113),10))</f>
        <v>0</v>
      </c>
      <c r="S113" s="2" t="n">
        <f aca="false">IF(OR(NOT(ISNUMBER(D113)),SUM(J113:M113)&lt;=0),0,ROUND(ROUND(ABS(D113)*100,0)*K113/SUM(J113:M113),10))</f>
        <v>0</v>
      </c>
      <c r="T113" s="2" t="n">
        <f aca="false">IF(OR(NOT(ISNUMBER(D113)),SUM(J113:M113)&lt;=0),0,ROUND(ROUND(ABS(D113)*100,0)*L113/SUM(J113:M113),10))</f>
        <v>0</v>
      </c>
      <c r="U113" s="2" t="n">
        <f aca="false">IF(OR(NOT(ISNUMBER(D113)),SUM(J113:M113)&lt;=0),0,ROUND(ROUND(ABS(D113)*100,0)*M113/SUM(J113:M113),10))</f>
        <v>0</v>
      </c>
      <c r="V113" s="2" t="n">
        <f aca="false">INT(R113)</f>
        <v>0</v>
      </c>
      <c r="W113" s="2" t="n">
        <f aca="false">INT(S113)</f>
        <v>0</v>
      </c>
      <c r="X113" s="2" t="n">
        <f aca="false">INT(T113)</f>
        <v>0</v>
      </c>
      <c r="Y113" s="2" t="n">
        <f aca="false">INT(U113)</f>
        <v>0</v>
      </c>
      <c r="Z113" s="2" t="n">
        <f aca="false">IF(ISNUMBER(D113),ROUND(ABS(D113)*100,0)-SUM(V113:Y113),0)</f>
        <v>0</v>
      </c>
      <c r="AA113" s="2" t="n">
        <f aca="false">ROUND(R113-V113,10)</f>
        <v>0</v>
      </c>
      <c r="AB113" s="2" t="n">
        <f aca="false">ROUND(S113-W113,10)</f>
        <v>0</v>
      </c>
      <c r="AC113" s="2" t="n">
        <f aca="false">ROUND(T113-X113,10)</f>
        <v>0</v>
      </c>
      <c r="AD113" s="2" t="n">
        <f aca="false">ROUND(U113-Y113,10)</f>
        <v>0</v>
      </c>
      <c r="AE113" s="2" t="n">
        <f aca="false">COUNTIFS($AA113:$AD113,"&gt;"&amp;AA113)+COUNTIFS($AA113:AA113,AA113)</f>
        <v>1</v>
      </c>
      <c r="AF113" s="2" t="n">
        <f aca="false">COUNTIFS($AA113:$AD113,"&gt;"&amp;AB113)+COUNTIFS($AA113:AB113,AB113)</f>
        <v>2</v>
      </c>
      <c r="AG113" s="2" t="n">
        <f aca="false">COUNTIFS($AA113:$AD113,"&gt;"&amp;AC113)+COUNTIFS($AA113:AC113,AC113)</f>
        <v>3</v>
      </c>
      <c r="AH113" s="2" t="n">
        <f aca="false">COUNTIFS($AA113:$AD113,"&gt;"&amp;AD113)+COUNTIFS($AA113:AD113,AD113)</f>
        <v>4</v>
      </c>
      <c r="AI113" s="2" t="str">
        <f aca="false">IF(COUNTA(A113:I113)=0,"",IF(OR(NOT(ISNUMBER(A113)),B113="",COUNTIFS(Reparto!$A$8:INDEX(Reparto!$A$8:$A$11,Reparto!$E$5),C113)&lt;&gt;1,NOT(ISNUMBER(D113)),ABS(D113-ROUND(D113,2))&gt;0.000001,MIN(J113:M113)&lt;0,SUM(J113:M113)&lt;=0,COUNT(J113:M113)&lt;&gt;4,ABS(SUM(N113:Q113)-D113)&gt;0.000001),"REVISAR datos","Correcto"))</f>
        <v/>
      </c>
    </row>
    <row r="114" customFormat="false" ht="24" hidden="false" customHeight="true" outlineLevel="0" collapsed="false">
      <c r="A114" s="19"/>
      <c r="B114" s="17"/>
      <c r="C114" s="17"/>
      <c r="D114" s="18"/>
      <c r="E114" s="17"/>
      <c r="F114" s="17"/>
      <c r="G114" s="17"/>
      <c r="H114" s="17"/>
      <c r="I114" s="17"/>
      <c r="J114" s="2" t="n">
        <f aca="false">IF(1&gt;Reparto!$E$5,0,IF(F114="",Reparto!$D$8,F114))</f>
        <v>1800</v>
      </c>
      <c r="K114" s="2" t="n">
        <f aca="false">IF(2&gt;Reparto!$E$5,0,IF(G114="",Reparto!$D$9,G114))</f>
        <v>1200</v>
      </c>
      <c r="L114" s="2" t="n">
        <f aca="false">IF(3&gt;Reparto!$E$5,0,IF(H114="",Reparto!$D$10,H114))</f>
        <v>0</v>
      </c>
      <c r="M114" s="2" t="n">
        <f aca="false">IF(4&gt;Reparto!$E$5,0,IF(I114="",Reparto!$D$11,I114))</f>
        <v>0</v>
      </c>
      <c r="N114" s="8" t="n">
        <f aca="false">IF(OR(NOT(ISNUMBER(D114)),SUM(J114:M114)&lt;=0),0,SIGN(D114)*(V114+IF(AE114&lt;=$Z114,1,0))/100)</f>
        <v>0</v>
      </c>
      <c r="O114" s="8" t="n">
        <f aca="false">IF(OR(NOT(ISNUMBER(D114)),SUM(J114:M114)&lt;=0),0,SIGN(D114)*(W114+IF(AF114&lt;=$Z114,1,0))/100)</f>
        <v>0</v>
      </c>
      <c r="P114" s="8" t="n">
        <f aca="false">IF(OR(NOT(ISNUMBER(D114)),SUM(J114:M114)&lt;=0),0,SIGN(D114)*(X114+IF(AG114&lt;=$Z114,1,0))/100)</f>
        <v>0</v>
      </c>
      <c r="Q114" s="8" t="n">
        <f aca="false">IF(OR(NOT(ISNUMBER(D114)),SUM(J114:M114)&lt;=0),0,SIGN(D114)*(Y114+IF(AH114&lt;=$Z114,1,0))/100)</f>
        <v>0</v>
      </c>
      <c r="R114" s="2" t="n">
        <f aca="false">IF(OR(NOT(ISNUMBER(D114)),SUM(J114:M114)&lt;=0),0,ROUND(ROUND(ABS(D114)*100,0)*J114/SUM(J114:M114),10))</f>
        <v>0</v>
      </c>
      <c r="S114" s="2" t="n">
        <f aca="false">IF(OR(NOT(ISNUMBER(D114)),SUM(J114:M114)&lt;=0),0,ROUND(ROUND(ABS(D114)*100,0)*K114/SUM(J114:M114),10))</f>
        <v>0</v>
      </c>
      <c r="T114" s="2" t="n">
        <f aca="false">IF(OR(NOT(ISNUMBER(D114)),SUM(J114:M114)&lt;=0),0,ROUND(ROUND(ABS(D114)*100,0)*L114/SUM(J114:M114),10))</f>
        <v>0</v>
      </c>
      <c r="U114" s="2" t="n">
        <f aca="false">IF(OR(NOT(ISNUMBER(D114)),SUM(J114:M114)&lt;=0),0,ROUND(ROUND(ABS(D114)*100,0)*M114/SUM(J114:M114),10))</f>
        <v>0</v>
      </c>
      <c r="V114" s="2" t="n">
        <f aca="false">INT(R114)</f>
        <v>0</v>
      </c>
      <c r="W114" s="2" t="n">
        <f aca="false">INT(S114)</f>
        <v>0</v>
      </c>
      <c r="X114" s="2" t="n">
        <f aca="false">INT(T114)</f>
        <v>0</v>
      </c>
      <c r="Y114" s="2" t="n">
        <f aca="false">INT(U114)</f>
        <v>0</v>
      </c>
      <c r="Z114" s="2" t="n">
        <f aca="false">IF(ISNUMBER(D114),ROUND(ABS(D114)*100,0)-SUM(V114:Y114),0)</f>
        <v>0</v>
      </c>
      <c r="AA114" s="2" t="n">
        <f aca="false">ROUND(R114-V114,10)</f>
        <v>0</v>
      </c>
      <c r="AB114" s="2" t="n">
        <f aca="false">ROUND(S114-W114,10)</f>
        <v>0</v>
      </c>
      <c r="AC114" s="2" t="n">
        <f aca="false">ROUND(T114-X114,10)</f>
        <v>0</v>
      </c>
      <c r="AD114" s="2" t="n">
        <f aca="false">ROUND(U114-Y114,10)</f>
        <v>0</v>
      </c>
      <c r="AE114" s="2" t="n">
        <f aca="false">COUNTIFS($AA114:$AD114,"&gt;"&amp;AA114)+COUNTIFS($AA114:AA114,AA114)</f>
        <v>1</v>
      </c>
      <c r="AF114" s="2" t="n">
        <f aca="false">COUNTIFS($AA114:$AD114,"&gt;"&amp;AB114)+COUNTIFS($AA114:AB114,AB114)</f>
        <v>2</v>
      </c>
      <c r="AG114" s="2" t="n">
        <f aca="false">COUNTIFS($AA114:$AD114,"&gt;"&amp;AC114)+COUNTIFS($AA114:AC114,AC114)</f>
        <v>3</v>
      </c>
      <c r="AH114" s="2" t="n">
        <f aca="false">COUNTIFS($AA114:$AD114,"&gt;"&amp;AD114)+COUNTIFS($AA114:AD114,AD114)</f>
        <v>4</v>
      </c>
      <c r="AI114" s="2" t="str">
        <f aca="false">IF(COUNTA(A114:I114)=0,"",IF(OR(NOT(ISNUMBER(A114)),B114="",COUNTIFS(Reparto!$A$8:INDEX(Reparto!$A$8:$A$11,Reparto!$E$5),C114)&lt;&gt;1,NOT(ISNUMBER(D114)),ABS(D114-ROUND(D114,2))&gt;0.000001,MIN(J114:M114)&lt;0,SUM(J114:M114)&lt;=0,COUNT(J114:M114)&lt;&gt;4,ABS(SUM(N114:Q114)-D114)&gt;0.000001),"REVISAR datos","Correcto"))</f>
        <v/>
      </c>
    </row>
    <row r="115" customFormat="false" ht="24" hidden="false" customHeight="true" outlineLevel="0" collapsed="false">
      <c r="A115" s="19"/>
      <c r="B115" s="17"/>
      <c r="C115" s="17"/>
      <c r="D115" s="18"/>
      <c r="E115" s="17"/>
      <c r="F115" s="17"/>
      <c r="G115" s="17"/>
      <c r="H115" s="17"/>
      <c r="I115" s="17"/>
      <c r="J115" s="2" t="n">
        <f aca="false">IF(1&gt;Reparto!$E$5,0,IF(F115="",Reparto!$D$8,F115))</f>
        <v>1800</v>
      </c>
      <c r="K115" s="2" t="n">
        <f aca="false">IF(2&gt;Reparto!$E$5,0,IF(G115="",Reparto!$D$9,G115))</f>
        <v>1200</v>
      </c>
      <c r="L115" s="2" t="n">
        <f aca="false">IF(3&gt;Reparto!$E$5,0,IF(H115="",Reparto!$D$10,H115))</f>
        <v>0</v>
      </c>
      <c r="M115" s="2" t="n">
        <f aca="false">IF(4&gt;Reparto!$E$5,0,IF(I115="",Reparto!$D$11,I115))</f>
        <v>0</v>
      </c>
      <c r="N115" s="8" t="n">
        <f aca="false">IF(OR(NOT(ISNUMBER(D115)),SUM(J115:M115)&lt;=0),0,SIGN(D115)*(V115+IF(AE115&lt;=$Z115,1,0))/100)</f>
        <v>0</v>
      </c>
      <c r="O115" s="8" t="n">
        <f aca="false">IF(OR(NOT(ISNUMBER(D115)),SUM(J115:M115)&lt;=0),0,SIGN(D115)*(W115+IF(AF115&lt;=$Z115,1,0))/100)</f>
        <v>0</v>
      </c>
      <c r="P115" s="8" t="n">
        <f aca="false">IF(OR(NOT(ISNUMBER(D115)),SUM(J115:M115)&lt;=0),0,SIGN(D115)*(X115+IF(AG115&lt;=$Z115,1,0))/100)</f>
        <v>0</v>
      </c>
      <c r="Q115" s="8" t="n">
        <f aca="false">IF(OR(NOT(ISNUMBER(D115)),SUM(J115:M115)&lt;=0),0,SIGN(D115)*(Y115+IF(AH115&lt;=$Z115,1,0))/100)</f>
        <v>0</v>
      </c>
      <c r="R115" s="2" t="n">
        <f aca="false">IF(OR(NOT(ISNUMBER(D115)),SUM(J115:M115)&lt;=0),0,ROUND(ROUND(ABS(D115)*100,0)*J115/SUM(J115:M115),10))</f>
        <v>0</v>
      </c>
      <c r="S115" s="2" t="n">
        <f aca="false">IF(OR(NOT(ISNUMBER(D115)),SUM(J115:M115)&lt;=0),0,ROUND(ROUND(ABS(D115)*100,0)*K115/SUM(J115:M115),10))</f>
        <v>0</v>
      </c>
      <c r="T115" s="2" t="n">
        <f aca="false">IF(OR(NOT(ISNUMBER(D115)),SUM(J115:M115)&lt;=0),0,ROUND(ROUND(ABS(D115)*100,0)*L115/SUM(J115:M115),10))</f>
        <v>0</v>
      </c>
      <c r="U115" s="2" t="n">
        <f aca="false">IF(OR(NOT(ISNUMBER(D115)),SUM(J115:M115)&lt;=0),0,ROUND(ROUND(ABS(D115)*100,0)*M115/SUM(J115:M115),10))</f>
        <v>0</v>
      </c>
      <c r="V115" s="2" t="n">
        <f aca="false">INT(R115)</f>
        <v>0</v>
      </c>
      <c r="W115" s="2" t="n">
        <f aca="false">INT(S115)</f>
        <v>0</v>
      </c>
      <c r="X115" s="2" t="n">
        <f aca="false">INT(T115)</f>
        <v>0</v>
      </c>
      <c r="Y115" s="2" t="n">
        <f aca="false">INT(U115)</f>
        <v>0</v>
      </c>
      <c r="Z115" s="2" t="n">
        <f aca="false">IF(ISNUMBER(D115),ROUND(ABS(D115)*100,0)-SUM(V115:Y115),0)</f>
        <v>0</v>
      </c>
      <c r="AA115" s="2" t="n">
        <f aca="false">ROUND(R115-V115,10)</f>
        <v>0</v>
      </c>
      <c r="AB115" s="2" t="n">
        <f aca="false">ROUND(S115-W115,10)</f>
        <v>0</v>
      </c>
      <c r="AC115" s="2" t="n">
        <f aca="false">ROUND(T115-X115,10)</f>
        <v>0</v>
      </c>
      <c r="AD115" s="2" t="n">
        <f aca="false">ROUND(U115-Y115,10)</f>
        <v>0</v>
      </c>
      <c r="AE115" s="2" t="n">
        <f aca="false">COUNTIFS($AA115:$AD115,"&gt;"&amp;AA115)+COUNTIFS($AA115:AA115,AA115)</f>
        <v>1</v>
      </c>
      <c r="AF115" s="2" t="n">
        <f aca="false">COUNTIFS($AA115:$AD115,"&gt;"&amp;AB115)+COUNTIFS($AA115:AB115,AB115)</f>
        <v>2</v>
      </c>
      <c r="AG115" s="2" t="n">
        <f aca="false">COUNTIFS($AA115:$AD115,"&gt;"&amp;AC115)+COUNTIFS($AA115:AC115,AC115)</f>
        <v>3</v>
      </c>
      <c r="AH115" s="2" t="n">
        <f aca="false">COUNTIFS($AA115:$AD115,"&gt;"&amp;AD115)+COUNTIFS($AA115:AD115,AD115)</f>
        <v>4</v>
      </c>
      <c r="AI115" s="2" t="str">
        <f aca="false">IF(COUNTA(A115:I115)=0,"",IF(OR(NOT(ISNUMBER(A115)),B115="",COUNTIFS(Reparto!$A$8:INDEX(Reparto!$A$8:$A$11,Reparto!$E$5),C115)&lt;&gt;1,NOT(ISNUMBER(D115)),ABS(D115-ROUND(D115,2))&gt;0.000001,MIN(J115:M115)&lt;0,SUM(J115:M115)&lt;=0,COUNT(J115:M115)&lt;&gt;4,ABS(SUM(N115:Q115)-D115)&gt;0.000001),"REVISAR datos","Correcto"))</f>
        <v/>
      </c>
    </row>
    <row r="116" customFormat="false" ht="24" hidden="false" customHeight="true" outlineLevel="0" collapsed="false">
      <c r="A116" s="19"/>
      <c r="B116" s="17"/>
      <c r="C116" s="17"/>
      <c r="D116" s="18"/>
      <c r="E116" s="17"/>
      <c r="F116" s="17"/>
      <c r="G116" s="17"/>
      <c r="H116" s="17"/>
      <c r="I116" s="17"/>
      <c r="J116" s="2" t="n">
        <f aca="false">IF(1&gt;Reparto!$E$5,0,IF(F116="",Reparto!$D$8,F116))</f>
        <v>1800</v>
      </c>
      <c r="K116" s="2" t="n">
        <f aca="false">IF(2&gt;Reparto!$E$5,0,IF(G116="",Reparto!$D$9,G116))</f>
        <v>1200</v>
      </c>
      <c r="L116" s="2" t="n">
        <f aca="false">IF(3&gt;Reparto!$E$5,0,IF(H116="",Reparto!$D$10,H116))</f>
        <v>0</v>
      </c>
      <c r="M116" s="2" t="n">
        <f aca="false">IF(4&gt;Reparto!$E$5,0,IF(I116="",Reparto!$D$11,I116))</f>
        <v>0</v>
      </c>
      <c r="N116" s="8" t="n">
        <f aca="false">IF(OR(NOT(ISNUMBER(D116)),SUM(J116:M116)&lt;=0),0,SIGN(D116)*(V116+IF(AE116&lt;=$Z116,1,0))/100)</f>
        <v>0</v>
      </c>
      <c r="O116" s="8" t="n">
        <f aca="false">IF(OR(NOT(ISNUMBER(D116)),SUM(J116:M116)&lt;=0),0,SIGN(D116)*(W116+IF(AF116&lt;=$Z116,1,0))/100)</f>
        <v>0</v>
      </c>
      <c r="P116" s="8" t="n">
        <f aca="false">IF(OR(NOT(ISNUMBER(D116)),SUM(J116:M116)&lt;=0),0,SIGN(D116)*(X116+IF(AG116&lt;=$Z116,1,0))/100)</f>
        <v>0</v>
      </c>
      <c r="Q116" s="8" t="n">
        <f aca="false">IF(OR(NOT(ISNUMBER(D116)),SUM(J116:M116)&lt;=0),0,SIGN(D116)*(Y116+IF(AH116&lt;=$Z116,1,0))/100)</f>
        <v>0</v>
      </c>
      <c r="R116" s="2" t="n">
        <f aca="false">IF(OR(NOT(ISNUMBER(D116)),SUM(J116:M116)&lt;=0),0,ROUND(ROUND(ABS(D116)*100,0)*J116/SUM(J116:M116),10))</f>
        <v>0</v>
      </c>
      <c r="S116" s="2" t="n">
        <f aca="false">IF(OR(NOT(ISNUMBER(D116)),SUM(J116:M116)&lt;=0),0,ROUND(ROUND(ABS(D116)*100,0)*K116/SUM(J116:M116),10))</f>
        <v>0</v>
      </c>
      <c r="T116" s="2" t="n">
        <f aca="false">IF(OR(NOT(ISNUMBER(D116)),SUM(J116:M116)&lt;=0),0,ROUND(ROUND(ABS(D116)*100,0)*L116/SUM(J116:M116),10))</f>
        <v>0</v>
      </c>
      <c r="U116" s="2" t="n">
        <f aca="false">IF(OR(NOT(ISNUMBER(D116)),SUM(J116:M116)&lt;=0),0,ROUND(ROUND(ABS(D116)*100,0)*M116/SUM(J116:M116),10))</f>
        <v>0</v>
      </c>
      <c r="V116" s="2" t="n">
        <f aca="false">INT(R116)</f>
        <v>0</v>
      </c>
      <c r="W116" s="2" t="n">
        <f aca="false">INT(S116)</f>
        <v>0</v>
      </c>
      <c r="X116" s="2" t="n">
        <f aca="false">INT(T116)</f>
        <v>0</v>
      </c>
      <c r="Y116" s="2" t="n">
        <f aca="false">INT(U116)</f>
        <v>0</v>
      </c>
      <c r="Z116" s="2" t="n">
        <f aca="false">IF(ISNUMBER(D116),ROUND(ABS(D116)*100,0)-SUM(V116:Y116),0)</f>
        <v>0</v>
      </c>
      <c r="AA116" s="2" t="n">
        <f aca="false">ROUND(R116-V116,10)</f>
        <v>0</v>
      </c>
      <c r="AB116" s="2" t="n">
        <f aca="false">ROUND(S116-W116,10)</f>
        <v>0</v>
      </c>
      <c r="AC116" s="2" t="n">
        <f aca="false">ROUND(T116-X116,10)</f>
        <v>0</v>
      </c>
      <c r="AD116" s="2" t="n">
        <f aca="false">ROUND(U116-Y116,10)</f>
        <v>0</v>
      </c>
      <c r="AE116" s="2" t="n">
        <f aca="false">COUNTIFS($AA116:$AD116,"&gt;"&amp;AA116)+COUNTIFS($AA116:AA116,AA116)</f>
        <v>1</v>
      </c>
      <c r="AF116" s="2" t="n">
        <f aca="false">COUNTIFS($AA116:$AD116,"&gt;"&amp;AB116)+COUNTIFS($AA116:AB116,AB116)</f>
        <v>2</v>
      </c>
      <c r="AG116" s="2" t="n">
        <f aca="false">COUNTIFS($AA116:$AD116,"&gt;"&amp;AC116)+COUNTIFS($AA116:AC116,AC116)</f>
        <v>3</v>
      </c>
      <c r="AH116" s="2" t="n">
        <f aca="false">COUNTIFS($AA116:$AD116,"&gt;"&amp;AD116)+COUNTIFS($AA116:AD116,AD116)</f>
        <v>4</v>
      </c>
      <c r="AI116" s="2" t="str">
        <f aca="false">IF(COUNTA(A116:I116)=0,"",IF(OR(NOT(ISNUMBER(A116)),B116="",COUNTIFS(Reparto!$A$8:INDEX(Reparto!$A$8:$A$11,Reparto!$E$5),C116)&lt;&gt;1,NOT(ISNUMBER(D116)),ABS(D116-ROUND(D116,2))&gt;0.000001,MIN(J116:M116)&lt;0,SUM(J116:M116)&lt;=0,COUNT(J116:M116)&lt;&gt;4,ABS(SUM(N116:Q116)-D116)&gt;0.000001),"REVISAR datos","Correcto"))</f>
        <v/>
      </c>
    </row>
    <row r="117" customFormat="false" ht="24" hidden="false" customHeight="true" outlineLevel="0" collapsed="false">
      <c r="A117" s="19"/>
      <c r="B117" s="17"/>
      <c r="C117" s="17"/>
      <c r="D117" s="18"/>
      <c r="E117" s="17"/>
      <c r="F117" s="17"/>
      <c r="G117" s="17"/>
      <c r="H117" s="17"/>
      <c r="I117" s="17"/>
      <c r="J117" s="2" t="n">
        <f aca="false">IF(1&gt;Reparto!$E$5,0,IF(F117="",Reparto!$D$8,F117))</f>
        <v>1800</v>
      </c>
      <c r="K117" s="2" t="n">
        <f aca="false">IF(2&gt;Reparto!$E$5,0,IF(G117="",Reparto!$D$9,G117))</f>
        <v>1200</v>
      </c>
      <c r="L117" s="2" t="n">
        <f aca="false">IF(3&gt;Reparto!$E$5,0,IF(H117="",Reparto!$D$10,H117))</f>
        <v>0</v>
      </c>
      <c r="M117" s="2" t="n">
        <f aca="false">IF(4&gt;Reparto!$E$5,0,IF(I117="",Reparto!$D$11,I117))</f>
        <v>0</v>
      </c>
      <c r="N117" s="8" t="n">
        <f aca="false">IF(OR(NOT(ISNUMBER(D117)),SUM(J117:M117)&lt;=0),0,SIGN(D117)*(V117+IF(AE117&lt;=$Z117,1,0))/100)</f>
        <v>0</v>
      </c>
      <c r="O117" s="8" t="n">
        <f aca="false">IF(OR(NOT(ISNUMBER(D117)),SUM(J117:M117)&lt;=0),0,SIGN(D117)*(W117+IF(AF117&lt;=$Z117,1,0))/100)</f>
        <v>0</v>
      </c>
      <c r="P117" s="8" t="n">
        <f aca="false">IF(OR(NOT(ISNUMBER(D117)),SUM(J117:M117)&lt;=0),0,SIGN(D117)*(X117+IF(AG117&lt;=$Z117,1,0))/100)</f>
        <v>0</v>
      </c>
      <c r="Q117" s="8" t="n">
        <f aca="false">IF(OR(NOT(ISNUMBER(D117)),SUM(J117:M117)&lt;=0),0,SIGN(D117)*(Y117+IF(AH117&lt;=$Z117,1,0))/100)</f>
        <v>0</v>
      </c>
      <c r="R117" s="2" t="n">
        <f aca="false">IF(OR(NOT(ISNUMBER(D117)),SUM(J117:M117)&lt;=0),0,ROUND(ROUND(ABS(D117)*100,0)*J117/SUM(J117:M117),10))</f>
        <v>0</v>
      </c>
      <c r="S117" s="2" t="n">
        <f aca="false">IF(OR(NOT(ISNUMBER(D117)),SUM(J117:M117)&lt;=0),0,ROUND(ROUND(ABS(D117)*100,0)*K117/SUM(J117:M117),10))</f>
        <v>0</v>
      </c>
      <c r="T117" s="2" t="n">
        <f aca="false">IF(OR(NOT(ISNUMBER(D117)),SUM(J117:M117)&lt;=0),0,ROUND(ROUND(ABS(D117)*100,0)*L117/SUM(J117:M117),10))</f>
        <v>0</v>
      </c>
      <c r="U117" s="2" t="n">
        <f aca="false">IF(OR(NOT(ISNUMBER(D117)),SUM(J117:M117)&lt;=0),0,ROUND(ROUND(ABS(D117)*100,0)*M117/SUM(J117:M117),10))</f>
        <v>0</v>
      </c>
      <c r="V117" s="2" t="n">
        <f aca="false">INT(R117)</f>
        <v>0</v>
      </c>
      <c r="W117" s="2" t="n">
        <f aca="false">INT(S117)</f>
        <v>0</v>
      </c>
      <c r="X117" s="2" t="n">
        <f aca="false">INT(T117)</f>
        <v>0</v>
      </c>
      <c r="Y117" s="2" t="n">
        <f aca="false">INT(U117)</f>
        <v>0</v>
      </c>
      <c r="Z117" s="2" t="n">
        <f aca="false">IF(ISNUMBER(D117),ROUND(ABS(D117)*100,0)-SUM(V117:Y117),0)</f>
        <v>0</v>
      </c>
      <c r="AA117" s="2" t="n">
        <f aca="false">ROUND(R117-V117,10)</f>
        <v>0</v>
      </c>
      <c r="AB117" s="2" t="n">
        <f aca="false">ROUND(S117-W117,10)</f>
        <v>0</v>
      </c>
      <c r="AC117" s="2" t="n">
        <f aca="false">ROUND(T117-X117,10)</f>
        <v>0</v>
      </c>
      <c r="AD117" s="2" t="n">
        <f aca="false">ROUND(U117-Y117,10)</f>
        <v>0</v>
      </c>
      <c r="AE117" s="2" t="n">
        <f aca="false">COUNTIFS($AA117:$AD117,"&gt;"&amp;AA117)+COUNTIFS($AA117:AA117,AA117)</f>
        <v>1</v>
      </c>
      <c r="AF117" s="2" t="n">
        <f aca="false">COUNTIFS($AA117:$AD117,"&gt;"&amp;AB117)+COUNTIFS($AA117:AB117,AB117)</f>
        <v>2</v>
      </c>
      <c r="AG117" s="2" t="n">
        <f aca="false">COUNTIFS($AA117:$AD117,"&gt;"&amp;AC117)+COUNTIFS($AA117:AC117,AC117)</f>
        <v>3</v>
      </c>
      <c r="AH117" s="2" t="n">
        <f aca="false">COUNTIFS($AA117:$AD117,"&gt;"&amp;AD117)+COUNTIFS($AA117:AD117,AD117)</f>
        <v>4</v>
      </c>
      <c r="AI117" s="2" t="str">
        <f aca="false">IF(COUNTA(A117:I117)=0,"",IF(OR(NOT(ISNUMBER(A117)),B117="",COUNTIFS(Reparto!$A$8:INDEX(Reparto!$A$8:$A$11,Reparto!$E$5),C117)&lt;&gt;1,NOT(ISNUMBER(D117)),ABS(D117-ROUND(D117,2))&gt;0.000001,MIN(J117:M117)&lt;0,SUM(J117:M117)&lt;=0,COUNT(J117:M117)&lt;&gt;4,ABS(SUM(N117:Q117)-D117)&gt;0.000001),"REVISAR datos","Correcto"))</f>
        <v/>
      </c>
    </row>
    <row r="118" customFormat="false" ht="24" hidden="false" customHeight="true" outlineLevel="0" collapsed="false">
      <c r="A118" s="19"/>
      <c r="B118" s="17"/>
      <c r="C118" s="17"/>
      <c r="D118" s="18"/>
      <c r="E118" s="17"/>
      <c r="F118" s="17"/>
      <c r="G118" s="17"/>
      <c r="H118" s="17"/>
      <c r="I118" s="17"/>
      <c r="J118" s="2" t="n">
        <f aca="false">IF(1&gt;Reparto!$E$5,0,IF(F118="",Reparto!$D$8,F118))</f>
        <v>1800</v>
      </c>
      <c r="K118" s="2" t="n">
        <f aca="false">IF(2&gt;Reparto!$E$5,0,IF(G118="",Reparto!$D$9,G118))</f>
        <v>1200</v>
      </c>
      <c r="L118" s="2" t="n">
        <f aca="false">IF(3&gt;Reparto!$E$5,0,IF(H118="",Reparto!$D$10,H118))</f>
        <v>0</v>
      </c>
      <c r="M118" s="2" t="n">
        <f aca="false">IF(4&gt;Reparto!$E$5,0,IF(I118="",Reparto!$D$11,I118))</f>
        <v>0</v>
      </c>
      <c r="N118" s="8" t="n">
        <f aca="false">IF(OR(NOT(ISNUMBER(D118)),SUM(J118:M118)&lt;=0),0,SIGN(D118)*(V118+IF(AE118&lt;=$Z118,1,0))/100)</f>
        <v>0</v>
      </c>
      <c r="O118" s="8" t="n">
        <f aca="false">IF(OR(NOT(ISNUMBER(D118)),SUM(J118:M118)&lt;=0),0,SIGN(D118)*(W118+IF(AF118&lt;=$Z118,1,0))/100)</f>
        <v>0</v>
      </c>
      <c r="P118" s="8" t="n">
        <f aca="false">IF(OR(NOT(ISNUMBER(D118)),SUM(J118:M118)&lt;=0),0,SIGN(D118)*(X118+IF(AG118&lt;=$Z118,1,0))/100)</f>
        <v>0</v>
      </c>
      <c r="Q118" s="8" t="n">
        <f aca="false">IF(OR(NOT(ISNUMBER(D118)),SUM(J118:M118)&lt;=0),0,SIGN(D118)*(Y118+IF(AH118&lt;=$Z118,1,0))/100)</f>
        <v>0</v>
      </c>
      <c r="R118" s="2" t="n">
        <f aca="false">IF(OR(NOT(ISNUMBER(D118)),SUM(J118:M118)&lt;=0),0,ROUND(ROUND(ABS(D118)*100,0)*J118/SUM(J118:M118),10))</f>
        <v>0</v>
      </c>
      <c r="S118" s="2" t="n">
        <f aca="false">IF(OR(NOT(ISNUMBER(D118)),SUM(J118:M118)&lt;=0),0,ROUND(ROUND(ABS(D118)*100,0)*K118/SUM(J118:M118),10))</f>
        <v>0</v>
      </c>
      <c r="T118" s="2" t="n">
        <f aca="false">IF(OR(NOT(ISNUMBER(D118)),SUM(J118:M118)&lt;=0),0,ROUND(ROUND(ABS(D118)*100,0)*L118/SUM(J118:M118),10))</f>
        <v>0</v>
      </c>
      <c r="U118" s="2" t="n">
        <f aca="false">IF(OR(NOT(ISNUMBER(D118)),SUM(J118:M118)&lt;=0),0,ROUND(ROUND(ABS(D118)*100,0)*M118/SUM(J118:M118),10))</f>
        <v>0</v>
      </c>
      <c r="V118" s="2" t="n">
        <f aca="false">INT(R118)</f>
        <v>0</v>
      </c>
      <c r="W118" s="2" t="n">
        <f aca="false">INT(S118)</f>
        <v>0</v>
      </c>
      <c r="X118" s="2" t="n">
        <f aca="false">INT(T118)</f>
        <v>0</v>
      </c>
      <c r="Y118" s="2" t="n">
        <f aca="false">INT(U118)</f>
        <v>0</v>
      </c>
      <c r="Z118" s="2" t="n">
        <f aca="false">IF(ISNUMBER(D118),ROUND(ABS(D118)*100,0)-SUM(V118:Y118),0)</f>
        <v>0</v>
      </c>
      <c r="AA118" s="2" t="n">
        <f aca="false">ROUND(R118-V118,10)</f>
        <v>0</v>
      </c>
      <c r="AB118" s="2" t="n">
        <f aca="false">ROUND(S118-W118,10)</f>
        <v>0</v>
      </c>
      <c r="AC118" s="2" t="n">
        <f aca="false">ROUND(T118-X118,10)</f>
        <v>0</v>
      </c>
      <c r="AD118" s="2" t="n">
        <f aca="false">ROUND(U118-Y118,10)</f>
        <v>0</v>
      </c>
      <c r="AE118" s="2" t="n">
        <f aca="false">COUNTIFS($AA118:$AD118,"&gt;"&amp;AA118)+COUNTIFS($AA118:AA118,AA118)</f>
        <v>1</v>
      </c>
      <c r="AF118" s="2" t="n">
        <f aca="false">COUNTIFS($AA118:$AD118,"&gt;"&amp;AB118)+COUNTIFS($AA118:AB118,AB118)</f>
        <v>2</v>
      </c>
      <c r="AG118" s="2" t="n">
        <f aca="false">COUNTIFS($AA118:$AD118,"&gt;"&amp;AC118)+COUNTIFS($AA118:AC118,AC118)</f>
        <v>3</v>
      </c>
      <c r="AH118" s="2" t="n">
        <f aca="false">COUNTIFS($AA118:$AD118,"&gt;"&amp;AD118)+COUNTIFS($AA118:AD118,AD118)</f>
        <v>4</v>
      </c>
      <c r="AI118" s="2" t="str">
        <f aca="false">IF(COUNTA(A118:I118)=0,"",IF(OR(NOT(ISNUMBER(A118)),B118="",COUNTIFS(Reparto!$A$8:INDEX(Reparto!$A$8:$A$11,Reparto!$E$5),C118)&lt;&gt;1,NOT(ISNUMBER(D118)),ABS(D118-ROUND(D118,2))&gt;0.000001,MIN(J118:M118)&lt;0,SUM(J118:M118)&lt;=0,COUNT(J118:M118)&lt;&gt;4,ABS(SUM(N118:Q118)-D118)&gt;0.000001),"REVISAR datos","Correcto"))</f>
        <v/>
      </c>
    </row>
    <row r="119" customFormat="false" ht="24" hidden="false" customHeight="true" outlineLevel="0" collapsed="false">
      <c r="A119" s="19"/>
      <c r="B119" s="17"/>
      <c r="C119" s="17"/>
      <c r="D119" s="18"/>
      <c r="E119" s="17"/>
      <c r="F119" s="17"/>
      <c r="G119" s="17"/>
      <c r="H119" s="17"/>
      <c r="I119" s="17"/>
      <c r="J119" s="2" t="n">
        <f aca="false">IF(1&gt;Reparto!$E$5,0,IF(F119="",Reparto!$D$8,F119))</f>
        <v>1800</v>
      </c>
      <c r="K119" s="2" t="n">
        <f aca="false">IF(2&gt;Reparto!$E$5,0,IF(G119="",Reparto!$D$9,G119))</f>
        <v>1200</v>
      </c>
      <c r="L119" s="2" t="n">
        <f aca="false">IF(3&gt;Reparto!$E$5,0,IF(H119="",Reparto!$D$10,H119))</f>
        <v>0</v>
      </c>
      <c r="M119" s="2" t="n">
        <f aca="false">IF(4&gt;Reparto!$E$5,0,IF(I119="",Reparto!$D$11,I119))</f>
        <v>0</v>
      </c>
      <c r="N119" s="8" t="n">
        <f aca="false">IF(OR(NOT(ISNUMBER(D119)),SUM(J119:M119)&lt;=0),0,SIGN(D119)*(V119+IF(AE119&lt;=$Z119,1,0))/100)</f>
        <v>0</v>
      </c>
      <c r="O119" s="8" t="n">
        <f aca="false">IF(OR(NOT(ISNUMBER(D119)),SUM(J119:M119)&lt;=0),0,SIGN(D119)*(W119+IF(AF119&lt;=$Z119,1,0))/100)</f>
        <v>0</v>
      </c>
      <c r="P119" s="8" t="n">
        <f aca="false">IF(OR(NOT(ISNUMBER(D119)),SUM(J119:M119)&lt;=0),0,SIGN(D119)*(X119+IF(AG119&lt;=$Z119,1,0))/100)</f>
        <v>0</v>
      </c>
      <c r="Q119" s="8" t="n">
        <f aca="false">IF(OR(NOT(ISNUMBER(D119)),SUM(J119:M119)&lt;=0),0,SIGN(D119)*(Y119+IF(AH119&lt;=$Z119,1,0))/100)</f>
        <v>0</v>
      </c>
      <c r="R119" s="2" t="n">
        <f aca="false">IF(OR(NOT(ISNUMBER(D119)),SUM(J119:M119)&lt;=0),0,ROUND(ROUND(ABS(D119)*100,0)*J119/SUM(J119:M119),10))</f>
        <v>0</v>
      </c>
      <c r="S119" s="2" t="n">
        <f aca="false">IF(OR(NOT(ISNUMBER(D119)),SUM(J119:M119)&lt;=0),0,ROUND(ROUND(ABS(D119)*100,0)*K119/SUM(J119:M119),10))</f>
        <v>0</v>
      </c>
      <c r="T119" s="2" t="n">
        <f aca="false">IF(OR(NOT(ISNUMBER(D119)),SUM(J119:M119)&lt;=0),0,ROUND(ROUND(ABS(D119)*100,0)*L119/SUM(J119:M119),10))</f>
        <v>0</v>
      </c>
      <c r="U119" s="2" t="n">
        <f aca="false">IF(OR(NOT(ISNUMBER(D119)),SUM(J119:M119)&lt;=0),0,ROUND(ROUND(ABS(D119)*100,0)*M119/SUM(J119:M119),10))</f>
        <v>0</v>
      </c>
      <c r="V119" s="2" t="n">
        <f aca="false">INT(R119)</f>
        <v>0</v>
      </c>
      <c r="W119" s="2" t="n">
        <f aca="false">INT(S119)</f>
        <v>0</v>
      </c>
      <c r="X119" s="2" t="n">
        <f aca="false">INT(T119)</f>
        <v>0</v>
      </c>
      <c r="Y119" s="2" t="n">
        <f aca="false">INT(U119)</f>
        <v>0</v>
      </c>
      <c r="Z119" s="2" t="n">
        <f aca="false">IF(ISNUMBER(D119),ROUND(ABS(D119)*100,0)-SUM(V119:Y119),0)</f>
        <v>0</v>
      </c>
      <c r="AA119" s="2" t="n">
        <f aca="false">ROUND(R119-V119,10)</f>
        <v>0</v>
      </c>
      <c r="AB119" s="2" t="n">
        <f aca="false">ROUND(S119-W119,10)</f>
        <v>0</v>
      </c>
      <c r="AC119" s="2" t="n">
        <f aca="false">ROUND(T119-X119,10)</f>
        <v>0</v>
      </c>
      <c r="AD119" s="2" t="n">
        <f aca="false">ROUND(U119-Y119,10)</f>
        <v>0</v>
      </c>
      <c r="AE119" s="2" t="n">
        <f aca="false">COUNTIFS($AA119:$AD119,"&gt;"&amp;AA119)+COUNTIFS($AA119:AA119,AA119)</f>
        <v>1</v>
      </c>
      <c r="AF119" s="2" t="n">
        <f aca="false">COUNTIFS($AA119:$AD119,"&gt;"&amp;AB119)+COUNTIFS($AA119:AB119,AB119)</f>
        <v>2</v>
      </c>
      <c r="AG119" s="2" t="n">
        <f aca="false">COUNTIFS($AA119:$AD119,"&gt;"&amp;AC119)+COUNTIFS($AA119:AC119,AC119)</f>
        <v>3</v>
      </c>
      <c r="AH119" s="2" t="n">
        <f aca="false">COUNTIFS($AA119:$AD119,"&gt;"&amp;AD119)+COUNTIFS($AA119:AD119,AD119)</f>
        <v>4</v>
      </c>
      <c r="AI119" s="2" t="str">
        <f aca="false">IF(COUNTA(A119:I119)=0,"",IF(OR(NOT(ISNUMBER(A119)),B119="",COUNTIFS(Reparto!$A$8:INDEX(Reparto!$A$8:$A$11,Reparto!$E$5),C119)&lt;&gt;1,NOT(ISNUMBER(D119)),ABS(D119-ROUND(D119,2))&gt;0.000001,MIN(J119:M119)&lt;0,SUM(J119:M119)&lt;=0,COUNT(J119:M119)&lt;&gt;4,ABS(SUM(N119:Q119)-D119)&gt;0.000001),"REVISAR datos","Correcto"))</f>
        <v/>
      </c>
    </row>
    <row r="120" customFormat="false" ht="24" hidden="false" customHeight="true" outlineLevel="0" collapsed="false">
      <c r="A120" s="19"/>
      <c r="B120" s="17"/>
      <c r="C120" s="17"/>
      <c r="D120" s="18"/>
      <c r="E120" s="17"/>
      <c r="F120" s="17"/>
      <c r="G120" s="17"/>
      <c r="H120" s="17"/>
      <c r="I120" s="17"/>
      <c r="J120" s="2" t="n">
        <f aca="false">IF(1&gt;Reparto!$E$5,0,IF(F120="",Reparto!$D$8,F120))</f>
        <v>1800</v>
      </c>
      <c r="K120" s="2" t="n">
        <f aca="false">IF(2&gt;Reparto!$E$5,0,IF(G120="",Reparto!$D$9,G120))</f>
        <v>1200</v>
      </c>
      <c r="L120" s="2" t="n">
        <f aca="false">IF(3&gt;Reparto!$E$5,0,IF(H120="",Reparto!$D$10,H120))</f>
        <v>0</v>
      </c>
      <c r="M120" s="2" t="n">
        <f aca="false">IF(4&gt;Reparto!$E$5,0,IF(I120="",Reparto!$D$11,I120))</f>
        <v>0</v>
      </c>
      <c r="N120" s="8" t="n">
        <f aca="false">IF(OR(NOT(ISNUMBER(D120)),SUM(J120:M120)&lt;=0),0,SIGN(D120)*(V120+IF(AE120&lt;=$Z120,1,0))/100)</f>
        <v>0</v>
      </c>
      <c r="O120" s="8" t="n">
        <f aca="false">IF(OR(NOT(ISNUMBER(D120)),SUM(J120:M120)&lt;=0),0,SIGN(D120)*(W120+IF(AF120&lt;=$Z120,1,0))/100)</f>
        <v>0</v>
      </c>
      <c r="P120" s="8" t="n">
        <f aca="false">IF(OR(NOT(ISNUMBER(D120)),SUM(J120:M120)&lt;=0),0,SIGN(D120)*(X120+IF(AG120&lt;=$Z120,1,0))/100)</f>
        <v>0</v>
      </c>
      <c r="Q120" s="8" t="n">
        <f aca="false">IF(OR(NOT(ISNUMBER(D120)),SUM(J120:M120)&lt;=0),0,SIGN(D120)*(Y120+IF(AH120&lt;=$Z120,1,0))/100)</f>
        <v>0</v>
      </c>
      <c r="R120" s="2" t="n">
        <f aca="false">IF(OR(NOT(ISNUMBER(D120)),SUM(J120:M120)&lt;=0),0,ROUND(ROUND(ABS(D120)*100,0)*J120/SUM(J120:M120),10))</f>
        <v>0</v>
      </c>
      <c r="S120" s="2" t="n">
        <f aca="false">IF(OR(NOT(ISNUMBER(D120)),SUM(J120:M120)&lt;=0),0,ROUND(ROUND(ABS(D120)*100,0)*K120/SUM(J120:M120),10))</f>
        <v>0</v>
      </c>
      <c r="T120" s="2" t="n">
        <f aca="false">IF(OR(NOT(ISNUMBER(D120)),SUM(J120:M120)&lt;=0),0,ROUND(ROUND(ABS(D120)*100,0)*L120/SUM(J120:M120),10))</f>
        <v>0</v>
      </c>
      <c r="U120" s="2" t="n">
        <f aca="false">IF(OR(NOT(ISNUMBER(D120)),SUM(J120:M120)&lt;=0),0,ROUND(ROUND(ABS(D120)*100,0)*M120/SUM(J120:M120),10))</f>
        <v>0</v>
      </c>
      <c r="V120" s="2" t="n">
        <f aca="false">INT(R120)</f>
        <v>0</v>
      </c>
      <c r="W120" s="2" t="n">
        <f aca="false">INT(S120)</f>
        <v>0</v>
      </c>
      <c r="X120" s="2" t="n">
        <f aca="false">INT(T120)</f>
        <v>0</v>
      </c>
      <c r="Y120" s="2" t="n">
        <f aca="false">INT(U120)</f>
        <v>0</v>
      </c>
      <c r="Z120" s="2" t="n">
        <f aca="false">IF(ISNUMBER(D120),ROUND(ABS(D120)*100,0)-SUM(V120:Y120),0)</f>
        <v>0</v>
      </c>
      <c r="AA120" s="2" t="n">
        <f aca="false">ROUND(R120-V120,10)</f>
        <v>0</v>
      </c>
      <c r="AB120" s="2" t="n">
        <f aca="false">ROUND(S120-W120,10)</f>
        <v>0</v>
      </c>
      <c r="AC120" s="2" t="n">
        <f aca="false">ROUND(T120-X120,10)</f>
        <v>0</v>
      </c>
      <c r="AD120" s="2" t="n">
        <f aca="false">ROUND(U120-Y120,10)</f>
        <v>0</v>
      </c>
      <c r="AE120" s="2" t="n">
        <f aca="false">COUNTIFS($AA120:$AD120,"&gt;"&amp;AA120)+COUNTIFS($AA120:AA120,AA120)</f>
        <v>1</v>
      </c>
      <c r="AF120" s="2" t="n">
        <f aca="false">COUNTIFS($AA120:$AD120,"&gt;"&amp;AB120)+COUNTIFS($AA120:AB120,AB120)</f>
        <v>2</v>
      </c>
      <c r="AG120" s="2" t="n">
        <f aca="false">COUNTIFS($AA120:$AD120,"&gt;"&amp;AC120)+COUNTIFS($AA120:AC120,AC120)</f>
        <v>3</v>
      </c>
      <c r="AH120" s="2" t="n">
        <f aca="false">COUNTIFS($AA120:$AD120,"&gt;"&amp;AD120)+COUNTIFS($AA120:AD120,AD120)</f>
        <v>4</v>
      </c>
      <c r="AI120" s="2" t="str">
        <f aca="false">IF(COUNTA(A120:I120)=0,"",IF(OR(NOT(ISNUMBER(A120)),B120="",COUNTIFS(Reparto!$A$8:INDEX(Reparto!$A$8:$A$11,Reparto!$E$5),C120)&lt;&gt;1,NOT(ISNUMBER(D120)),ABS(D120-ROUND(D120,2))&gt;0.000001,MIN(J120:M120)&lt;0,SUM(J120:M120)&lt;=0,COUNT(J120:M120)&lt;&gt;4,ABS(SUM(N120:Q120)-D120)&gt;0.000001),"REVISAR datos","Correcto"))</f>
        <v/>
      </c>
    </row>
    <row r="121" customFormat="false" ht="24" hidden="false" customHeight="true" outlineLevel="0" collapsed="false">
      <c r="A121" s="19"/>
      <c r="B121" s="17"/>
      <c r="C121" s="17"/>
      <c r="D121" s="18"/>
      <c r="E121" s="17"/>
      <c r="F121" s="17"/>
      <c r="G121" s="17"/>
      <c r="H121" s="17"/>
      <c r="I121" s="17"/>
      <c r="J121" s="2" t="n">
        <f aca="false">IF(1&gt;Reparto!$E$5,0,IF(F121="",Reparto!$D$8,F121))</f>
        <v>1800</v>
      </c>
      <c r="K121" s="2" t="n">
        <f aca="false">IF(2&gt;Reparto!$E$5,0,IF(G121="",Reparto!$D$9,G121))</f>
        <v>1200</v>
      </c>
      <c r="L121" s="2" t="n">
        <f aca="false">IF(3&gt;Reparto!$E$5,0,IF(H121="",Reparto!$D$10,H121))</f>
        <v>0</v>
      </c>
      <c r="M121" s="2" t="n">
        <f aca="false">IF(4&gt;Reparto!$E$5,0,IF(I121="",Reparto!$D$11,I121))</f>
        <v>0</v>
      </c>
      <c r="N121" s="8" t="n">
        <f aca="false">IF(OR(NOT(ISNUMBER(D121)),SUM(J121:M121)&lt;=0),0,SIGN(D121)*(V121+IF(AE121&lt;=$Z121,1,0))/100)</f>
        <v>0</v>
      </c>
      <c r="O121" s="8" t="n">
        <f aca="false">IF(OR(NOT(ISNUMBER(D121)),SUM(J121:M121)&lt;=0),0,SIGN(D121)*(W121+IF(AF121&lt;=$Z121,1,0))/100)</f>
        <v>0</v>
      </c>
      <c r="P121" s="8" t="n">
        <f aca="false">IF(OR(NOT(ISNUMBER(D121)),SUM(J121:M121)&lt;=0),0,SIGN(D121)*(X121+IF(AG121&lt;=$Z121,1,0))/100)</f>
        <v>0</v>
      </c>
      <c r="Q121" s="8" t="n">
        <f aca="false">IF(OR(NOT(ISNUMBER(D121)),SUM(J121:M121)&lt;=0),0,SIGN(D121)*(Y121+IF(AH121&lt;=$Z121,1,0))/100)</f>
        <v>0</v>
      </c>
      <c r="R121" s="2" t="n">
        <f aca="false">IF(OR(NOT(ISNUMBER(D121)),SUM(J121:M121)&lt;=0),0,ROUND(ROUND(ABS(D121)*100,0)*J121/SUM(J121:M121),10))</f>
        <v>0</v>
      </c>
      <c r="S121" s="2" t="n">
        <f aca="false">IF(OR(NOT(ISNUMBER(D121)),SUM(J121:M121)&lt;=0),0,ROUND(ROUND(ABS(D121)*100,0)*K121/SUM(J121:M121),10))</f>
        <v>0</v>
      </c>
      <c r="T121" s="2" t="n">
        <f aca="false">IF(OR(NOT(ISNUMBER(D121)),SUM(J121:M121)&lt;=0),0,ROUND(ROUND(ABS(D121)*100,0)*L121/SUM(J121:M121),10))</f>
        <v>0</v>
      </c>
      <c r="U121" s="2" t="n">
        <f aca="false">IF(OR(NOT(ISNUMBER(D121)),SUM(J121:M121)&lt;=0),0,ROUND(ROUND(ABS(D121)*100,0)*M121/SUM(J121:M121),10))</f>
        <v>0</v>
      </c>
      <c r="V121" s="2" t="n">
        <f aca="false">INT(R121)</f>
        <v>0</v>
      </c>
      <c r="W121" s="2" t="n">
        <f aca="false">INT(S121)</f>
        <v>0</v>
      </c>
      <c r="X121" s="2" t="n">
        <f aca="false">INT(T121)</f>
        <v>0</v>
      </c>
      <c r="Y121" s="2" t="n">
        <f aca="false">INT(U121)</f>
        <v>0</v>
      </c>
      <c r="Z121" s="2" t="n">
        <f aca="false">IF(ISNUMBER(D121),ROUND(ABS(D121)*100,0)-SUM(V121:Y121),0)</f>
        <v>0</v>
      </c>
      <c r="AA121" s="2" t="n">
        <f aca="false">ROUND(R121-V121,10)</f>
        <v>0</v>
      </c>
      <c r="AB121" s="2" t="n">
        <f aca="false">ROUND(S121-W121,10)</f>
        <v>0</v>
      </c>
      <c r="AC121" s="2" t="n">
        <f aca="false">ROUND(T121-X121,10)</f>
        <v>0</v>
      </c>
      <c r="AD121" s="2" t="n">
        <f aca="false">ROUND(U121-Y121,10)</f>
        <v>0</v>
      </c>
      <c r="AE121" s="2" t="n">
        <f aca="false">COUNTIFS($AA121:$AD121,"&gt;"&amp;AA121)+COUNTIFS($AA121:AA121,AA121)</f>
        <v>1</v>
      </c>
      <c r="AF121" s="2" t="n">
        <f aca="false">COUNTIFS($AA121:$AD121,"&gt;"&amp;AB121)+COUNTIFS($AA121:AB121,AB121)</f>
        <v>2</v>
      </c>
      <c r="AG121" s="2" t="n">
        <f aca="false">COUNTIFS($AA121:$AD121,"&gt;"&amp;AC121)+COUNTIFS($AA121:AC121,AC121)</f>
        <v>3</v>
      </c>
      <c r="AH121" s="2" t="n">
        <f aca="false">COUNTIFS($AA121:$AD121,"&gt;"&amp;AD121)+COUNTIFS($AA121:AD121,AD121)</f>
        <v>4</v>
      </c>
      <c r="AI121" s="2" t="str">
        <f aca="false">IF(COUNTA(A121:I121)=0,"",IF(OR(NOT(ISNUMBER(A121)),B121="",COUNTIFS(Reparto!$A$8:INDEX(Reparto!$A$8:$A$11,Reparto!$E$5),C121)&lt;&gt;1,NOT(ISNUMBER(D121)),ABS(D121-ROUND(D121,2))&gt;0.000001,MIN(J121:M121)&lt;0,SUM(J121:M121)&lt;=0,COUNT(J121:M121)&lt;&gt;4,ABS(SUM(N121:Q121)-D121)&gt;0.000001),"REVISAR datos","Correcto"))</f>
        <v/>
      </c>
    </row>
    <row r="122" customFormat="false" ht="24" hidden="false" customHeight="true" outlineLevel="0" collapsed="false">
      <c r="A122" s="19"/>
      <c r="B122" s="17"/>
      <c r="C122" s="17"/>
      <c r="D122" s="18"/>
      <c r="E122" s="17"/>
      <c r="F122" s="17"/>
      <c r="G122" s="17"/>
      <c r="H122" s="17"/>
      <c r="I122" s="17"/>
      <c r="J122" s="2" t="n">
        <f aca="false">IF(1&gt;Reparto!$E$5,0,IF(F122="",Reparto!$D$8,F122))</f>
        <v>1800</v>
      </c>
      <c r="K122" s="2" t="n">
        <f aca="false">IF(2&gt;Reparto!$E$5,0,IF(G122="",Reparto!$D$9,G122))</f>
        <v>1200</v>
      </c>
      <c r="L122" s="2" t="n">
        <f aca="false">IF(3&gt;Reparto!$E$5,0,IF(H122="",Reparto!$D$10,H122))</f>
        <v>0</v>
      </c>
      <c r="M122" s="2" t="n">
        <f aca="false">IF(4&gt;Reparto!$E$5,0,IF(I122="",Reparto!$D$11,I122))</f>
        <v>0</v>
      </c>
      <c r="N122" s="8" t="n">
        <f aca="false">IF(OR(NOT(ISNUMBER(D122)),SUM(J122:M122)&lt;=0),0,SIGN(D122)*(V122+IF(AE122&lt;=$Z122,1,0))/100)</f>
        <v>0</v>
      </c>
      <c r="O122" s="8" t="n">
        <f aca="false">IF(OR(NOT(ISNUMBER(D122)),SUM(J122:M122)&lt;=0),0,SIGN(D122)*(W122+IF(AF122&lt;=$Z122,1,0))/100)</f>
        <v>0</v>
      </c>
      <c r="P122" s="8" t="n">
        <f aca="false">IF(OR(NOT(ISNUMBER(D122)),SUM(J122:M122)&lt;=0),0,SIGN(D122)*(X122+IF(AG122&lt;=$Z122,1,0))/100)</f>
        <v>0</v>
      </c>
      <c r="Q122" s="8" t="n">
        <f aca="false">IF(OR(NOT(ISNUMBER(D122)),SUM(J122:M122)&lt;=0),0,SIGN(D122)*(Y122+IF(AH122&lt;=$Z122,1,0))/100)</f>
        <v>0</v>
      </c>
      <c r="R122" s="2" t="n">
        <f aca="false">IF(OR(NOT(ISNUMBER(D122)),SUM(J122:M122)&lt;=0),0,ROUND(ROUND(ABS(D122)*100,0)*J122/SUM(J122:M122),10))</f>
        <v>0</v>
      </c>
      <c r="S122" s="2" t="n">
        <f aca="false">IF(OR(NOT(ISNUMBER(D122)),SUM(J122:M122)&lt;=0),0,ROUND(ROUND(ABS(D122)*100,0)*K122/SUM(J122:M122),10))</f>
        <v>0</v>
      </c>
      <c r="T122" s="2" t="n">
        <f aca="false">IF(OR(NOT(ISNUMBER(D122)),SUM(J122:M122)&lt;=0),0,ROUND(ROUND(ABS(D122)*100,0)*L122/SUM(J122:M122),10))</f>
        <v>0</v>
      </c>
      <c r="U122" s="2" t="n">
        <f aca="false">IF(OR(NOT(ISNUMBER(D122)),SUM(J122:M122)&lt;=0),0,ROUND(ROUND(ABS(D122)*100,0)*M122/SUM(J122:M122),10))</f>
        <v>0</v>
      </c>
      <c r="V122" s="2" t="n">
        <f aca="false">INT(R122)</f>
        <v>0</v>
      </c>
      <c r="W122" s="2" t="n">
        <f aca="false">INT(S122)</f>
        <v>0</v>
      </c>
      <c r="X122" s="2" t="n">
        <f aca="false">INT(T122)</f>
        <v>0</v>
      </c>
      <c r="Y122" s="2" t="n">
        <f aca="false">INT(U122)</f>
        <v>0</v>
      </c>
      <c r="Z122" s="2" t="n">
        <f aca="false">IF(ISNUMBER(D122),ROUND(ABS(D122)*100,0)-SUM(V122:Y122),0)</f>
        <v>0</v>
      </c>
      <c r="AA122" s="2" t="n">
        <f aca="false">ROUND(R122-V122,10)</f>
        <v>0</v>
      </c>
      <c r="AB122" s="2" t="n">
        <f aca="false">ROUND(S122-W122,10)</f>
        <v>0</v>
      </c>
      <c r="AC122" s="2" t="n">
        <f aca="false">ROUND(T122-X122,10)</f>
        <v>0</v>
      </c>
      <c r="AD122" s="2" t="n">
        <f aca="false">ROUND(U122-Y122,10)</f>
        <v>0</v>
      </c>
      <c r="AE122" s="2" t="n">
        <f aca="false">COUNTIFS($AA122:$AD122,"&gt;"&amp;AA122)+COUNTIFS($AA122:AA122,AA122)</f>
        <v>1</v>
      </c>
      <c r="AF122" s="2" t="n">
        <f aca="false">COUNTIFS($AA122:$AD122,"&gt;"&amp;AB122)+COUNTIFS($AA122:AB122,AB122)</f>
        <v>2</v>
      </c>
      <c r="AG122" s="2" t="n">
        <f aca="false">COUNTIFS($AA122:$AD122,"&gt;"&amp;AC122)+COUNTIFS($AA122:AC122,AC122)</f>
        <v>3</v>
      </c>
      <c r="AH122" s="2" t="n">
        <f aca="false">COUNTIFS($AA122:$AD122,"&gt;"&amp;AD122)+COUNTIFS($AA122:AD122,AD122)</f>
        <v>4</v>
      </c>
      <c r="AI122" s="2" t="str">
        <f aca="false">IF(COUNTA(A122:I122)=0,"",IF(OR(NOT(ISNUMBER(A122)),B122="",COUNTIFS(Reparto!$A$8:INDEX(Reparto!$A$8:$A$11,Reparto!$E$5),C122)&lt;&gt;1,NOT(ISNUMBER(D122)),ABS(D122-ROUND(D122,2))&gt;0.000001,MIN(J122:M122)&lt;0,SUM(J122:M122)&lt;=0,COUNT(J122:M122)&lt;&gt;4,ABS(SUM(N122:Q122)-D122)&gt;0.000001),"REVISAR datos","Correcto"))</f>
        <v/>
      </c>
    </row>
    <row r="123" customFormat="false" ht="24" hidden="false" customHeight="true" outlineLevel="0" collapsed="false">
      <c r="A123" s="19"/>
      <c r="B123" s="17"/>
      <c r="C123" s="17"/>
      <c r="D123" s="18"/>
      <c r="E123" s="17"/>
      <c r="F123" s="17"/>
      <c r="G123" s="17"/>
      <c r="H123" s="17"/>
      <c r="I123" s="17"/>
      <c r="J123" s="2" t="n">
        <f aca="false">IF(1&gt;Reparto!$E$5,0,IF(F123="",Reparto!$D$8,F123))</f>
        <v>1800</v>
      </c>
      <c r="K123" s="2" t="n">
        <f aca="false">IF(2&gt;Reparto!$E$5,0,IF(G123="",Reparto!$D$9,G123))</f>
        <v>1200</v>
      </c>
      <c r="L123" s="2" t="n">
        <f aca="false">IF(3&gt;Reparto!$E$5,0,IF(H123="",Reparto!$D$10,H123))</f>
        <v>0</v>
      </c>
      <c r="M123" s="2" t="n">
        <f aca="false">IF(4&gt;Reparto!$E$5,0,IF(I123="",Reparto!$D$11,I123))</f>
        <v>0</v>
      </c>
      <c r="N123" s="8" t="n">
        <f aca="false">IF(OR(NOT(ISNUMBER(D123)),SUM(J123:M123)&lt;=0),0,SIGN(D123)*(V123+IF(AE123&lt;=$Z123,1,0))/100)</f>
        <v>0</v>
      </c>
      <c r="O123" s="8" t="n">
        <f aca="false">IF(OR(NOT(ISNUMBER(D123)),SUM(J123:M123)&lt;=0),0,SIGN(D123)*(W123+IF(AF123&lt;=$Z123,1,0))/100)</f>
        <v>0</v>
      </c>
      <c r="P123" s="8" t="n">
        <f aca="false">IF(OR(NOT(ISNUMBER(D123)),SUM(J123:M123)&lt;=0),0,SIGN(D123)*(X123+IF(AG123&lt;=$Z123,1,0))/100)</f>
        <v>0</v>
      </c>
      <c r="Q123" s="8" t="n">
        <f aca="false">IF(OR(NOT(ISNUMBER(D123)),SUM(J123:M123)&lt;=0),0,SIGN(D123)*(Y123+IF(AH123&lt;=$Z123,1,0))/100)</f>
        <v>0</v>
      </c>
      <c r="R123" s="2" t="n">
        <f aca="false">IF(OR(NOT(ISNUMBER(D123)),SUM(J123:M123)&lt;=0),0,ROUND(ROUND(ABS(D123)*100,0)*J123/SUM(J123:M123),10))</f>
        <v>0</v>
      </c>
      <c r="S123" s="2" t="n">
        <f aca="false">IF(OR(NOT(ISNUMBER(D123)),SUM(J123:M123)&lt;=0),0,ROUND(ROUND(ABS(D123)*100,0)*K123/SUM(J123:M123),10))</f>
        <v>0</v>
      </c>
      <c r="T123" s="2" t="n">
        <f aca="false">IF(OR(NOT(ISNUMBER(D123)),SUM(J123:M123)&lt;=0),0,ROUND(ROUND(ABS(D123)*100,0)*L123/SUM(J123:M123),10))</f>
        <v>0</v>
      </c>
      <c r="U123" s="2" t="n">
        <f aca="false">IF(OR(NOT(ISNUMBER(D123)),SUM(J123:M123)&lt;=0),0,ROUND(ROUND(ABS(D123)*100,0)*M123/SUM(J123:M123),10))</f>
        <v>0</v>
      </c>
      <c r="V123" s="2" t="n">
        <f aca="false">INT(R123)</f>
        <v>0</v>
      </c>
      <c r="W123" s="2" t="n">
        <f aca="false">INT(S123)</f>
        <v>0</v>
      </c>
      <c r="X123" s="2" t="n">
        <f aca="false">INT(T123)</f>
        <v>0</v>
      </c>
      <c r="Y123" s="2" t="n">
        <f aca="false">INT(U123)</f>
        <v>0</v>
      </c>
      <c r="Z123" s="2" t="n">
        <f aca="false">IF(ISNUMBER(D123),ROUND(ABS(D123)*100,0)-SUM(V123:Y123),0)</f>
        <v>0</v>
      </c>
      <c r="AA123" s="2" t="n">
        <f aca="false">ROUND(R123-V123,10)</f>
        <v>0</v>
      </c>
      <c r="AB123" s="2" t="n">
        <f aca="false">ROUND(S123-W123,10)</f>
        <v>0</v>
      </c>
      <c r="AC123" s="2" t="n">
        <f aca="false">ROUND(T123-X123,10)</f>
        <v>0</v>
      </c>
      <c r="AD123" s="2" t="n">
        <f aca="false">ROUND(U123-Y123,10)</f>
        <v>0</v>
      </c>
      <c r="AE123" s="2" t="n">
        <f aca="false">COUNTIFS($AA123:$AD123,"&gt;"&amp;AA123)+COUNTIFS($AA123:AA123,AA123)</f>
        <v>1</v>
      </c>
      <c r="AF123" s="2" t="n">
        <f aca="false">COUNTIFS($AA123:$AD123,"&gt;"&amp;AB123)+COUNTIFS($AA123:AB123,AB123)</f>
        <v>2</v>
      </c>
      <c r="AG123" s="2" t="n">
        <f aca="false">COUNTIFS($AA123:$AD123,"&gt;"&amp;AC123)+COUNTIFS($AA123:AC123,AC123)</f>
        <v>3</v>
      </c>
      <c r="AH123" s="2" t="n">
        <f aca="false">COUNTIFS($AA123:$AD123,"&gt;"&amp;AD123)+COUNTIFS($AA123:AD123,AD123)</f>
        <v>4</v>
      </c>
      <c r="AI123" s="2" t="str">
        <f aca="false">IF(COUNTA(A123:I123)=0,"",IF(OR(NOT(ISNUMBER(A123)),B123="",COUNTIFS(Reparto!$A$8:INDEX(Reparto!$A$8:$A$11,Reparto!$E$5),C123)&lt;&gt;1,NOT(ISNUMBER(D123)),ABS(D123-ROUND(D123,2))&gt;0.000001,MIN(J123:M123)&lt;0,SUM(J123:M123)&lt;=0,COUNT(J123:M123)&lt;&gt;4,ABS(SUM(N123:Q123)-D123)&gt;0.000001),"REVISAR datos","Correcto"))</f>
        <v/>
      </c>
    </row>
    <row r="124" customFormat="false" ht="24" hidden="false" customHeight="true" outlineLevel="0" collapsed="false">
      <c r="A124" s="19"/>
      <c r="B124" s="17"/>
      <c r="C124" s="17"/>
      <c r="D124" s="18"/>
      <c r="E124" s="17"/>
      <c r="F124" s="17"/>
      <c r="G124" s="17"/>
      <c r="H124" s="17"/>
      <c r="I124" s="17"/>
      <c r="J124" s="2" t="n">
        <f aca="false">IF(1&gt;Reparto!$E$5,0,IF(F124="",Reparto!$D$8,F124))</f>
        <v>1800</v>
      </c>
      <c r="K124" s="2" t="n">
        <f aca="false">IF(2&gt;Reparto!$E$5,0,IF(G124="",Reparto!$D$9,G124))</f>
        <v>1200</v>
      </c>
      <c r="L124" s="2" t="n">
        <f aca="false">IF(3&gt;Reparto!$E$5,0,IF(H124="",Reparto!$D$10,H124))</f>
        <v>0</v>
      </c>
      <c r="M124" s="2" t="n">
        <f aca="false">IF(4&gt;Reparto!$E$5,0,IF(I124="",Reparto!$D$11,I124))</f>
        <v>0</v>
      </c>
      <c r="N124" s="8" t="n">
        <f aca="false">IF(OR(NOT(ISNUMBER(D124)),SUM(J124:M124)&lt;=0),0,SIGN(D124)*(V124+IF(AE124&lt;=$Z124,1,0))/100)</f>
        <v>0</v>
      </c>
      <c r="O124" s="8" t="n">
        <f aca="false">IF(OR(NOT(ISNUMBER(D124)),SUM(J124:M124)&lt;=0),0,SIGN(D124)*(W124+IF(AF124&lt;=$Z124,1,0))/100)</f>
        <v>0</v>
      </c>
      <c r="P124" s="8" t="n">
        <f aca="false">IF(OR(NOT(ISNUMBER(D124)),SUM(J124:M124)&lt;=0),0,SIGN(D124)*(X124+IF(AG124&lt;=$Z124,1,0))/100)</f>
        <v>0</v>
      </c>
      <c r="Q124" s="8" t="n">
        <f aca="false">IF(OR(NOT(ISNUMBER(D124)),SUM(J124:M124)&lt;=0),0,SIGN(D124)*(Y124+IF(AH124&lt;=$Z124,1,0))/100)</f>
        <v>0</v>
      </c>
      <c r="R124" s="2" t="n">
        <f aca="false">IF(OR(NOT(ISNUMBER(D124)),SUM(J124:M124)&lt;=0),0,ROUND(ROUND(ABS(D124)*100,0)*J124/SUM(J124:M124),10))</f>
        <v>0</v>
      </c>
      <c r="S124" s="2" t="n">
        <f aca="false">IF(OR(NOT(ISNUMBER(D124)),SUM(J124:M124)&lt;=0),0,ROUND(ROUND(ABS(D124)*100,0)*K124/SUM(J124:M124),10))</f>
        <v>0</v>
      </c>
      <c r="T124" s="2" t="n">
        <f aca="false">IF(OR(NOT(ISNUMBER(D124)),SUM(J124:M124)&lt;=0),0,ROUND(ROUND(ABS(D124)*100,0)*L124/SUM(J124:M124),10))</f>
        <v>0</v>
      </c>
      <c r="U124" s="2" t="n">
        <f aca="false">IF(OR(NOT(ISNUMBER(D124)),SUM(J124:M124)&lt;=0),0,ROUND(ROUND(ABS(D124)*100,0)*M124/SUM(J124:M124),10))</f>
        <v>0</v>
      </c>
      <c r="V124" s="2" t="n">
        <f aca="false">INT(R124)</f>
        <v>0</v>
      </c>
      <c r="W124" s="2" t="n">
        <f aca="false">INT(S124)</f>
        <v>0</v>
      </c>
      <c r="X124" s="2" t="n">
        <f aca="false">INT(T124)</f>
        <v>0</v>
      </c>
      <c r="Y124" s="2" t="n">
        <f aca="false">INT(U124)</f>
        <v>0</v>
      </c>
      <c r="Z124" s="2" t="n">
        <f aca="false">IF(ISNUMBER(D124),ROUND(ABS(D124)*100,0)-SUM(V124:Y124),0)</f>
        <v>0</v>
      </c>
      <c r="AA124" s="2" t="n">
        <f aca="false">ROUND(R124-V124,10)</f>
        <v>0</v>
      </c>
      <c r="AB124" s="2" t="n">
        <f aca="false">ROUND(S124-W124,10)</f>
        <v>0</v>
      </c>
      <c r="AC124" s="2" t="n">
        <f aca="false">ROUND(T124-X124,10)</f>
        <v>0</v>
      </c>
      <c r="AD124" s="2" t="n">
        <f aca="false">ROUND(U124-Y124,10)</f>
        <v>0</v>
      </c>
      <c r="AE124" s="2" t="n">
        <f aca="false">COUNTIFS($AA124:$AD124,"&gt;"&amp;AA124)+COUNTIFS($AA124:AA124,AA124)</f>
        <v>1</v>
      </c>
      <c r="AF124" s="2" t="n">
        <f aca="false">COUNTIFS($AA124:$AD124,"&gt;"&amp;AB124)+COUNTIFS($AA124:AB124,AB124)</f>
        <v>2</v>
      </c>
      <c r="AG124" s="2" t="n">
        <f aca="false">COUNTIFS($AA124:$AD124,"&gt;"&amp;AC124)+COUNTIFS($AA124:AC124,AC124)</f>
        <v>3</v>
      </c>
      <c r="AH124" s="2" t="n">
        <f aca="false">COUNTIFS($AA124:$AD124,"&gt;"&amp;AD124)+COUNTIFS($AA124:AD124,AD124)</f>
        <v>4</v>
      </c>
      <c r="AI124" s="2" t="str">
        <f aca="false">IF(COUNTA(A124:I124)=0,"",IF(OR(NOT(ISNUMBER(A124)),B124="",COUNTIFS(Reparto!$A$8:INDEX(Reparto!$A$8:$A$11,Reparto!$E$5),C124)&lt;&gt;1,NOT(ISNUMBER(D124)),ABS(D124-ROUND(D124,2))&gt;0.000001,MIN(J124:M124)&lt;0,SUM(J124:M124)&lt;=0,COUNT(J124:M124)&lt;&gt;4,ABS(SUM(N124:Q124)-D124)&gt;0.000001),"REVISAR datos","Correcto"))</f>
        <v/>
      </c>
    </row>
    <row r="125" customFormat="false" ht="24" hidden="false" customHeight="true" outlineLevel="0" collapsed="false">
      <c r="A125" s="19"/>
      <c r="B125" s="17"/>
      <c r="C125" s="17"/>
      <c r="D125" s="18"/>
      <c r="E125" s="17"/>
      <c r="F125" s="17"/>
      <c r="G125" s="17"/>
      <c r="H125" s="17"/>
      <c r="I125" s="17"/>
      <c r="J125" s="2" t="n">
        <f aca="false">IF(1&gt;Reparto!$E$5,0,IF(F125="",Reparto!$D$8,F125))</f>
        <v>1800</v>
      </c>
      <c r="K125" s="2" t="n">
        <f aca="false">IF(2&gt;Reparto!$E$5,0,IF(G125="",Reparto!$D$9,G125))</f>
        <v>1200</v>
      </c>
      <c r="L125" s="2" t="n">
        <f aca="false">IF(3&gt;Reparto!$E$5,0,IF(H125="",Reparto!$D$10,H125))</f>
        <v>0</v>
      </c>
      <c r="M125" s="2" t="n">
        <f aca="false">IF(4&gt;Reparto!$E$5,0,IF(I125="",Reparto!$D$11,I125))</f>
        <v>0</v>
      </c>
      <c r="N125" s="8" t="n">
        <f aca="false">IF(OR(NOT(ISNUMBER(D125)),SUM(J125:M125)&lt;=0),0,SIGN(D125)*(V125+IF(AE125&lt;=$Z125,1,0))/100)</f>
        <v>0</v>
      </c>
      <c r="O125" s="8" t="n">
        <f aca="false">IF(OR(NOT(ISNUMBER(D125)),SUM(J125:M125)&lt;=0),0,SIGN(D125)*(W125+IF(AF125&lt;=$Z125,1,0))/100)</f>
        <v>0</v>
      </c>
      <c r="P125" s="8" t="n">
        <f aca="false">IF(OR(NOT(ISNUMBER(D125)),SUM(J125:M125)&lt;=0),0,SIGN(D125)*(X125+IF(AG125&lt;=$Z125,1,0))/100)</f>
        <v>0</v>
      </c>
      <c r="Q125" s="8" t="n">
        <f aca="false">IF(OR(NOT(ISNUMBER(D125)),SUM(J125:M125)&lt;=0),0,SIGN(D125)*(Y125+IF(AH125&lt;=$Z125,1,0))/100)</f>
        <v>0</v>
      </c>
      <c r="R125" s="2" t="n">
        <f aca="false">IF(OR(NOT(ISNUMBER(D125)),SUM(J125:M125)&lt;=0),0,ROUND(ROUND(ABS(D125)*100,0)*J125/SUM(J125:M125),10))</f>
        <v>0</v>
      </c>
      <c r="S125" s="2" t="n">
        <f aca="false">IF(OR(NOT(ISNUMBER(D125)),SUM(J125:M125)&lt;=0),0,ROUND(ROUND(ABS(D125)*100,0)*K125/SUM(J125:M125),10))</f>
        <v>0</v>
      </c>
      <c r="T125" s="2" t="n">
        <f aca="false">IF(OR(NOT(ISNUMBER(D125)),SUM(J125:M125)&lt;=0),0,ROUND(ROUND(ABS(D125)*100,0)*L125/SUM(J125:M125),10))</f>
        <v>0</v>
      </c>
      <c r="U125" s="2" t="n">
        <f aca="false">IF(OR(NOT(ISNUMBER(D125)),SUM(J125:M125)&lt;=0),0,ROUND(ROUND(ABS(D125)*100,0)*M125/SUM(J125:M125),10))</f>
        <v>0</v>
      </c>
      <c r="V125" s="2" t="n">
        <f aca="false">INT(R125)</f>
        <v>0</v>
      </c>
      <c r="W125" s="2" t="n">
        <f aca="false">INT(S125)</f>
        <v>0</v>
      </c>
      <c r="X125" s="2" t="n">
        <f aca="false">INT(T125)</f>
        <v>0</v>
      </c>
      <c r="Y125" s="2" t="n">
        <f aca="false">INT(U125)</f>
        <v>0</v>
      </c>
      <c r="Z125" s="2" t="n">
        <f aca="false">IF(ISNUMBER(D125),ROUND(ABS(D125)*100,0)-SUM(V125:Y125),0)</f>
        <v>0</v>
      </c>
      <c r="AA125" s="2" t="n">
        <f aca="false">ROUND(R125-V125,10)</f>
        <v>0</v>
      </c>
      <c r="AB125" s="2" t="n">
        <f aca="false">ROUND(S125-W125,10)</f>
        <v>0</v>
      </c>
      <c r="AC125" s="2" t="n">
        <f aca="false">ROUND(T125-X125,10)</f>
        <v>0</v>
      </c>
      <c r="AD125" s="2" t="n">
        <f aca="false">ROUND(U125-Y125,10)</f>
        <v>0</v>
      </c>
      <c r="AE125" s="2" t="n">
        <f aca="false">COUNTIFS($AA125:$AD125,"&gt;"&amp;AA125)+COUNTIFS($AA125:AA125,AA125)</f>
        <v>1</v>
      </c>
      <c r="AF125" s="2" t="n">
        <f aca="false">COUNTIFS($AA125:$AD125,"&gt;"&amp;AB125)+COUNTIFS($AA125:AB125,AB125)</f>
        <v>2</v>
      </c>
      <c r="AG125" s="2" t="n">
        <f aca="false">COUNTIFS($AA125:$AD125,"&gt;"&amp;AC125)+COUNTIFS($AA125:AC125,AC125)</f>
        <v>3</v>
      </c>
      <c r="AH125" s="2" t="n">
        <f aca="false">COUNTIFS($AA125:$AD125,"&gt;"&amp;AD125)+COUNTIFS($AA125:AD125,AD125)</f>
        <v>4</v>
      </c>
      <c r="AI125" s="2" t="str">
        <f aca="false">IF(COUNTA(A125:I125)=0,"",IF(OR(NOT(ISNUMBER(A125)),B125="",COUNTIFS(Reparto!$A$8:INDEX(Reparto!$A$8:$A$11,Reparto!$E$5),C125)&lt;&gt;1,NOT(ISNUMBER(D125)),ABS(D125-ROUND(D125,2))&gt;0.000001,MIN(J125:M125)&lt;0,SUM(J125:M125)&lt;=0,COUNT(J125:M125)&lt;&gt;4,ABS(SUM(N125:Q125)-D125)&gt;0.000001),"REVISAR datos","Correcto"))</f>
        <v/>
      </c>
    </row>
    <row r="126" customFormat="false" ht="24" hidden="false" customHeight="true" outlineLevel="0" collapsed="false">
      <c r="A126" s="19"/>
      <c r="B126" s="17"/>
      <c r="C126" s="17"/>
      <c r="D126" s="18"/>
      <c r="E126" s="17"/>
      <c r="F126" s="17"/>
      <c r="G126" s="17"/>
      <c r="H126" s="17"/>
      <c r="I126" s="17"/>
      <c r="J126" s="2" t="n">
        <f aca="false">IF(1&gt;Reparto!$E$5,0,IF(F126="",Reparto!$D$8,F126))</f>
        <v>1800</v>
      </c>
      <c r="K126" s="2" t="n">
        <f aca="false">IF(2&gt;Reparto!$E$5,0,IF(G126="",Reparto!$D$9,G126))</f>
        <v>1200</v>
      </c>
      <c r="L126" s="2" t="n">
        <f aca="false">IF(3&gt;Reparto!$E$5,0,IF(H126="",Reparto!$D$10,H126))</f>
        <v>0</v>
      </c>
      <c r="M126" s="2" t="n">
        <f aca="false">IF(4&gt;Reparto!$E$5,0,IF(I126="",Reparto!$D$11,I126))</f>
        <v>0</v>
      </c>
      <c r="N126" s="8" t="n">
        <f aca="false">IF(OR(NOT(ISNUMBER(D126)),SUM(J126:M126)&lt;=0),0,SIGN(D126)*(V126+IF(AE126&lt;=$Z126,1,0))/100)</f>
        <v>0</v>
      </c>
      <c r="O126" s="8" t="n">
        <f aca="false">IF(OR(NOT(ISNUMBER(D126)),SUM(J126:M126)&lt;=0),0,SIGN(D126)*(W126+IF(AF126&lt;=$Z126,1,0))/100)</f>
        <v>0</v>
      </c>
      <c r="P126" s="8" t="n">
        <f aca="false">IF(OR(NOT(ISNUMBER(D126)),SUM(J126:M126)&lt;=0),0,SIGN(D126)*(X126+IF(AG126&lt;=$Z126,1,0))/100)</f>
        <v>0</v>
      </c>
      <c r="Q126" s="8" t="n">
        <f aca="false">IF(OR(NOT(ISNUMBER(D126)),SUM(J126:M126)&lt;=0),0,SIGN(D126)*(Y126+IF(AH126&lt;=$Z126,1,0))/100)</f>
        <v>0</v>
      </c>
      <c r="R126" s="2" t="n">
        <f aca="false">IF(OR(NOT(ISNUMBER(D126)),SUM(J126:M126)&lt;=0),0,ROUND(ROUND(ABS(D126)*100,0)*J126/SUM(J126:M126),10))</f>
        <v>0</v>
      </c>
      <c r="S126" s="2" t="n">
        <f aca="false">IF(OR(NOT(ISNUMBER(D126)),SUM(J126:M126)&lt;=0),0,ROUND(ROUND(ABS(D126)*100,0)*K126/SUM(J126:M126),10))</f>
        <v>0</v>
      </c>
      <c r="T126" s="2" t="n">
        <f aca="false">IF(OR(NOT(ISNUMBER(D126)),SUM(J126:M126)&lt;=0),0,ROUND(ROUND(ABS(D126)*100,0)*L126/SUM(J126:M126),10))</f>
        <v>0</v>
      </c>
      <c r="U126" s="2" t="n">
        <f aca="false">IF(OR(NOT(ISNUMBER(D126)),SUM(J126:M126)&lt;=0),0,ROUND(ROUND(ABS(D126)*100,0)*M126/SUM(J126:M126),10))</f>
        <v>0</v>
      </c>
      <c r="V126" s="2" t="n">
        <f aca="false">INT(R126)</f>
        <v>0</v>
      </c>
      <c r="W126" s="2" t="n">
        <f aca="false">INT(S126)</f>
        <v>0</v>
      </c>
      <c r="X126" s="2" t="n">
        <f aca="false">INT(T126)</f>
        <v>0</v>
      </c>
      <c r="Y126" s="2" t="n">
        <f aca="false">INT(U126)</f>
        <v>0</v>
      </c>
      <c r="Z126" s="2" t="n">
        <f aca="false">IF(ISNUMBER(D126),ROUND(ABS(D126)*100,0)-SUM(V126:Y126),0)</f>
        <v>0</v>
      </c>
      <c r="AA126" s="2" t="n">
        <f aca="false">ROUND(R126-V126,10)</f>
        <v>0</v>
      </c>
      <c r="AB126" s="2" t="n">
        <f aca="false">ROUND(S126-W126,10)</f>
        <v>0</v>
      </c>
      <c r="AC126" s="2" t="n">
        <f aca="false">ROUND(T126-X126,10)</f>
        <v>0</v>
      </c>
      <c r="AD126" s="2" t="n">
        <f aca="false">ROUND(U126-Y126,10)</f>
        <v>0</v>
      </c>
      <c r="AE126" s="2" t="n">
        <f aca="false">COUNTIFS($AA126:$AD126,"&gt;"&amp;AA126)+COUNTIFS($AA126:AA126,AA126)</f>
        <v>1</v>
      </c>
      <c r="AF126" s="2" t="n">
        <f aca="false">COUNTIFS($AA126:$AD126,"&gt;"&amp;AB126)+COUNTIFS($AA126:AB126,AB126)</f>
        <v>2</v>
      </c>
      <c r="AG126" s="2" t="n">
        <f aca="false">COUNTIFS($AA126:$AD126,"&gt;"&amp;AC126)+COUNTIFS($AA126:AC126,AC126)</f>
        <v>3</v>
      </c>
      <c r="AH126" s="2" t="n">
        <f aca="false">COUNTIFS($AA126:$AD126,"&gt;"&amp;AD126)+COUNTIFS($AA126:AD126,AD126)</f>
        <v>4</v>
      </c>
      <c r="AI126" s="2" t="str">
        <f aca="false">IF(COUNTA(A126:I126)=0,"",IF(OR(NOT(ISNUMBER(A126)),B126="",COUNTIFS(Reparto!$A$8:INDEX(Reparto!$A$8:$A$11,Reparto!$E$5),C126)&lt;&gt;1,NOT(ISNUMBER(D126)),ABS(D126-ROUND(D126,2))&gt;0.000001,MIN(J126:M126)&lt;0,SUM(J126:M126)&lt;=0,COUNT(J126:M126)&lt;&gt;4,ABS(SUM(N126:Q126)-D126)&gt;0.000001),"REVISAR datos","Correcto"))</f>
        <v/>
      </c>
    </row>
    <row r="127" customFormat="false" ht="24" hidden="false" customHeight="true" outlineLevel="0" collapsed="false">
      <c r="A127" s="19"/>
      <c r="B127" s="17"/>
      <c r="C127" s="17"/>
      <c r="D127" s="18"/>
      <c r="E127" s="17"/>
      <c r="F127" s="17"/>
      <c r="G127" s="17"/>
      <c r="H127" s="17"/>
      <c r="I127" s="17"/>
      <c r="J127" s="2" t="n">
        <f aca="false">IF(1&gt;Reparto!$E$5,0,IF(F127="",Reparto!$D$8,F127))</f>
        <v>1800</v>
      </c>
      <c r="K127" s="2" t="n">
        <f aca="false">IF(2&gt;Reparto!$E$5,0,IF(G127="",Reparto!$D$9,G127))</f>
        <v>1200</v>
      </c>
      <c r="L127" s="2" t="n">
        <f aca="false">IF(3&gt;Reparto!$E$5,0,IF(H127="",Reparto!$D$10,H127))</f>
        <v>0</v>
      </c>
      <c r="M127" s="2" t="n">
        <f aca="false">IF(4&gt;Reparto!$E$5,0,IF(I127="",Reparto!$D$11,I127))</f>
        <v>0</v>
      </c>
      <c r="N127" s="8" t="n">
        <f aca="false">IF(OR(NOT(ISNUMBER(D127)),SUM(J127:M127)&lt;=0),0,SIGN(D127)*(V127+IF(AE127&lt;=$Z127,1,0))/100)</f>
        <v>0</v>
      </c>
      <c r="O127" s="8" t="n">
        <f aca="false">IF(OR(NOT(ISNUMBER(D127)),SUM(J127:M127)&lt;=0),0,SIGN(D127)*(W127+IF(AF127&lt;=$Z127,1,0))/100)</f>
        <v>0</v>
      </c>
      <c r="P127" s="8" t="n">
        <f aca="false">IF(OR(NOT(ISNUMBER(D127)),SUM(J127:M127)&lt;=0),0,SIGN(D127)*(X127+IF(AG127&lt;=$Z127,1,0))/100)</f>
        <v>0</v>
      </c>
      <c r="Q127" s="8" t="n">
        <f aca="false">IF(OR(NOT(ISNUMBER(D127)),SUM(J127:M127)&lt;=0),0,SIGN(D127)*(Y127+IF(AH127&lt;=$Z127,1,0))/100)</f>
        <v>0</v>
      </c>
      <c r="R127" s="2" t="n">
        <f aca="false">IF(OR(NOT(ISNUMBER(D127)),SUM(J127:M127)&lt;=0),0,ROUND(ROUND(ABS(D127)*100,0)*J127/SUM(J127:M127),10))</f>
        <v>0</v>
      </c>
      <c r="S127" s="2" t="n">
        <f aca="false">IF(OR(NOT(ISNUMBER(D127)),SUM(J127:M127)&lt;=0),0,ROUND(ROUND(ABS(D127)*100,0)*K127/SUM(J127:M127),10))</f>
        <v>0</v>
      </c>
      <c r="T127" s="2" t="n">
        <f aca="false">IF(OR(NOT(ISNUMBER(D127)),SUM(J127:M127)&lt;=0),0,ROUND(ROUND(ABS(D127)*100,0)*L127/SUM(J127:M127),10))</f>
        <v>0</v>
      </c>
      <c r="U127" s="2" t="n">
        <f aca="false">IF(OR(NOT(ISNUMBER(D127)),SUM(J127:M127)&lt;=0),0,ROUND(ROUND(ABS(D127)*100,0)*M127/SUM(J127:M127),10))</f>
        <v>0</v>
      </c>
      <c r="V127" s="2" t="n">
        <f aca="false">INT(R127)</f>
        <v>0</v>
      </c>
      <c r="W127" s="2" t="n">
        <f aca="false">INT(S127)</f>
        <v>0</v>
      </c>
      <c r="X127" s="2" t="n">
        <f aca="false">INT(T127)</f>
        <v>0</v>
      </c>
      <c r="Y127" s="2" t="n">
        <f aca="false">INT(U127)</f>
        <v>0</v>
      </c>
      <c r="Z127" s="2" t="n">
        <f aca="false">IF(ISNUMBER(D127),ROUND(ABS(D127)*100,0)-SUM(V127:Y127),0)</f>
        <v>0</v>
      </c>
      <c r="AA127" s="2" t="n">
        <f aca="false">ROUND(R127-V127,10)</f>
        <v>0</v>
      </c>
      <c r="AB127" s="2" t="n">
        <f aca="false">ROUND(S127-W127,10)</f>
        <v>0</v>
      </c>
      <c r="AC127" s="2" t="n">
        <f aca="false">ROUND(T127-X127,10)</f>
        <v>0</v>
      </c>
      <c r="AD127" s="2" t="n">
        <f aca="false">ROUND(U127-Y127,10)</f>
        <v>0</v>
      </c>
      <c r="AE127" s="2" t="n">
        <f aca="false">COUNTIFS($AA127:$AD127,"&gt;"&amp;AA127)+COUNTIFS($AA127:AA127,AA127)</f>
        <v>1</v>
      </c>
      <c r="AF127" s="2" t="n">
        <f aca="false">COUNTIFS($AA127:$AD127,"&gt;"&amp;AB127)+COUNTIFS($AA127:AB127,AB127)</f>
        <v>2</v>
      </c>
      <c r="AG127" s="2" t="n">
        <f aca="false">COUNTIFS($AA127:$AD127,"&gt;"&amp;AC127)+COUNTIFS($AA127:AC127,AC127)</f>
        <v>3</v>
      </c>
      <c r="AH127" s="2" t="n">
        <f aca="false">COUNTIFS($AA127:$AD127,"&gt;"&amp;AD127)+COUNTIFS($AA127:AD127,AD127)</f>
        <v>4</v>
      </c>
      <c r="AI127" s="2" t="str">
        <f aca="false">IF(COUNTA(A127:I127)=0,"",IF(OR(NOT(ISNUMBER(A127)),B127="",COUNTIFS(Reparto!$A$8:INDEX(Reparto!$A$8:$A$11,Reparto!$E$5),C127)&lt;&gt;1,NOT(ISNUMBER(D127)),ABS(D127-ROUND(D127,2))&gt;0.000001,MIN(J127:M127)&lt;0,SUM(J127:M127)&lt;=0,COUNT(J127:M127)&lt;&gt;4,ABS(SUM(N127:Q127)-D127)&gt;0.000001),"REVISAR datos","Correcto"))</f>
        <v/>
      </c>
    </row>
    <row r="128" customFormat="false" ht="24" hidden="false" customHeight="true" outlineLevel="0" collapsed="false">
      <c r="A128" s="19"/>
      <c r="B128" s="17"/>
      <c r="C128" s="17"/>
      <c r="D128" s="18"/>
      <c r="E128" s="17"/>
      <c r="F128" s="17"/>
      <c r="G128" s="17"/>
      <c r="H128" s="17"/>
      <c r="I128" s="17"/>
      <c r="J128" s="2" t="n">
        <f aca="false">IF(1&gt;Reparto!$E$5,0,IF(F128="",Reparto!$D$8,F128))</f>
        <v>1800</v>
      </c>
      <c r="K128" s="2" t="n">
        <f aca="false">IF(2&gt;Reparto!$E$5,0,IF(G128="",Reparto!$D$9,G128))</f>
        <v>1200</v>
      </c>
      <c r="L128" s="2" t="n">
        <f aca="false">IF(3&gt;Reparto!$E$5,0,IF(H128="",Reparto!$D$10,H128))</f>
        <v>0</v>
      </c>
      <c r="M128" s="2" t="n">
        <f aca="false">IF(4&gt;Reparto!$E$5,0,IF(I128="",Reparto!$D$11,I128))</f>
        <v>0</v>
      </c>
      <c r="N128" s="8" t="n">
        <f aca="false">IF(OR(NOT(ISNUMBER(D128)),SUM(J128:M128)&lt;=0),0,SIGN(D128)*(V128+IF(AE128&lt;=$Z128,1,0))/100)</f>
        <v>0</v>
      </c>
      <c r="O128" s="8" t="n">
        <f aca="false">IF(OR(NOT(ISNUMBER(D128)),SUM(J128:M128)&lt;=0),0,SIGN(D128)*(W128+IF(AF128&lt;=$Z128,1,0))/100)</f>
        <v>0</v>
      </c>
      <c r="P128" s="8" t="n">
        <f aca="false">IF(OR(NOT(ISNUMBER(D128)),SUM(J128:M128)&lt;=0),0,SIGN(D128)*(X128+IF(AG128&lt;=$Z128,1,0))/100)</f>
        <v>0</v>
      </c>
      <c r="Q128" s="8" t="n">
        <f aca="false">IF(OR(NOT(ISNUMBER(D128)),SUM(J128:M128)&lt;=0),0,SIGN(D128)*(Y128+IF(AH128&lt;=$Z128,1,0))/100)</f>
        <v>0</v>
      </c>
      <c r="R128" s="2" t="n">
        <f aca="false">IF(OR(NOT(ISNUMBER(D128)),SUM(J128:M128)&lt;=0),0,ROUND(ROUND(ABS(D128)*100,0)*J128/SUM(J128:M128),10))</f>
        <v>0</v>
      </c>
      <c r="S128" s="2" t="n">
        <f aca="false">IF(OR(NOT(ISNUMBER(D128)),SUM(J128:M128)&lt;=0),0,ROUND(ROUND(ABS(D128)*100,0)*K128/SUM(J128:M128),10))</f>
        <v>0</v>
      </c>
      <c r="T128" s="2" t="n">
        <f aca="false">IF(OR(NOT(ISNUMBER(D128)),SUM(J128:M128)&lt;=0),0,ROUND(ROUND(ABS(D128)*100,0)*L128/SUM(J128:M128),10))</f>
        <v>0</v>
      </c>
      <c r="U128" s="2" t="n">
        <f aca="false">IF(OR(NOT(ISNUMBER(D128)),SUM(J128:M128)&lt;=0),0,ROUND(ROUND(ABS(D128)*100,0)*M128/SUM(J128:M128),10))</f>
        <v>0</v>
      </c>
      <c r="V128" s="2" t="n">
        <f aca="false">INT(R128)</f>
        <v>0</v>
      </c>
      <c r="W128" s="2" t="n">
        <f aca="false">INT(S128)</f>
        <v>0</v>
      </c>
      <c r="X128" s="2" t="n">
        <f aca="false">INT(T128)</f>
        <v>0</v>
      </c>
      <c r="Y128" s="2" t="n">
        <f aca="false">INT(U128)</f>
        <v>0</v>
      </c>
      <c r="Z128" s="2" t="n">
        <f aca="false">IF(ISNUMBER(D128),ROUND(ABS(D128)*100,0)-SUM(V128:Y128),0)</f>
        <v>0</v>
      </c>
      <c r="AA128" s="2" t="n">
        <f aca="false">ROUND(R128-V128,10)</f>
        <v>0</v>
      </c>
      <c r="AB128" s="2" t="n">
        <f aca="false">ROUND(S128-W128,10)</f>
        <v>0</v>
      </c>
      <c r="AC128" s="2" t="n">
        <f aca="false">ROUND(T128-X128,10)</f>
        <v>0</v>
      </c>
      <c r="AD128" s="2" t="n">
        <f aca="false">ROUND(U128-Y128,10)</f>
        <v>0</v>
      </c>
      <c r="AE128" s="2" t="n">
        <f aca="false">COUNTIFS($AA128:$AD128,"&gt;"&amp;AA128)+COUNTIFS($AA128:AA128,AA128)</f>
        <v>1</v>
      </c>
      <c r="AF128" s="2" t="n">
        <f aca="false">COUNTIFS($AA128:$AD128,"&gt;"&amp;AB128)+COUNTIFS($AA128:AB128,AB128)</f>
        <v>2</v>
      </c>
      <c r="AG128" s="2" t="n">
        <f aca="false">COUNTIFS($AA128:$AD128,"&gt;"&amp;AC128)+COUNTIFS($AA128:AC128,AC128)</f>
        <v>3</v>
      </c>
      <c r="AH128" s="2" t="n">
        <f aca="false">COUNTIFS($AA128:$AD128,"&gt;"&amp;AD128)+COUNTIFS($AA128:AD128,AD128)</f>
        <v>4</v>
      </c>
      <c r="AI128" s="2" t="str">
        <f aca="false">IF(COUNTA(A128:I128)=0,"",IF(OR(NOT(ISNUMBER(A128)),B128="",COUNTIFS(Reparto!$A$8:INDEX(Reparto!$A$8:$A$11,Reparto!$E$5),C128)&lt;&gt;1,NOT(ISNUMBER(D128)),ABS(D128-ROUND(D128,2))&gt;0.000001,MIN(J128:M128)&lt;0,SUM(J128:M128)&lt;=0,COUNT(J128:M128)&lt;&gt;4,ABS(SUM(N128:Q128)-D128)&gt;0.000001),"REVISAR datos","Correcto"))</f>
        <v/>
      </c>
    </row>
    <row r="129" customFormat="false" ht="24" hidden="false" customHeight="true" outlineLevel="0" collapsed="false">
      <c r="A129" s="19"/>
      <c r="B129" s="17"/>
      <c r="C129" s="17"/>
      <c r="D129" s="18"/>
      <c r="E129" s="17"/>
      <c r="F129" s="17"/>
      <c r="G129" s="17"/>
      <c r="H129" s="17"/>
      <c r="I129" s="17"/>
      <c r="J129" s="2" t="n">
        <f aca="false">IF(1&gt;Reparto!$E$5,0,IF(F129="",Reparto!$D$8,F129))</f>
        <v>1800</v>
      </c>
      <c r="K129" s="2" t="n">
        <f aca="false">IF(2&gt;Reparto!$E$5,0,IF(G129="",Reparto!$D$9,G129))</f>
        <v>1200</v>
      </c>
      <c r="L129" s="2" t="n">
        <f aca="false">IF(3&gt;Reparto!$E$5,0,IF(H129="",Reparto!$D$10,H129))</f>
        <v>0</v>
      </c>
      <c r="M129" s="2" t="n">
        <f aca="false">IF(4&gt;Reparto!$E$5,0,IF(I129="",Reparto!$D$11,I129))</f>
        <v>0</v>
      </c>
      <c r="N129" s="8" t="n">
        <f aca="false">IF(OR(NOT(ISNUMBER(D129)),SUM(J129:M129)&lt;=0),0,SIGN(D129)*(V129+IF(AE129&lt;=$Z129,1,0))/100)</f>
        <v>0</v>
      </c>
      <c r="O129" s="8" t="n">
        <f aca="false">IF(OR(NOT(ISNUMBER(D129)),SUM(J129:M129)&lt;=0),0,SIGN(D129)*(W129+IF(AF129&lt;=$Z129,1,0))/100)</f>
        <v>0</v>
      </c>
      <c r="P129" s="8" t="n">
        <f aca="false">IF(OR(NOT(ISNUMBER(D129)),SUM(J129:M129)&lt;=0),0,SIGN(D129)*(X129+IF(AG129&lt;=$Z129,1,0))/100)</f>
        <v>0</v>
      </c>
      <c r="Q129" s="8" t="n">
        <f aca="false">IF(OR(NOT(ISNUMBER(D129)),SUM(J129:M129)&lt;=0),0,SIGN(D129)*(Y129+IF(AH129&lt;=$Z129,1,0))/100)</f>
        <v>0</v>
      </c>
      <c r="R129" s="2" t="n">
        <f aca="false">IF(OR(NOT(ISNUMBER(D129)),SUM(J129:M129)&lt;=0),0,ROUND(ROUND(ABS(D129)*100,0)*J129/SUM(J129:M129),10))</f>
        <v>0</v>
      </c>
      <c r="S129" s="2" t="n">
        <f aca="false">IF(OR(NOT(ISNUMBER(D129)),SUM(J129:M129)&lt;=0),0,ROUND(ROUND(ABS(D129)*100,0)*K129/SUM(J129:M129),10))</f>
        <v>0</v>
      </c>
      <c r="T129" s="2" t="n">
        <f aca="false">IF(OR(NOT(ISNUMBER(D129)),SUM(J129:M129)&lt;=0),0,ROUND(ROUND(ABS(D129)*100,0)*L129/SUM(J129:M129),10))</f>
        <v>0</v>
      </c>
      <c r="U129" s="2" t="n">
        <f aca="false">IF(OR(NOT(ISNUMBER(D129)),SUM(J129:M129)&lt;=0),0,ROUND(ROUND(ABS(D129)*100,0)*M129/SUM(J129:M129),10))</f>
        <v>0</v>
      </c>
      <c r="V129" s="2" t="n">
        <f aca="false">INT(R129)</f>
        <v>0</v>
      </c>
      <c r="W129" s="2" t="n">
        <f aca="false">INT(S129)</f>
        <v>0</v>
      </c>
      <c r="X129" s="2" t="n">
        <f aca="false">INT(T129)</f>
        <v>0</v>
      </c>
      <c r="Y129" s="2" t="n">
        <f aca="false">INT(U129)</f>
        <v>0</v>
      </c>
      <c r="Z129" s="2" t="n">
        <f aca="false">IF(ISNUMBER(D129),ROUND(ABS(D129)*100,0)-SUM(V129:Y129),0)</f>
        <v>0</v>
      </c>
      <c r="AA129" s="2" t="n">
        <f aca="false">ROUND(R129-V129,10)</f>
        <v>0</v>
      </c>
      <c r="AB129" s="2" t="n">
        <f aca="false">ROUND(S129-W129,10)</f>
        <v>0</v>
      </c>
      <c r="AC129" s="2" t="n">
        <f aca="false">ROUND(T129-X129,10)</f>
        <v>0</v>
      </c>
      <c r="AD129" s="2" t="n">
        <f aca="false">ROUND(U129-Y129,10)</f>
        <v>0</v>
      </c>
      <c r="AE129" s="2" t="n">
        <f aca="false">COUNTIFS($AA129:$AD129,"&gt;"&amp;AA129)+COUNTIFS($AA129:AA129,AA129)</f>
        <v>1</v>
      </c>
      <c r="AF129" s="2" t="n">
        <f aca="false">COUNTIFS($AA129:$AD129,"&gt;"&amp;AB129)+COUNTIFS($AA129:AB129,AB129)</f>
        <v>2</v>
      </c>
      <c r="AG129" s="2" t="n">
        <f aca="false">COUNTIFS($AA129:$AD129,"&gt;"&amp;AC129)+COUNTIFS($AA129:AC129,AC129)</f>
        <v>3</v>
      </c>
      <c r="AH129" s="2" t="n">
        <f aca="false">COUNTIFS($AA129:$AD129,"&gt;"&amp;AD129)+COUNTIFS($AA129:AD129,AD129)</f>
        <v>4</v>
      </c>
      <c r="AI129" s="2" t="str">
        <f aca="false">IF(COUNTA(A129:I129)=0,"",IF(OR(NOT(ISNUMBER(A129)),B129="",COUNTIFS(Reparto!$A$8:INDEX(Reparto!$A$8:$A$11,Reparto!$E$5),C129)&lt;&gt;1,NOT(ISNUMBER(D129)),ABS(D129-ROUND(D129,2))&gt;0.000001,MIN(J129:M129)&lt;0,SUM(J129:M129)&lt;=0,COUNT(J129:M129)&lt;&gt;4,ABS(SUM(N129:Q129)-D129)&gt;0.000001),"REVISAR datos","Correcto"))</f>
        <v/>
      </c>
    </row>
    <row r="130" customFormat="false" ht="24" hidden="false" customHeight="true" outlineLevel="0" collapsed="false">
      <c r="A130" s="19"/>
      <c r="B130" s="17"/>
      <c r="C130" s="17"/>
      <c r="D130" s="18"/>
      <c r="E130" s="17"/>
      <c r="F130" s="17"/>
      <c r="G130" s="17"/>
      <c r="H130" s="17"/>
      <c r="I130" s="17"/>
      <c r="J130" s="2" t="n">
        <f aca="false">IF(1&gt;Reparto!$E$5,0,IF(F130="",Reparto!$D$8,F130))</f>
        <v>1800</v>
      </c>
      <c r="K130" s="2" t="n">
        <f aca="false">IF(2&gt;Reparto!$E$5,0,IF(G130="",Reparto!$D$9,G130))</f>
        <v>1200</v>
      </c>
      <c r="L130" s="2" t="n">
        <f aca="false">IF(3&gt;Reparto!$E$5,0,IF(H130="",Reparto!$D$10,H130))</f>
        <v>0</v>
      </c>
      <c r="M130" s="2" t="n">
        <f aca="false">IF(4&gt;Reparto!$E$5,0,IF(I130="",Reparto!$D$11,I130))</f>
        <v>0</v>
      </c>
      <c r="N130" s="8" t="n">
        <f aca="false">IF(OR(NOT(ISNUMBER(D130)),SUM(J130:M130)&lt;=0),0,SIGN(D130)*(V130+IF(AE130&lt;=$Z130,1,0))/100)</f>
        <v>0</v>
      </c>
      <c r="O130" s="8" t="n">
        <f aca="false">IF(OR(NOT(ISNUMBER(D130)),SUM(J130:M130)&lt;=0),0,SIGN(D130)*(W130+IF(AF130&lt;=$Z130,1,0))/100)</f>
        <v>0</v>
      </c>
      <c r="P130" s="8" t="n">
        <f aca="false">IF(OR(NOT(ISNUMBER(D130)),SUM(J130:M130)&lt;=0),0,SIGN(D130)*(X130+IF(AG130&lt;=$Z130,1,0))/100)</f>
        <v>0</v>
      </c>
      <c r="Q130" s="8" t="n">
        <f aca="false">IF(OR(NOT(ISNUMBER(D130)),SUM(J130:M130)&lt;=0),0,SIGN(D130)*(Y130+IF(AH130&lt;=$Z130,1,0))/100)</f>
        <v>0</v>
      </c>
      <c r="R130" s="2" t="n">
        <f aca="false">IF(OR(NOT(ISNUMBER(D130)),SUM(J130:M130)&lt;=0),0,ROUND(ROUND(ABS(D130)*100,0)*J130/SUM(J130:M130),10))</f>
        <v>0</v>
      </c>
      <c r="S130" s="2" t="n">
        <f aca="false">IF(OR(NOT(ISNUMBER(D130)),SUM(J130:M130)&lt;=0),0,ROUND(ROUND(ABS(D130)*100,0)*K130/SUM(J130:M130),10))</f>
        <v>0</v>
      </c>
      <c r="T130" s="2" t="n">
        <f aca="false">IF(OR(NOT(ISNUMBER(D130)),SUM(J130:M130)&lt;=0),0,ROUND(ROUND(ABS(D130)*100,0)*L130/SUM(J130:M130),10))</f>
        <v>0</v>
      </c>
      <c r="U130" s="2" t="n">
        <f aca="false">IF(OR(NOT(ISNUMBER(D130)),SUM(J130:M130)&lt;=0),0,ROUND(ROUND(ABS(D130)*100,0)*M130/SUM(J130:M130),10))</f>
        <v>0</v>
      </c>
      <c r="V130" s="2" t="n">
        <f aca="false">INT(R130)</f>
        <v>0</v>
      </c>
      <c r="W130" s="2" t="n">
        <f aca="false">INT(S130)</f>
        <v>0</v>
      </c>
      <c r="X130" s="2" t="n">
        <f aca="false">INT(T130)</f>
        <v>0</v>
      </c>
      <c r="Y130" s="2" t="n">
        <f aca="false">INT(U130)</f>
        <v>0</v>
      </c>
      <c r="Z130" s="2" t="n">
        <f aca="false">IF(ISNUMBER(D130),ROUND(ABS(D130)*100,0)-SUM(V130:Y130),0)</f>
        <v>0</v>
      </c>
      <c r="AA130" s="2" t="n">
        <f aca="false">ROUND(R130-V130,10)</f>
        <v>0</v>
      </c>
      <c r="AB130" s="2" t="n">
        <f aca="false">ROUND(S130-W130,10)</f>
        <v>0</v>
      </c>
      <c r="AC130" s="2" t="n">
        <f aca="false">ROUND(T130-X130,10)</f>
        <v>0</v>
      </c>
      <c r="AD130" s="2" t="n">
        <f aca="false">ROUND(U130-Y130,10)</f>
        <v>0</v>
      </c>
      <c r="AE130" s="2" t="n">
        <f aca="false">COUNTIFS($AA130:$AD130,"&gt;"&amp;AA130)+COUNTIFS($AA130:AA130,AA130)</f>
        <v>1</v>
      </c>
      <c r="AF130" s="2" t="n">
        <f aca="false">COUNTIFS($AA130:$AD130,"&gt;"&amp;AB130)+COUNTIFS($AA130:AB130,AB130)</f>
        <v>2</v>
      </c>
      <c r="AG130" s="2" t="n">
        <f aca="false">COUNTIFS($AA130:$AD130,"&gt;"&amp;AC130)+COUNTIFS($AA130:AC130,AC130)</f>
        <v>3</v>
      </c>
      <c r="AH130" s="2" t="n">
        <f aca="false">COUNTIFS($AA130:$AD130,"&gt;"&amp;AD130)+COUNTIFS($AA130:AD130,AD130)</f>
        <v>4</v>
      </c>
      <c r="AI130" s="2" t="str">
        <f aca="false">IF(COUNTA(A130:I130)=0,"",IF(OR(NOT(ISNUMBER(A130)),B130="",COUNTIFS(Reparto!$A$8:INDEX(Reparto!$A$8:$A$11,Reparto!$E$5),C130)&lt;&gt;1,NOT(ISNUMBER(D130)),ABS(D130-ROUND(D130,2))&gt;0.000001,MIN(J130:M130)&lt;0,SUM(J130:M130)&lt;=0,COUNT(J130:M130)&lt;&gt;4,ABS(SUM(N130:Q130)-D130)&gt;0.000001),"REVISAR datos","Correcto"))</f>
        <v/>
      </c>
    </row>
    <row r="131" customFormat="false" ht="24" hidden="false" customHeight="true" outlineLevel="0" collapsed="false">
      <c r="A131" s="19"/>
      <c r="B131" s="17"/>
      <c r="C131" s="17"/>
      <c r="D131" s="18"/>
      <c r="E131" s="17"/>
      <c r="F131" s="17"/>
      <c r="G131" s="17"/>
      <c r="H131" s="17"/>
      <c r="I131" s="17"/>
      <c r="J131" s="2" t="n">
        <f aca="false">IF(1&gt;Reparto!$E$5,0,IF(F131="",Reparto!$D$8,F131))</f>
        <v>1800</v>
      </c>
      <c r="K131" s="2" t="n">
        <f aca="false">IF(2&gt;Reparto!$E$5,0,IF(G131="",Reparto!$D$9,G131))</f>
        <v>1200</v>
      </c>
      <c r="L131" s="2" t="n">
        <f aca="false">IF(3&gt;Reparto!$E$5,0,IF(H131="",Reparto!$D$10,H131))</f>
        <v>0</v>
      </c>
      <c r="M131" s="2" t="n">
        <f aca="false">IF(4&gt;Reparto!$E$5,0,IF(I131="",Reparto!$D$11,I131))</f>
        <v>0</v>
      </c>
      <c r="N131" s="8" t="n">
        <f aca="false">IF(OR(NOT(ISNUMBER(D131)),SUM(J131:M131)&lt;=0),0,SIGN(D131)*(V131+IF(AE131&lt;=$Z131,1,0))/100)</f>
        <v>0</v>
      </c>
      <c r="O131" s="8" t="n">
        <f aca="false">IF(OR(NOT(ISNUMBER(D131)),SUM(J131:M131)&lt;=0),0,SIGN(D131)*(W131+IF(AF131&lt;=$Z131,1,0))/100)</f>
        <v>0</v>
      </c>
      <c r="P131" s="8" t="n">
        <f aca="false">IF(OR(NOT(ISNUMBER(D131)),SUM(J131:M131)&lt;=0),0,SIGN(D131)*(X131+IF(AG131&lt;=$Z131,1,0))/100)</f>
        <v>0</v>
      </c>
      <c r="Q131" s="8" t="n">
        <f aca="false">IF(OR(NOT(ISNUMBER(D131)),SUM(J131:M131)&lt;=0),0,SIGN(D131)*(Y131+IF(AH131&lt;=$Z131,1,0))/100)</f>
        <v>0</v>
      </c>
      <c r="R131" s="2" t="n">
        <f aca="false">IF(OR(NOT(ISNUMBER(D131)),SUM(J131:M131)&lt;=0),0,ROUND(ROUND(ABS(D131)*100,0)*J131/SUM(J131:M131),10))</f>
        <v>0</v>
      </c>
      <c r="S131" s="2" t="n">
        <f aca="false">IF(OR(NOT(ISNUMBER(D131)),SUM(J131:M131)&lt;=0),0,ROUND(ROUND(ABS(D131)*100,0)*K131/SUM(J131:M131),10))</f>
        <v>0</v>
      </c>
      <c r="T131" s="2" t="n">
        <f aca="false">IF(OR(NOT(ISNUMBER(D131)),SUM(J131:M131)&lt;=0),0,ROUND(ROUND(ABS(D131)*100,0)*L131/SUM(J131:M131),10))</f>
        <v>0</v>
      </c>
      <c r="U131" s="2" t="n">
        <f aca="false">IF(OR(NOT(ISNUMBER(D131)),SUM(J131:M131)&lt;=0),0,ROUND(ROUND(ABS(D131)*100,0)*M131/SUM(J131:M131),10))</f>
        <v>0</v>
      </c>
      <c r="V131" s="2" t="n">
        <f aca="false">INT(R131)</f>
        <v>0</v>
      </c>
      <c r="W131" s="2" t="n">
        <f aca="false">INT(S131)</f>
        <v>0</v>
      </c>
      <c r="X131" s="2" t="n">
        <f aca="false">INT(T131)</f>
        <v>0</v>
      </c>
      <c r="Y131" s="2" t="n">
        <f aca="false">INT(U131)</f>
        <v>0</v>
      </c>
      <c r="Z131" s="2" t="n">
        <f aca="false">IF(ISNUMBER(D131),ROUND(ABS(D131)*100,0)-SUM(V131:Y131),0)</f>
        <v>0</v>
      </c>
      <c r="AA131" s="2" t="n">
        <f aca="false">ROUND(R131-V131,10)</f>
        <v>0</v>
      </c>
      <c r="AB131" s="2" t="n">
        <f aca="false">ROUND(S131-W131,10)</f>
        <v>0</v>
      </c>
      <c r="AC131" s="2" t="n">
        <f aca="false">ROUND(T131-X131,10)</f>
        <v>0</v>
      </c>
      <c r="AD131" s="2" t="n">
        <f aca="false">ROUND(U131-Y131,10)</f>
        <v>0</v>
      </c>
      <c r="AE131" s="2" t="n">
        <f aca="false">COUNTIFS($AA131:$AD131,"&gt;"&amp;AA131)+COUNTIFS($AA131:AA131,AA131)</f>
        <v>1</v>
      </c>
      <c r="AF131" s="2" t="n">
        <f aca="false">COUNTIFS($AA131:$AD131,"&gt;"&amp;AB131)+COUNTIFS($AA131:AB131,AB131)</f>
        <v>2</v>
      </c>
      <c r="AG131" s="2" t="n">
        <f aca="false">COUNTIFS($AA131:$AD131,"&gt;"&amp;AC131)+COUNTIFS($AA131:AC131,AC131)</f>
        <v>3</v>
      </c>
      <c r="AH131" s="2" t="n">
        <f aca="false">COUNTIFS($AA131:$AD131,"&gt;"&amp;AD131)+COUNTIFS($AA131:AD131,AD131)</f>
        <v>4</v>
      </c>
      <c r="AI131" s="2" t="str">
        <f aca="false">IF(COUNTA(A131:I131)=0,"",IF(OR(NOT(ISNUMBER(A131)),B131="",COUNTIFS(Reparto!$A$8:INDEX(Reparto!$A$8:$A$11,Reparto!$E$5),C131)&lt;&gt;1,NOT(ISNUMBER(D131)),ABS(D131-ROUND(D131,2))&gt;0.000001,MIN(J131:M131)&lt;0,SUM(J131:M131)&lt;=0,COUNT(J131:M131)&lt;&gt;4,ABS(SUM(N131:Q131)-D131)&gt;0.000001),"REVISAR datos","Correcto"))</f>
        <v/>
      </c>
    </row>
    <row r="132" customFormat="false" ht="24" hidden="false" customHeight="true" outlineLevel="0" collapsed="false">
      <c r="A132" s="19"/>
      <c r="B132" s="17"/>
      <c r="C132" s="17"/>
      <c r="D132" s="18"/>
      <c r="E132" s="17"/>
      <c r="F132" s="17"/>
      <c r="G132" s="17"/>
      <c r="H132" s="17"/>
      <c r="I132" s="17"/>
      <c r="J132" s="2" t="n">
        <f aca="false">IF(1&gt;Reparto!$E$5,0,IF(F132="",Reparto!$D$8,F132))</f>
        <v>1800</v>
      </c>
      <c r="K132" s="2" t="n">
        <f aca="false">IF(2&gt;Reparto!$E$5,0,IF(G132="",Reparto!$D$9,G132))</f>
        <v>1200</v>
      </c>
      <c r="L132" s="2" t="n">
        <f aca="false">IF(3&gt;Reparto!$E$5,0,IF(H132="",Reparto!$D$10,H132))</f>
        <v>0</v>
      </c>
      <c r="M132" s="2" t="n">
        <f aca="false">IF(4&gt;Reparto!$E$5,0,IF(I132="",Reparto!$D$11,I132))</f>
        <v>0</v>
      </c>
      <c r="N132" s="8" t="n">
        <f aca="false">IF(OR(NOT(ISNUMBER(D132)),SUM(J132:M132)&lt;=0),0,SIGN(D132)*(V132+IF(AE132&lt;=$Z132,1,0))/100)</f>
        <v>0</v>
      </c>
      <c r="O132" s="8" t="n">
        <f aca="false">IF(OR(NOT(ISNUMBER(D132)),SUM(J132:M132)&lt;=0),0,SIGN(D132)*(W132+IF(AF132&lt;=$Z132,1,0))/100)</f>
        <v>0</v>
      </c>
      <c r="P132" s="8" t="n">
        <f aca="false">IF(OR(NOT(ISNUMBER(D132)),SUM(J132:M132)&lt;=0),0,SIGN(D132)*(X132+IF(AG132&lt;=$Z132,1,0))/100)</f>
        <v>0</v>
      </c>
      <c r="Q132" s="8" t="n">
        <f aca="false">IF(OR(NOT(ISNUMBER(D132)),SUM(J132:M132)&lt;=0),0,SIGN(D132)*(Y132+IF(AH132&lt;=$Z132,1,0))/100)</f>
        <v>0</v>
      </c>
      <c r="R132" s="2" t="n">
        <f aca="false">IF(OR(NOT(ISNUMBER(D132)),SUM(J132:M132)&lt;=0),0,ROUND(ROUND(ABS(D132)*100,0)*J132/SUM(J132:M132),10))</f>
        <v>0</v>
      </c>
      <c r="S132" s="2" t="n">
        <f aca="false">IF(OR(NOT(ISNUMBER(D132)),SUM(J132:M132)&lt;=0),0,ROUND(ROUND(ABS(D132)*100,0)*K132/SUM(J132:M132),10))</f>
        <v>0</v>
      </c>
      <c r="T132" s="2" t="n">
        <f aca="false">IF(OR(NOT(ISNUMBER(D132)),SUM(J132:M132)&lt;=0),0,ROUND(ROUND(ABS(D132)*100,0)*L132/SUM(J132:M132),10))</f>
        <v>0</v>
      </c>
      <c r="U132" s="2" t="n">
        <f aca="false">IF(OR(NOT(ISNUMBER(D132)),SUM(J132:M132)&lt;=0),0,ROUND(ROUND(ABS(D132)*100,0)*M132/SUM(J132:M132),10))</f>
        <v>0</v>
      </c>
      <c r="V132" s="2" t="n">
        <f aca="false">INT(R132)</f>
        <v>0</v>
      </c>
      <c r="W132" s="2" t="n">
        <f aca="false">INT(S132)</f>
        <v>0</v>
      </c>
      <c r="X132" s="2" t="n">
        <f aca="false">INT(T132)</f>
        <v>0</v>
      </c>
      <c r="Y132" s="2" t="n">
        <f aca="false">INT(U132)</f>
        <v>0</v>
      </c>
      <c r="Z132" s="2" t="n">
        <f aca="false">IF(ISNUMBER(D132),ROUND(ABS(D132)*100,0)-SUM(V132:Y132),0)</f>
        <v>0</v>
      </c>
      <c r="AA132" s="2" t="n">
        <f aca="false">ROUND(R132-V132,10)</f>
        <v>0</v>
      </c>
      <c r="AB132" s="2" t="n">
        <f aca="false">ROUND(S132-W132,10)</f>
        <v>0</v>
      </c>
      <c r="AC132" s="2" t="n">
        <f aca="false">ROUND(T132-X132,10)</f>
        <v>0</v>
      </c>
      <c r="AD132" s="2" t="n">
        <f aca="false">ROUND(U132-Y132,10)</f>
        <v>0</v>
      </c>
      <c r="AE132" s="2" t="n">
        <f aca="false">COUNTIFS($AA132:$AD132,"&gt;"&amp;AA132)+COUNTIFS($AA132:AA132,AA132)</f>
        <v>1</v>
      </c>
      <c r="AF132" s="2" t="n">
        <f aca="false">COUNTIFS($AA132:$AD132,"&gt;"&amp;AB132)+COUNTIFS($AA132:AB132,AB132)</f>
        <v>2</v>
      </c>
      <c r="AG132" s="2" t="n">
        <f aca="false">COUNTIFS($AA132:$AD132,"&gt;"&amp;AC132)+COUNTIFS($AA132:AC132,AC132)</f>
        <v>3</v>
      </c>
      <c r="AH132" s="2" t="n">
        <f aca="false">COUNTIFS($AA132:$AD132,"&gt;"&amp;AD132)+COUNTIFS($AA132:AD132,AD132)</f>
        <v>4</v>
      </c>
      <c r="AI132" s="2" t="str">
        <f aca="false">IF(COUNTA(A132:I132)=0,"",IF(OR(NOT(ISNUMBER(A132)),B132="",COUNTIFS(Reparto!$A$8:INDEX(Reparto!$A$8:$A$11,Reparto!$E$5),C132)&lt;&gt;1,NOT(ISNUMBER(D132)),ABS(D132-ROUND(D132,2))&gt;0.000001,MIN(J132:M132)&lt;0,SUM(J132:M132)&lt;=0,COUNT(J132:M132)&lt;&gt;4,ABS(SUM(N132:Q132)-D132)&gt;0.000001),"REVISAR datos","Correcto"))</f>
        <v/>
      </c>
    </row>
    <row r="133" customFormat="false" ht="24" hidden="false" customHeight="true" outlineLevel="0" collapsed="false">
      <c r="A133" s="19"/>
      <c r="B133" s="17"/>
      <c r="C133" s="17"/>
      <c r="D133" s="18"/>
      <c r="E133" s="17"/>
      <c r="F133" s="17"/>
      <c r="G133" s="17"/>
      <c r="H133" s="17"/>
      <c r="I133" s="17"/>
      <c r="J133" s="2" t="n">
        <f aca="false">IF(1&gt;Reparto!$E$5,0,IF(F133="",Reparto!$D$8,F133))</f>
        <v>1800</v>
      </c>
      <c r="K133" s="2" t="n">
        <f aca="false">IF(2&gt;Reparto!$E$5,0,IF(G133="",Reparto!$D$9,G133))</f>
        <v>1200</v>
      </c>
      <c r="L133" s="2" t="n">
        <f aca="false">IF(3&gt;Reparto!$E$5,0,IF(H133="",Reparto!$D$10,H133))</f>
        <v>0</v>
      </c>
      <c r="M133" s="2" t="n">
        <f aca="false">IF(4&gt;Reparto!$E$5,0,IF(I133="",Reparto!$D$11,I133))</f>
        <v>0</v>
      </c>
      <c r="N133" s="8" t="n">
        <f aca="false">IF(OR(NOT(ISNUMBER(D133)),SUM(J133:M133)&lt;=0),0,SIGN(D133)*(V133+IF(AE133&lt;=$Z133,1,0))/100)</f>
        <v>0</v>
      </c>
      <c r="O133" s="8" t="n">
        <f aca="false">IF(OR(NOT(ISNUMBER(D133)),SUM(J133:M133)&lt;=0),0,SIGN(D133)*(W133+IF(AF133&lt;=$Z133,1,0))/100)</f>
        <v>0</v>
      </c>
      <c r="P133" s="8" t="n">
        <f aca="false">IF(OR(NOT(ISNUMBER(D133)),SUM(J133:M133)&lt;=0),0,SIGN(D133)*(X133+IF(AG133&lt;=$Z133,1,0))/100)</f>
        <v>0</v>
      </c>
      <c r="Q133" s="8" t="n">
        <f aca="false">IF(OR(NOT(ISNUMBER(D133)),SUM(J133:M133)&lt;=0),0,SIGN(D133)*(Y133+IF(AH133&lt;=$Z133,1,0))/100)</f>
        <v>0</v>
      </c>
      <c r="R133" s="2" t="n">
        <f aca="false">IF(OR(NOT(ISNUMBER(D133)),SUM(J133:M133)&lt;=0),0,ROUND(ROUND(ABS(D133)*100,0)*J133/SUM(J133:M133),10))</f>
        <v>0</v>
      </c>
      <c r="S133" s="2" t="n">
        <f aca="false">IF(OR(NOT(ISNUMBER(D133)),SUM(J133:M133)&lt;=0),0,ROUND(ROUND(ABS(D133)*100,0)*K133/SUM(J133:M133),10))</f>
        <v>0</v>
      </c>
      <c r="T133" s="2" t="n">
        <f aca="false">IF(OR(NOT(ISNUMBER(D133)),SUM(J133:M133)&lt;=0),0,ROUND(ROUND(ABS(D133)*100,0)*L133/SUM(J133:M133),10))</f>
        <v>0</v>
      </c>
      <c r="U133" s="2" t="n">
        <f aca="false">IF(OR(NOT(ISNUMBER(D133)),SUM(J133:M133)&lt;=0),0,ROUND(ROUND(ABS(D133)*100,0)*M133/SUM(J133:M133),10))</f>
        <v>0</v>
      </c>
      <c r="V133" s="2" t="n">
        <f aca="false">INT(R133)</f>
        <v>0</v>
      </c>
      <c r="W133" s="2" t="n">
        <f aca="false">INT(S133)</f>
        <v>0</v>
      </c>
      <c r="X133" s="2" t="n">
        <f aca="false">INT(T133)</f>
        <v>0</v>
      </c>
      <c r="Y133" s="2" t="n">
        <f aca="false">INT(U133)</f>
        <v>0</v>
      </c>
      <c r="Z133" s="2" t="n">
        <f aca="false">IF(ISNUMBER(D133),ROUND(ABS(D133)*100,0)-SUM(V133:Y133),0)</f>
        <v>0</v>
      </c>
      <c r="AA133" s="2" t="n">
        <f aca="false">ROUND(R133-V133,10)</f>
        <v>0</v>
      </c>
      <c r="AB133" s="2" t="n">
        <f aca="false">ROUND(S133-W133,10)</f>
        <v>0</v>
      </c>
      <c r="AC133" s="2" t="n">
        <f aca="false">ROUND(T133-X133,10)</f>
        <v>0</v>
      </c>
      <c r="AD133" s="2" t="n">
        <f aca="false">ROUND(U133-Y133,10)</f>
        <v>0</v>
      </c>
      <c r="AE133" s="2" t="n">
        <f aca="false">COUNTIFS($AA133:$AD133,"&gt;"&amp;AA133)+COUNTIFS($AA133:AA133,AA133)</f>
        <v>1</v>
      </c>
      <c r="AF133" s="2" t="n">
        <f aca="false">COUNTIFS($AA133:$AD133,"&gt;"&amp;AB133)+COUNTIFS($AA133:AB133,AB133)</f>
        <v>2</v>
      </c>
      <c r="AG133" s="2" t="n">
        <f aca="false">COUNTIFS($AA133:$AD133,"&gt;"&amp;AC133)+COUNTIFS($AA133:AC133,AC133)</f>
        <v>3</v>
      </c>
      <c r="AH133" s="2" t="n">
        <f aca="false">COUNTIFS($AA133:$AD133,"&gt;"&amp;AD133)+COUNTIFS($AA133:AD133,AD133)</f>
        <v>4</v>
      </c>
      <c r="AI133" s="2" t="str">
        <f aca="false">IF(COUNTA(A133:I133)=0,"",IF(OR(NOT(ISNUMBER(A133)),B133="",COUNTIFS(Reparto!$A$8:INDEX(Reparto!$A$8:$A$11,Reparto!$E$5),C133)&lt;&gt;1,NOT(ISNUMBER(D133)),ABS(D133-ROUND(D133,2))&gt;0.000001,MIN(J133:M133)&lt;0,SUM(J133:M133)&lt;=0,COUNT(J133:M133)&lt;&gt;4,ABS(SUM(N133:Q133)-D133)&gt;0.000001),"REVISAR datos","Correcto"))</f>
        <v/>
      </c>
    </row>
    <row r="134" customFormat="false" ht="24" hidden="false" customHeight="true" outlineLevel="0" collapsed="false">
      <c r="A134" s="19"/>
      <c r="B134" s="17"/>
      <c r="C134" s="17"/>
      <c r="D134" s="18"/>
      <c r="E134" s="17"/>
      <c r="F134" s="17"/>
      <c r="G134" s="17"/>
      <c r="H134" s="17"/>
      <c r="I134" s="17"/>
      <c r="J134" s="2" t="n">
        <f aca="false">IF(1&gt;Reparto!$E$5,0,IF(F134="",Reparto!$D$8,F134))</f>
        <v>1800</v>
      </c>
      <c r="K134" s="2" t="n">
        <f aca="false">IF(2&gt;Reparto!$E$5,0,IF(G134="",Reparto!$D$9,G134))</f>
        <v>1200</v>
      </c>
      <c r="L134" s="2" t="n">
        <f aca="false">IF(3&gt;Reparto!$E$5,0,IF(H134="",Reparto!$D$10,H134))</f>
        <v>0</v>
      </c>
      <c r="M134" s="2" t="n">
        <f aca="false">IF(4&gt;Reparto!$E$5,0,IF(I134="",Reparto!$D$11,I134))</f>
        <v>0</v>
      </c>
      <c r="N134" s="8" t="n">
        <f aca="false">IF(OR(NOT(ISNUMBER(D134)),SUM(J134:M134)&lt;=0),0,SIGN(D134)*(V134+IF(AE134&lt;=$Z134,1,0))/100)</f>
        <v>0</v>
      </c>
      <c r="O134" s="8" t="n">
        <f aca="false">IF(OR(NOT(ISNUMBER(D134)),SUM(J134:M134)&lt;=0),0,SIGN(D134)*(W134+IF(AF134&lt;=$Z134,1,0))/100)</f>
        <v>0</v>
      </c>
      <c r="P134" s="8" t="n">
        <f aca="false">IF(OR(NOT(ISNUMBER(D134)),SUM(J134:M134)&lt;=0),0,SIGN(D134)*(X134+IF(AG134&lt;=$Z134,1,0))/100)</f>
        <v>0</v>
      </c>
      <c r="Q134" s="8" t="n">
        <f aca="false">IF(OR(NOT(ISNUMBER(D134)),SUM(J134:M134)&lt;=0),0,SIGN(D134)*(Y134+IF(AH134&lt;=$Z134,1,0))/100)</f>
        <v>0</v>
      </c>
      <c r="R134" s="2" t="n">
        <f aca="false">IF(OR(NOT(ISNUMBER(D134)),SUM(J134:M134)&lt;=0),0,ROUND(ROUND(ABS(D134)*100,0)*J134/SUM(J134:M134),10))</f>
        <v>0</v>
      </c>
      <c r="S134" s="2" t="n">
        <f aca="false">IF(OR(NOT(ISNUMBER(D134)),SUM(J134:M134)&lt;=0),0,ROUND(ROUND(ABS(D134)*100,0)*K134/SUM(J134:M134),10))</f>
        <v>0</v>
      </c>
      <c r="T134" s="2" t="n">
        <f aca="false">IF(OR(NOT(ISNUMBER(D134)),SUM(J134:M134)&lt;=0),0,ROUND(ROUND(ABS(D134)*100,0)*L134/SUM(J134:M134),10))</f>
        <v>0</v>
      </c>
      <c r="U134" s="2" t="n">
        <f aca="false">IF(OR(NOT(ISNUMBER(D134)),SUM(J134:M134)&lt;=0),0,ROUND(ROUND(ABS(D134)*100,0)*M134/SUM(J134:M134),10))</f>
        <v>0</v>
      </c>
      <c r="V134" s="2" t="n">
        <f aca="false">INT(R134)</f>
        <v>0</v>
      </c>
      <c r="W134" s="2" t="n">
        <f aca="false">INT(S134)</f>
        <v>0</v>
      </c>
      <c r="X134" s="2" t="n">
        <f aca="false">INT(T134)</f>
        <v>0</v>
      </c>
      <c r="Y134" s="2" t="n">
        <f aca="false">INT(U134)</f>
        <v>0</v>
      </c>
      <c r="Z134" s="2" t="n">
        <f aca="false">IF(ISNUMBER(D134),ROUND(ABS(D134)*100,0)-SUM(V134:Y134),0)</f>
        <v>0</v>
      </c>
      <c r="AA134" s="2" t="n">
        <f aca="false">ROUND(R134-V134,10)</f>
        <v>0</v>
      </c>
      <c r="AB134" s="2" t="n">
        <f aca="false">ROUND(S134-W134,10)</f>
        <v>0</v>
      </c>
      <c r="AC134" s="2" t="n">
        <f aca="false">ROUND(T134-X134,10)</f>
        <v>0</v>
      </c>
      <c r="AD134" s="2" t="n">
        <f aca="false">ROUND(U134-Y134,10)</f>
        <v>0</v>
      </c>
      <c r="AE134" s="2" t="n">
        <f aca="false">COUNTIFS($AA134:$AD134,"&gt;"&amp;AA134)+COUNTIFS($AA134:AA134,AA134)</f>
        <v>1</v>
      </c>
      <c r="AF134" s="2" t="n">
        <f aca="false">COUNTIFS($AA134:$AD134,"&gt;"&amp;AB134)+COUNTIFS($AA134:AB134,AB134)</f>
        <v>2</v>
      </c>
      <c r="AG134" s="2" t="n">
        <f aca="false">COUNTIFS($AA134:$AD134,"&gt;"&amp;AC134)+COUNTIFS($AA134:AC134,AC134)</f>
        <v>3</v>
      </c>
      <c r="AH134" s="2" t="n">
        <f aca="false">COUNTIFS($AA134:$AD134,"&gt;"&amp;AD134)+COUNTIFS($AA134:AD134,AD134)</f>
        <v>4</v>
      </c>
      <c r="AI134" s="2" t="str">
        <f aca="false">IF(COUNTA(A134:I134)=0,"",IF(OR(NOT(ISNUMBER(A134)),B134="",COUNTIFS(Reparto!$A$8:INDEX(Reparto!$A$8:$A$11,Reparto!$E$5),C134)&lt;&gt;1,NOT(ISNUMBER(D134)),ABS(D134-ROUND(D134,2))&gt;0.000001,MIN(J134:M134)&lt;0,SUM(J134:M134)&lt;=0,COUNT(J134:M134)&lt;&gt;4,ABS(SUM(N134:Q134)-D134)&gt;0.000001),"REVISAR datos","Correcto"))</f>
        <v/>
      </c>
    </row>
    <row r="135" customFormat="false" ht="24" hidden="false" customHeight="true" outlineLevel="0" collapsed="false">
      <c r="A135" s="19"/>
      <c r="B135" s="17"/>
      <c r="C135" s="17"/>
      <c r="D135" s="18"/>
      <c r="E135" s="17"/>
      <c r="F135" s="17"/>
      <c r="G135" s="17"/>
      <c r="H135" s="17"/>
      <c r="I135" s="17"/>
      <c r="J135" s="2" t="n">
        <f aca="false">IF(1&gt;Reparto!$E$5,0,IF(F135="",Reparto!$D$8,F135))</f>
        <v>1800</v>
      </c>
      <c r="K135" s="2" t="n">
        <f aca="false">IF(2&gt;Reparto!$E$5,0,IF(G135="",Reparto!$D$9,G135))</f>
        <v>1200</v>
      </c>
      <c r="L135" s="2" t="n">
        <f aca="false">IF(3&gt;Reparto!$E$5,0,IF(H135="",Reparto!$D$10,H135))</f>
        <v>0</v>
      </c>
      <c r="M135" s="2" t="n">
        <f aca="false">IF(4&gt;Reparto!$E$5,0,IF(I135="",Reparto!$D$11,I135))</f>
        <v>0</v>
      </c>
      <c r="N135" s="8" t="n">
        <f aca="false">IF(OR(NOT(ISNUMBER(D135)),SUM(J135:M135)&lt;=0),0,SIGN(D135)*(V135+IF(AE135&lt;=$Z135,1,0))/100)</f>
        <v>0</v>
      </c>
      <c r="O135" s="8" t="n">
        <f aca="false">IF(OR(NOT(ISNUMBER(D135)),SUM(J135:M135)&lt;=0),0,SIGN(D135)*(W135+IF(AF135&lt;=$Z135,1,0))/100)</f>
        <v>0</v>
      </c>
      <c r="P135" s="8" t="n">
        <f aca="false">IF(OR(NOT(ISNUMBER(D135)),SUM(J135:M135)&lt;=0),0,SIGN(D135)*(X135+IF(AG135&lt;=$Z135,1,0))/100)</f>
        <v>0</v>
      </c>
      <c r="Q135" s="8" t="n">
        <f aca="false">IF(OR(NOT(ISNUMBER(D135)),SUM(J135:M135)&lt;=0),0,SIGN(D135)*(Y135+IF(AH135&lt;=$Z135,1,0))/100)</f>
        <v>0</v>
      </c>
      <c r="R135" s="2" t="n">
        <f aca="false">IF(OR(NOT(ISNUMBER(D135)),SUM(J135:M135)&lt;=0),0,ROUND(ROUND(ABS(D135)*100,0)*J135/SUM(J135:M135),10))</f>
        <v>0</v>
      </c>
      <c r="S135" s="2" t="n">
        <f aca="false">IF(OR(NOT(ISNUMBER(D135)),SUM(J135:M135)&lt;=0),0,ROUND(ROUND(ABS(D135)*100,0)*K135/SUM(J135:M135),10))</f>
        <v>0</v>
      </c>
      <c r="T135" s="2" t="n">
        <f aca="false">IF(OR(NOT(ISNUMBER(D135)),SUM(J135:M135)&lt;=0),0,ROUND(ROUND(ABS(D135)*100,0)*L135/SUM(J135:M135),10))</f>
        <v>0</v>
      </c>
      <c r="U135" s="2" t="n">
        <f aca="false">IF(OR(NOT(ISNUMBER(D135)),SUM(J135:M135)&lt;=0),0,ROUND(ROUND(ABS(D135)*100,0)*M135/SUM(J135:M135),10))</f>
        <v>0</v>
      </c>
      <c r="V135" s="2" t="n">
        <f aca="false">INT(R135)</f>
        <v>0</v>
      </c>
      <c r="W135" s="2" t="n">
        <f aca="false">INT(S135)</f>
        <v>0</v>
      </c>
      <c r="X135" s="2" t="n">
        <f aca="false">INT(T135)</f>
        <v>0</v>
      </c>
      <c r="Y135" s="2" t="n">
        <f aca="false">INT(U135)</f>
        <v>0</v>
      </c>
      <c r="Z135" s="2" t="n">
        <f aca="false">IF(ISNUMBER(D135),ROUND(ABS(D135)*100,0)-SUM(V135:Y135),0)</f>
        <v>0</v>
      </c>
      <c r="AA135" s="2" t="n">
        <f aca="false">ROUND(R135-V135,10)</f>
        <v>0</v>
      </c>
      <c r="AB135" s="2" t="n">
        <f aca="false">ROUND(S135-W135,10)</f>
        <v>0</v>
      </c>
      <c r="AC135" s="2" t="n">
        <f aca="false">ROUND(T135-X135,10)</f>
        <v>0</v>
      </c>
      <c r="AD135" s="2" t="n">
        <f aca="false">ROUND(U135-Y135,10)</f>
        <v>0</v>
      </c>
      <c r="AE135" s="2" t="n">
        <f aca="false">COUNTIFS($AA135:$AD135,"&gt;"&amp;AA135)+COUNTIFS($AA135:AA135,AA135)</f>
        <v>1</v>
      </c>
      <c r="AF135" s="2" t="n">
        <f aca="false">COUNTIFS($AA135:$AD135,"&gt;"&amp;AB135)+COUNTIFS($AA135:AB135,AB135)</f>
        <v>2</v>
      </c>
      <c r="AG135" s="2" t="n">
        <f aca="false">COUNTIFS($AA135:$AD135,"&gt;"&amp;AC135)+COUNTIFS($AA135:AC135,AC135)</f>
        <v>3</v>
      </c>
      <c r="AH135" s="2" t="n">
        <f aca="false">COUNTIFS($AA135:$AD135,"&gt;"&amp;AD135)+COUNTIFS($AA135:AD135,AD135)</f>
        <v>4</v>
      </c>
      <c r="AI135" s="2" t="str">
        <f aca="false">IF(COUNTA(A135:I135)=0,"",IF(OR(NOT(ISNUMBER(A135)),B135="",COUNTIFS(Reparto!$A$8:INDEX(Reparto!$A$8:$A$11,Reparto!$E$5),C135)&lt;&gt;1,NOT(ISNUMBER(D135)),ABS(D135-ROUND(D135,2))&gt;0.000001,MIN(J135:M135)&lt;0,SUM(J135:M135)&lt;=0,COUNT(J135:M135)&lt;&gt;4,ABS(SUM(N135:Q135)-D135)&gt;0.000001),"REVISAR datos","Correcto"))</f>
        <v/>
      </c>
    </row>
    <row r="136" customFormat="false" ht="24" hidden="false" customHeight="true" outlineLevel="0" collapsed="false">
      <c r="A136" s="19"/>
      <c r="B136" s="17"/>
      <c r="C136" s="17"/>
      <c r="D136" s="18"/>
      <c r="E136" s="17"/>
      <c r="F136" s="17"/>
      <c r="G136" s="17"/>
      <c r="H136" s="17"/>
      <c r="I136" s="17"/>
      <c r="J136" s="2" t="n">
        <f aca="false">IF(1&gt;Reparto!$E$5,0,IF(F136="",Reparto!$D$8,F136))</f>
        <v>1800</v>
      </c>
      <c r="K136" s="2" t="n">
        <f aca="false">IF(2&gt;Reparto!$E$5,0,IF(G136="",Reparto!$D$9,G136))</f>
        <v>1200</v>
      </c>
      <c r="L136" s="2" t="n">
        <f aca="false">IF(3&gt;Reparto!$E$5,0,IF(H136="",Reparto!$D$10,H136))</f>
        <v>0</v>
      </c>
      <c r="M136" s="2" t="n">
        <f aca="false">IF(4&gt;Reparto!$E$5,0,IF(I136="",Reparto!$D$11,I136))</f>
        <v>0</v>
      </c>
      <c r="N136" s="8" t="n">
        <f aca="false">IF(OR(NOT(ISNUMBER(D136)),SUM(J136:M136)&lt;=0),0,SIGN(D136)*(V136+IF(AE136&lt;=$Z136,1,0))/100)</f>
        <v>0</v>
      </c>
      <c r="O136" s="8" t="n">
        <f aca="false">IF(OR(NOT(ISNUMBER(D136)),SUM(J136:M136)&lt;=0),0,SIGN(D136)*(W136+IF(AF136&lt;=$Z136,1,0))/100)</f>
        <v>0</v>
      </c>
      <c r="P136" s="8" t="n">
        <f aca="false">IF(OR(NOT(ISNUMBER(D136)),SUM(J136:M136)&lt;=0),0,SIGN(D136)*(X136+IF(AG136&lt;=$Z136,1,0))/100)</f>
        <v>0</v>
      </c>
      <c r="Q136" s="8" t="n">
        <f aca="false">IF(OR(NOT(ISNUMBER(D136)),SUM(J136:M136)&lt;=0),0,SIGN(D136)*(Y136+IF(AH136&lt;=$Z136,1,0))/100)</f>
        <v>0</v>
      </c>
      <c r="R136" s="2" t="n">
        <f aca="false">IF(OR(NOT(ISNUMBER(D136)),SUM(J136:M136)&lt;=0),0,ROUND(ROUND(ABS(D136)*100,0)*J136/SUM(J136:M136),10))</f>
        <v>0</v>
      </c>
      <c r="S136" s="2" t="n">
        <f aca="false">IF(OR(NOT(ISNUMBER(D136)),SUM(J136:M136)&lt;=0),0,ROUND(ROUND(ABS(D136)*100,0)*K136/SUM(J136:M136),10))</f>
        <v>0</v>
      </c>
      <c r="T136" s="2" t="n">
        <f aca="false">IF(OR(NOT(ISNUMBER(D136)),SUM(J136:M136)&lt;=0),0,ROUND(ROUND(ABS(D136)*100,0)*L136/SUM(J136:M136),10))</f>
        <v>0</v>
      </c>
      <c r="U136" s="2" t="n">
        <f aca="false">IF(OR(NOT(ISNUMBER(D136)),SUM(J136:M136)&lt;=0),0,ROUND(ROUND(ABS(D136)*100,0)*M136/SUM(J136:M136),10))</f>
        <v>0</v>
      </c>
      <c r="V136" s="2" t="n">
        <f aca="false">INT(R136)</f>
        <v>0</v>
      </c>
      <c r="W136" s="2" t="n">
        <f aca="false">INT(S136)</f>
        <v>0</v>
      </c>
      <c r="X136" s="2" t="n">
        <f aca="false">INT(T136)</f>
        <v>0</v>
      </c>
      <c r="Y136" s="2" t="n">
        <f aca="false">INT(U136)</f>
        <v>0</v>
      </c>
      <c r="Z136" s="2" t="n">
        <f aca="false">IF(ISNUMBER(D136),ROUND(ABS(D136)*100,0)-SUM(V136:Y136),0)</f>
        <v>0</v>
      </c>
      <c r="AA136" s="2" t="n">
        <f aca="false">ROUND(R136-V136,10)</f>
        <v>0</v>
      </c>
      <c r="AB136" s="2" t="n">
        <f aca="false">ROUND(S136-W136,10)</f>
        <v>0</v>
      </c>
      <c r="AC136" s="2" t="n">
        <f aca="false">ROUND(T136-X136,10)</f>
        <v>0</v>
      </c>
      <c r="AD136" s="2" t="n">
        <f aca="false">ROUND(U136-Y136,10)</f>
        <v>0</v>
      </c>
      <c r="AE136" s="2" t="n">
        <f aca="false">COUNTIFS($AA136:$AD136,"&gt;"&amp;AA136)+COUNTIFS($AA136:AA136,AA136)</f>
        <v>1</v>
      </c>
      <c r="AF136" s="2" t="n">
        <f aca="false">COUNTIFS($AA136:$AD136,"&gt;"&amp;AB136)+COUNTIFS($AA136:AB136,AB136)</f>
        <v>2</v>
      </c>
      <c r="AG136" s="2" t="n">
        <f aca="false">COUNTIFS($AA136:$AD136,"&gt;"&amp;AC136)+COUNTIFS($AA136:AC136,AC136)</f>
        <v>3</v>
      </c>
      <c r="AH136" s="2" t="n">
        <f aca="false">COUNTIFS($AA136:$AD136,"&gt;"&amp;AD136)+COUNTIFS($AA136:AD136,AD136)</f>
        <v>4</v>
      </c>
      <c r="AI136" s="2" t="str">
        <f aca="false">IF(COUNTA(A136:I136)=0,"",IF(OR(NOT(ISNUMBER(A136)),B136="",COUNTIFS(Reparto!$A$8:INDEX(Reparto!$A$8:$A$11,Reparto!$E$5),C136)&lt;&gt;1,NOT(ISNUMBER(D136)),ABS(D136-ROUND(D136,2))&gt;0.000001,MIN(J136:M136)&lt;0,SUM(J136:M136)&lt;=0,COUNT(J136:M136)&lt;&gt;4,ABS(SUM(N136:Q136)-D136)&gt;0.000001),"REVISAR datos","Correcto"))</f>
        <v/>
      </c>
    </row>
    <row r="137" customFormat="false" ht="24" hidden="false" customHeight="true" outlineLevel="0" collapsed="false">
      <c r="A137" s="19"/>
      <c r="B137" s="17"/>
      <c r="C137" s="17"/>
      <c r="D137" s="18"/>
      <c r="E137" s="17"/>
      <c r="F137" s="17"/>
      <c r="G137" s="17"/>
      <c r="H137" s="17"/>
      <c r="I137" s="17"/>
      <c r="J137" s="2" t="n">
        <f aca="false">IF(1&gt;Reparto!$E$5,0,IF(F137="",Reparto!$D$8,F137))</f>
        <v>1800</v>
      </c>
      <c r="K137" s="2" t="n">
        <f aca="false">IF(2&gt;Reparto!$E$5,0,IF(G137="",Reparto!$D$9,G137))</f>
        <v>1200</v>
      </c>
      <c r="L137" s="2" t="n">
        <f aca="false">IF(3&gt;Reparto!$E$5,0,IF(H137="",Reparto!$D$10,H137))</f>
        <v>0</v>
      </c>
      <c r="M137" s="2" t="n">
        <f aca="false">IF(4&gt;Reparto!$E$5,0,IF(I137="",Reparto!$D$11,I137))</f>
        <v>0</v>
      </c>
      <c r="N137" s="8" t="n">
        <f aca="false">IF(OR(NOT(ISNUMBER(D137)),SUM(J137:M137)&lt;=0),0,SIGN(D137)*(V137+IF(AE137&lt;=$Z137,1,0))/100)</f>
        <v>0</v>
      </c>
      <c r="O137" s="8" t="n">
        <f aca="false">IF(OR(NOT(ISNUMBER(D137)),SUM(J137:M137)&lt;=0),0,SIGN(D137)*(W137+IF(AF137&lt;=$Z137,1,0))/100)</f>
        <v>0</v>
      </c>
      <c r="P137" s="8" t="n">
        <f aca="false">IF(OR(NOT(ISNUMBER(D137)),SUM(J137:M137)&lt;=0),0,SIGN(D137)*(X137+IF(AG137&lt;=$Z137,1,0))/100)</f>
        <v>0</v>
      </c>
      <c r="Q137" s="8" t="n">
        <f aca="false">IF(OR(NOT(ISNUMBER(D137)),SUM(J137:M137)&lt;=0),0,SIGN(D137)*(Y137+IF(AH137&lt;=$Z137,1,0))/100)</f>
        <v>0</v>
      </c>
      <c r="R137" s="2" t="n">
        <f aca="false">IF(OR(NOT(ISNUMBER(D137)),SUM(J137:M137)&lt;=0),0,ROUND(ROUND(ABS(D137)*100,0)*J137/SUM(J137:M137),10))</f>
        <v>0</v>
      </c>
      <c r="S137" s="2" t="n">
        <f aca="false">IF(OR(NOT(ISNUMBER(D137)),SUM(J137:M137)&lt;=0),0,ROUND(ROUND(ABS(D137)*100,0)*K137/SUM(J137:M137),10))</f>
        <v>0</v>
      </c>
      <c r="T137" s="2" t="n">
        <f aca="false">IF(OR(NOT(ISNUMBER(D137)),SUM(J137:M137)&lt;=0),0,ROUND(ROUND(ABS(D137)*100,0)*L137/SUM(J137:M137),10))</f>
        <v>0</v>
      </c>
      <c r="U137" s="2" t="n">
        <f aca="false">IF(OR(NOT(ISNUMBER(D137)),SUM(J137:M137)&lt;=0),0,ROUND(ROUND(ABS(D137)*100,0)*M137/SUM(J137:M137),10))</f>
        <v>0</v>
      </c>
      <c r="V137" s="2" t="n">
        <f aca="false">INT(R137)</f>
        <v>0</v>
      </c>
      <c r="W137" s="2" t="n">
        <f aca="false">INT(S137)</f>
        <v>0</v>
      </c>
      <c r="X137" s="2" t="n">
        <f aca="false">INT(T137)</f>
        <v>0</v>
      </c>
      <c r="Y137" s="2" t="n">
        <f aca="false">INT(U137)</f>
        <v>0</v>
      </c>
      <c r="Z137" s="2" t="n">
        <f aca="false">IF(ISNUMBER(D137),ROUND(ABS(D137)*100,0)-SUM(V137:Y137),0)</f>
        <v>0</v>
      </c>
      <c r="AA137" s="2" t="n">
        <f aca="false">ROUND(R137-V137,10)</f>
        <v>0</v>
      </c>
      <c r="AB137" s="2" t="n">
        <f aca="false">ROUND(S137-W137,10)</f>
        <v>0</v>
      </c>
      <c r="AC137" s="2" t="n">
        <f aca="false">ROUND(T137-X137,10)</f>
        <v>0</v>
      </c>
      <c r="AD137" s="2" t="n">
        <f aca="false">ROUND(U137-Y137,10)</f>
        <v>0</v>
      </c>
      <c r="AE137" s="2" t="n">
        <f aca="false">COUNTIFS($AA137:$AD137,"&gt;"&amp;AA137)+COUNTIFS($AA137:AA137,AA137)</f>
        <v>1</v>
      </c>
      <c r="AF137" s="2" t="n">
        <f aca="false">COUNTIFS($AA137:$AD137,"&gt;"&amp;AB137)+COUNTIFS($AA137:AB137,AB137)</f>
        <v>2</v>
      </c>
      <c r="AG137" s="2" t="n">
        <f aca="false">COUNTIFS($AA137:$AD137,"&gt;"&amp;AC137)+COUNTIFS($AA137:AC137,AC137)</f>
        <v>3</v>
      </c>
      <c r="AH137" s="2" t="n">
        <f aca="false">COUNTIFS($AA137:$AD137,"&gt;"&amp;AD137)+COUNTIFS($AA137:AD137,AD137)</f>
        <v>4</v>
      </c>
      <c r="AI137" s="2" t="str">
        <f aca="false">IF(COUNTA(A137:I137)=0,"",IF(OR(NOT(ISNUMBER(A137)),B137="",COUNTIFS(Reparto!$A$8:INDEX(Reparto!$A$8:$A$11,Reparto!$E$5),C137)&lt;&gt;1,NOT(ISNUMBER(D137)),ABS(D137-ROUND(D137,2))&gt;0.000001,MIN(J137:M137)&lt;0,SUM(J137:M137)&lt;=0,COUNT(J137:M137)&lt;&gt;4,ABS(SUM(N137:Q137)-D137)&gt;0.000001),"REVISAR datos","Correcto"))</f>
        <v/>
      </c>
    </row>
    <row r="138" customFormat="false" ht="24" hidden="false" customHeight="true" outlineLevel="0" collapsed="false">
      <c r="A138" s="19"/>
      <c r="B138" s="17"/>
      <c r="C138" s="17"/>
      <c r="D138" s="18"/>
      <c r="E138" s="17"/>
      <c r="F138" s="17"/>
      <c r="G138" s="17"/>
      <c r="H138" s="17"/>
      <c r="I138" s="17"/>
      <c r="J138" s="2" t="n">
        <f aca="false">IF(1&gt;Reparto!$E$5,0,IF(F138="",Reparto!$D$8,F138))</f>
        <v>1800</v>
      </c>
      <c r="K138" s="2" t="n">
        <f aca="false">IF(2&gt;Reparto!$E$5,0,IF(G138="",Reparto!$D$9,G138))</f>
        <v>1200</v>
      </c>
      <c r="L138" s="2" t="n">
        <f aca="false">IF(3&gt;Reparto!$E$5,0,IF(H138="",Reparto!$D$10,H138))</f>
        <v>0</v>
      </c>
      <c r="M138" s="2" t="n">
        <f aca="false">IF(4&gt;Reparto!$E$5,0,IF(I138="",Reparto!$D$11,I138))</f>
        <v>0</v>
      </c>
      <c r="N138" s="8" t="n">
        <f aca="false">IF(OR(NOT(ISNUMBER(D138)),SUM(J138:M138)&lt;=0),0,SIGN(D138)*(V138+IF(AE138&lt;=$Z138,1,0))/100)</f>
        <v>0</v>
      </c>
      <c r="O138" s="8" t="n">
        <f aca="false">IF(OR(NOT(ISNUMBER(D138)),SUM(J138:M138)&lt;=0),0,SIGN(D138)*(W138+IF(AF138&lt;=$Z138,1,0))/100)</f>
        <v>0</v>
      </c>
      <c r="P138" s="8" t="n">
        <f aca="false">IF(OR(NOT(ISNUMBER(D138)),SUM(J138:M138)&lt;=0),0,SIGN(D138)*(X138+IF(AG138&lt;=$Z138,1,0))/100)</f>
        <v>0</v>
      </c>
      <c r="Q138" s="8" t="n">
        <f aca="false">IF(OR(NOT(ISNUMBER(D138)),SUM(J138:M138)&lt;=0),0,SIGN(D138)*(Y138+IF(AH138&lt;=$Z138,1,0))/100)</f>
        <v>0</v>
      </c>
      <c r="R138" s="2" t="n">
        <f aca="false">IF(OR(NOT(ISNUMBER(D138)),SUM(J138:M138)&lt;=0),0,ROUND(ROUND(ABS(D138)*100,0)*J138/SUM(J138:M138),10))</f>
        <v>0</v>
      </c>
      <c r="S138" s="2" t="n">
        <f aca="false">IF(OR(NOT(ISNUMBER(D138)),SUM(J138:M138)&lt;=0),0,ROUND(ROUND(ABS(D138)*100,0)*K138/SUM(J138:M138),10))</f>
        <v>0</v>
      </c>
      <c r="T138" s="2" t="n">
        <f aca="false">IF(OR(NOT(ISNUMBER(D138)),SUM(J138:M138)&lt;=0),0,ROUND(ROUND(ABS(D138)*100,0)*L138/SUM(J138:M138),10))</f>
        <v>0</v>
      </c>
      <c r="U138" s="2" t="n">
        <f aca="false">IF(OR(NOT(ISNUMBER(D138)),SUM(J138:M138)&lt;=0),0,ROUND(ROUND(ABS(D138)*100,0)*M138/SUM(J138:M138),10))</f>
        <v>0</v>
      </c>
      <c r="V138" s="2" t="n">
        <f aca="false">INT(R138)</f>
        <v>0</v>
      </c>
      <c r="W138" s="2" t="n">
        <f aca="false">INT(S138)</f>
        <v>0</v>
      </c>
      <c r="X138" s="2" t="n">
        <f aca="false">INT(T138)</f>
        <v>0</v>
      </c>
      <c r="Y138" s="2" t="n">
        <f aca="false">INT(U138)</f>
        <v>0</v>
      </c>
      <c r="Z138" s="2" t="n">
        <f aca="false">IF(ISNUMBER(D138),ROUND(ABS(D138)*100,0)-SUM(V138:Y138),0)</f>
        <v>0</v>
      </c>
      <c r="AA138" s="2" t="n">
        <f aca="false">ROUND(R138-V138,10)</f>
        <v>0</v>
      </c>
      <c r="AB138" s="2" t="n">
        <f aca="false">ROUND(S138-W138,10)</f>
        <v>0</v>
      </c>
      <c r="AC138" s="2" t="n">
        <f aca="false">ROUND(T138-X138,10)</f>
        <v>0</v>
      </c>
      <c r="AD138" s="2" t="n">
        <f aca="false">ROUND(U138-Y138,10)</f>
        <v>0</v>
      </c>
      <c r="AE138" s="2" t="n">
        <f aca="false">COUNTIFS($AA138:$AD138,"&gt;"&amp;AA138)+COUNTIFS($AA138:AA138,AA138)</f>
        <v>1</v>
      </c>
      <c r="AF138" s="2" t="n">
        <f aca="false">COUNTIFS($AA138:$AD138,"&gt;"&amp;AB138)+COUNTIFS($AA138:AB138,AB138)</f>
        <v>2</v>
      </c>
      <c r="AG138" s="2" t="n">
        <f aca="false">COUNTIFS($AA138:$AD138,"&gt;"&amp;AC138)+COUNTIFS($AA138:AC138,AC138)</f>
        <v>3</v>
      </c>
      <c r="AH138" s="2" t="n">
        <f aca="false">COUNTIFS($AA138:$AD138,"&gt;"&amp;AD138)+COUNTIFS($AA138:AD138,AD138)</f>
        <v>4</v>
      </c>
      <c r="AI138" s="2" t="str">
        <f aca="false">IF(COUNTA(A138:I138)=0,"",IF(OR(NOT(ISNUMBER(A138)),B138="",COUNTIFS(Reparto!$A$8:INDEX(Reparto!$A$8:$A$11,Reparto!$E$5),C138)&lt;&gt;1,NOT(ISNUMBER(D138)),ABS(D138-ROUND(D138,2))&gt;0.000001,MIN(J138:M138)&lt;0,SUM(J138:M138)&lt;=0,COUNT(J138:M138)&lt;&gt;4,ABS(SUM(N138:Q138)-D138)&gt;0.000001),"REVISAR datos","Correcto"))</f>
        <v/>
      </c>
    </row>
    <row r="139" customFormat="false" ht="24" hidden="false" customHeight="true" outlineLevel="0" collapsed="false">
      <c r="A139" s="19"/>
      <c r="B139" s="17"/>
      <c r="C139" s="17"/>
      <c r="D139" s="18"/>
      <c r="E139" s="17"/>
      <c r="F139" s="17"/>
      <c r="G139" s="17"/>
      <c r="H139" s="17"/>
      <c r="I139" s="17"/>
      <c r="J139" s="2" t="n">
        <f aca="false">IF(1&gt;Reparto!$E$5,0,IF(F139="",Reparto!$D$8,F139))</f>
        <v>1800</v>
      </c>
      <c r="K139" s="2" t="n">
        <f aca="false">IF(2&gt;Reparto!$E$5,0,IF(G139="",Reparto!$D$9,G139))</f>
        <v>1200</v>
      </c>
      <c r="L139" s="2" t="n">
        <f aca="false">IF(3&gt;Reparto!$E$5,0,IF(H139="",Reparto!$D$10,H139))</f>
        <v>0</v>
      </c>
      <c r="M139" s="2" t="n">
        <f aca="false">IF(4&gt;Reparto!$E$5,0,IF(I139="",Reparto!$D$11,I139))</f>
        <v>0</v>
      </c>
      <c r="N139" s="8" t="n">
        <f aca="false">IF(OR(NOT(ISNUMBER(D139)),SUM(J139:M139)&lt;=0),0,SIGN(D139)*(V139+IF(AE139&lt;=$Z139,1,0))/100)</f>
        <v>0</v>
      </c>
      <c r="O139" s="8" t="n">
        <f aca="false">IF(OR(NOT(ISNUMBER(D139)),SUM(J139:M139)&lt;=0),0,SIGN(D139)*(W139+IF(AF139&lt;=$Z139,1,0))/100)</f>
        <v>0</v>
      </c>
      <c r="P139" s="8" t="n">
        <f aca="false">IF(OR(NOT(ISNUMBER(D139)),SUM(J139:M139)&lt;=0),0,SIGN(D139)*(X139+IF(AG139&lt;=$Z139,1,0))/100)</f>
        <v>0</v>
      </c>
      <c r="Q139" s="8" t="n">
        <f aca="false">IF(OR(NOT(ISNUMBER(D139)),SUM(J139:M139)&lt;=0),0,SIGN(D139)*(Y139+IF(AH139&lt;=$Z139,1,0))/100)</f>
        <v>0</v>
      </c>
      <c r="R139" s="2" t="n">
        <f aca="false">IF(OR(NOT(ISNUMBER(D139)),SUM(J139:M139)&lt;=0),0,ROUND(ROUND(ABS(D139)*100,0)*J139/SUM(J139:M139),10))</f>
        <v>0</v>
      </c>
      <c r="S139" s="2" t="n">
        <f aca="false">IF(OR(NOT(ISNUMBER(D139)),SUM(J139:M139)&lt;=0),0,ROUND(ROUND(ABS(D139)*100,0)*K139/SUM(J139:M139),10))</f>
        <v>0</v>
      </c>
      <c r="T139" s="2" t="n">
        <f aca="false">IF(OR(NOT(ISNUMBER(D139)),SUM(J139:M139)&lt;=0),0,ROUND(ROUND(ABS(D139)*100,0)*L139/SUM(J139:M139),10))</f>
        <v>0</v>
      </c>
      <c r="U139" s="2" t="n">
        <f aca="false">IF(OR(NOT(ISNUMBER(D139)),SUM(J139:M139)&lt;=0),0,ROUND(ROUND(ABS(D139)*100,0)*M139/SUM(J139:M139),10))</f>
        <v>0</v>
      </c>
      <c r="V139" s="2" t="n">
        <f aca="false">INT(R139)</f>
        <v>0</v>
      </c>
      <c r="W139" s="2" t="n">
        <f aca="false">INT(S139)</f>
        <v>0</v>
      </c>
      <c r="X139" s="2" t="n">
        <f aca="false">INT(T139)</f>
        <v>0</v>
      </c>
      <c r="Y139" s="2" t="n">
        <f aca="false">INT(U139)</f>
        <v>0</v>
      </c>
      <c r="Z139" s="2" t="n">
        <f aca="false">IF(ISNUMBER(D139),ROUND(ABS(D139)*100,0)-SUM(V139:Y139),0)</f>
        <v>0</v>
      </c>
      <c r="AA139" s="2" t="n">
        <f aca="false">ROUND(R139-V139,10)</f>
        <v>0</v>
      </c>
      <c r="AB139" s="2" t="n">
        <f aca="false">ROUND(S139-W139,10)</f>
        <v>0</v>
      </c>
      <c r="AC139" s="2" t="n">
        <f aca="false">ROUND(T139-X139,10)</f>
        <v>0</v>
      </c>
      <c r="AD139" s="2" t="n">
        <f aca="false">ROUND(U139-Y139,10)</f>
        <v>0</v>
      </c>
      <c r="AE139" s="2" t="n">
        <f aca="false">COUNTIFS($AA139:$AD139,"&gt;"&amp;AA139)+COUNTIFS($AA139:AA139,AA139)</f>
        <v>1</v>
      </c>
      <c r="AF139" s="2" t="n">
        <f aca="false">COUNTIFS($AA139:$AD139,"&gt;"&amp;AB139)+COUNTIFS($AA139:AB139,AB139)</f>
        <v>2</v>
      </c>
      <c r="AG139" s="2" t="n">
        <f aca="false">COUNTIFS($AA139:$AD139,"&gt;"&amp;AC139)+COUNTIFS($AA139:AC139,AC139)</f>
        <v>3</v>
      </c>
      <c r="AH139" s="2" t="n">
        <f aca="false">COUNTIFS($AA139:$AD139,"&gt;"&amp;AD139)+COUNTIFS($AA139:AD139,AD139)</f>
        <v>4</v>
      </c>
      <c r="AI139" s="2" t="str">
        <f aca="false">IF(COUNTA(A139:I139)=0,"",IF(OR(NOT(ISNUMBER(A139)),B139="",COUNTIFS(Reparto!$A$8:INDEX(Reparto!$A$8:$A$11,Reparto!$E$5),C139)&lt;&gt;1,NOT(ISNUMBER(D139)),ABS(D139-ROUND(D139,2))&gt;0.000001,MIN(J139:M139)&lt;0,SUM(J139:M139)&lt;=0,COUNT(J139:M139)&lt;&gt;4,ABS(SUM(N139:Q139)-D139)&gt;0.000001),"REVISAR datos","Correcto"))</f>
        <v/>
      </c>
    </row>
    <row r="140" customFormat="false" ht="24" hidden="false" customHeight="true" outlineLevel="0" collapsed="false">
      <c r="A140" s="19"/>
      <c r="B140" s="17"/>
      <c r="C140" s="17"/>
      <c r="D140" s="18"/>
      <c r="E140" s="17"/>
      <c r="F140" s="17"/>
      <c r="G140" s="17"/>
      <c r="H140" s="17"/>
      <c r="I140" s="17"/>
      <c r="J140" s="2" t="n">
        <f aca="false">IF(1&gt;Reparto!$E$5,0,IF(F140="",Reparto!$D$8,F140))</f>
        <v>1800</v>
      </c>
      <c r="K140" s="2" t="n">
        <f aca="false">IF(2&gt;Reparto!$E$5,0,IF(G140="",Reparto!$D$9,G140))</f>
        <v>1200</v>
      </c>
      <c r="L140" s="2" t="n">
        <f aca="false">IF(3&gt;Reparto!$E$5,0,IF(H140="",Reparto!$D$10,H140))</f>
        <v>0</v>
      </c>
      <c r="M140" s="2" t="n">
        <f aca="false">IF(4&gt;Reparto!$E$5,0,IF(I140="",Reparto!$D$11,I140))</f>
        <v>0</v>
      </c>
      <c r="N140" s="8" t="n">
        <f aca="false">IF(OR(NOT(ISNUMBER(D140)),SUM(J140:M140)&lt;=0),0,SIGN(D140)*(V140+IF(AE140&lt;=$Z140,1,0))/100)</f>
        <v>0</v>
      </c>
      <c r="O140" s="8" t="n">
        <f aca="false">IF(OR(NOT(ISNUMBER(D140)),SUM(J140:M140)&lt;=0),0,SIGN(D140)*(W140+IF(AF140&lt;=$Z140,1,0))/100)</f>
        <v>0</v>
      </c>
      <c r="P140" s="8" t="n">
        <f aca="false">IF(OR(NOT(ISNUMBER(D140)),SUM(J140:M140)&lt;=0),0,SIGN(D140)*(X140+IF(AG140&lt;=$Z140,1,0))/100)</f>
        <v>0</v>
      </c>
      <c r="Q140" s="8" t="n">
        <f aca="false">IF(OR(NOT(ISNUMBER(D140)),SUM(J140:M140)&lt;=0),0,SIGN(D140)*(Y140+IF(AH140&lt;=$Z140,1,0))/100)</f>
        <v>0</v>
      </c>
      <c r="R140" s="2" t="n">
        <f aca="false">IF(OR(NOT(ISNUMBER(D140)),SUM(J140:M140)&lt;=0),0,ROUND(ROUND(ABS(D140)*100,0)*J140/SUM(J140:M140),10))</f>
        <v>0</v>
      </c>
      <c r="S140" s="2" t="n">
        <f aca="false">IF(OR(NOT(ISNUMBER(D140)),SUM(J140:M140)&lt;=0),0,ROUND(ROUND(ABS(D140)*100,0)*K140/SUM(J140:M140),10))</f>
        <v>0</v>
      </c>
      <c r="T140" s="2" t="n">
        <f aca="false">IF(OR(NOT(ISNUMBER(D140)),SUM(J140:M140)&lt;=0),0,ROUND(ROUND(ABS(D140)*100,0)*L140/SUM(J140:M140),10))</f>
        <v>0</v>
      </c>
      <c r="U140" s="2" t="n">
        <f aca="false">IF(OR(NOT(ISNUMBER(D140)),SUM(J140:M140)&lt;=0),0,ROUND(ROUND(ABS(D140)*100,0)*M140/SUM(J140:M140),10))</f>
        <v>0</v>
      </c>
      <c r="V140" s="2" t="n">
        <f aca="false">INT(R140)</f>
        <v>0</v>
      </c>
      <c r="W140" s="2" t="n">
        <f aca="false">INT(S140)</f>
        <v>0</v>
      </c>
      <c r="X140" s="2" t="n">
        <f aca="false">INT(T140)</f>
        <v>0</v>
      </c>
      <c r="Y140" s="2" t="n">
        <f aca="false">INT(U140)</f>
        <v>0</v>
      </c>
      <c r="Z140" s="2" t="n">
        <f aca="false">IF(ISNUMBER(D140),ROUND(ABS(D140)*100,0)-SUM(V140:Y140),0)</f>
        <v>0</v>
      </c>
      <c r="AA140" s="2" t="n">
        <f aca="false">ROUND(R140-V140,10)</f>
        <v>0</v>
      </c>
      <c r="AB140" s="2" t="n">
        <f aca="false">ROUND(S140-W140,10)</f>
        <v>0</v>
      </c>
      <c r="AC140" s="2" t="n">
        <f aca="false">ROUND(T140-X140,10)</f>
        <v>0</v>
      </c>
      <c r="AD140" s="2" t="n">
        <f aca="false">ROUND(U140-Y140,10)</f>
        <v>0</v>
      </c>
      <c r="AE140" s="2" t="n">
        <f aca="false">COUNTIFS($AA140:$AD140,"&gt;"&amp;AA140)+COUNTIFS($AA140:AA140,AA140)</f>
        <v>1</v>
      </c>
      <c r="AF140" s="2" t="n">
        <f aca="false">COUNTIFS($AA140:$AD140,"&gt;"&amp;AB140)+COUNTIFS($AA140:AB140,AB140)</f>
        <v>2</v>
      </c>
      <c r="AG140" s="2" t="n">
        <f aca="false">COUNTIFS($AA140:$AD140,"&gt;"&amp;AC140)+COUNTIFS($AA140:AC140,AC140)</f>
        <v>3</v>
      </c>
      <c r="AH140" s="2" t="n">
        <f aca="false">COUNTIFS($AA140:$AD140,"&gt;"&amp;AD140)+COUNTIFS($AA140:AD140,AD140)</f>
        <v>4</v>
      </c>
      <c r="AI140" s="2" t="str">
        <f aca="false">IF(COUNTA(A140:I140)=0,"",IF(OR(NOT(ISNUMBER(A140)),B140="",COUNTIFS(Reparto!$A$8:INDEX(Reparto!$A$8:$A$11,Reparto!$E$5),C140)&lt;&gt;1,NOT(ISNUMBER(D140)),ABS(D140-ROUND(D140,2))&gt;0.000001,MIN(J140:M140)&lt;0,SUM(J140:M140)&lt;=0,COUNT(J140:M140)&lt;&gt;4,ABS(SUM(N140:Q140)-D140)&gt;0.000001),"REVISAR datos","Correcto"))</f>
        <v/>
      </c>
    </row>
    <row r="141" customFormat="false" ht="24" hidden="false" customHeight="true" outlineLevel="0" collapsed="false">
      <c r="A141" s="19"/>
      <c r="B141" s="17"/>
      <c r="C141" s="17"/>
      <c r="D141" s="18"/>
      <c r="E141" s="17"/>
      <c r="F141" s="17"/>
      <c r="G141" s="17"/>
      <c r="H141" s="17"/>
      <c r="I141" s="17"/>
      <c r="J141" s="2" t="n">
        <f aca="false">IF(1&gt;Reparto!$E$5,0,IF(F141="",Reparto!$D$8,F141))</f>
        <v>1800</v>
      </c>
      <c r="K141" s="2" t="n">
        <f aca="false">IF(2&gt;Reparto!$E$5,0,IF(G141="",Reparto!$D$9,G141))</f>
        <v>1200</v>
      </c>
      <c r="L141" s="2" t="n">
        <f aca="false">IF(3&gt;Reparto!$E$5,0,IF(H141="",Reparto!$D$10,H141))</f>
        <v>0</v>
      </c>
      <c r="M141" s="2" t="n">
        <f aca="false">IF(4&gt;Reparto!$E$5,0,IF(I141="",Reparto!$D$11,I141))</f>
        <v>0</v>
      </c>
      <c r="N141" s="8" t="n">
        <f aca="false">IF(OR(NOT(ISNUMBER(D141)),SUM(J141:M141)&lt;=0),0,SIGN(D141)*(V141+IF(AE141&lt;=$Z141,1,0))/100)</f>
        <v>0</v>
      </c>
      <c r="O141" s="8" t="n">
        <f aca="false">IF(OR(NOT(ISNUMBER(D141)),SUM(J141:M141)&lt;=0),0,SIGN(D141)*(W141+IF(AF141&lt;=$Z141,1,0))/100)</f>
        <v>0</v>
      </c>
      <c r="P141" s="8" t="n">
        <f aca="false">IF(OR(NOT(ISNUMBER(D141)),SUM(J141:M141)&lt;=0),0,SIGN(D141)*(X141+IF(AG141&lt;=$Z141,1,0))/100)</f>
        <v>0</v>
      </c>
      <c r="Q141" s="8" t="n">
        <f aca="false">IF(OR(NOT(ISNUMBER(D141)),SUM(J141:M141)&lt;=0),0,SIGN(D141)*(Y141+IF(AH141&lt;=$Z141,1,0))/100)</f>
        <v>0</v>
      </c>
      <c r="R141" s="2" t="n">
        <f aca="false">IF(OR(NOT(ISNUMBER(D141)),SUM(J141:M141)&lt;=0),0,ROUND(ROUND(ABS(D141)*100,0)*J141/SUM(J141:M141),10))</f>
        <v>0</v>
      </c>
      <c r="S141" s="2" t="n">
        <f aca="false">IF(OR(NOT(ISNUMBER(D141)),SUM(J141:M141)&lt;=0),0,ROUND(ROUND(ABS(D141)*100,0)*K141/SUM(J141:M141),10))</f>
        <v>0</v>
      </c>
      <c r="T141" s="2" t="n">
        <f aca="false">IF(OR(NOT(ISNUMBER(D141)),SUM(J141:M141)&lt;=0),0,ROUND(ROUND(ABS(D141)*100,0)*L141/SUM(J141:M141),10))</f>
        <v>0</v>
      </c>
      <c r="U141" s="2" t="n">
        <f aca="false">IF(OR(NOT(ISNUMBER(D141)),SUM(J141:M141)&lt;=0),0,ROUND(ROUND(ABS(D141)*100,0)*M141/SUM(J141:M141),10))</f>
        <v>0</v>
      </c>
      <c r="V141" s="2" t="n">
        <f aca="false">INT(R141)</f>
        <v>0</v>
      </c>
      <c r="W141" s="2" t="n">
        <f aca="false">INT(S141)</f>
        <v>0</v>
      </c>
      <c r="X141" s="2" t="n">
        <f aca="false">INT(T141)</f>
        <v>0</v>
      </c>
      <c r="Y141" s="2" t="n">
        <f aca="false">INT(U141)</f>
        <v>0</v>
      </c>
      <c r="Z141" s="2" t="n">
        <f aca="false">IF(ISNUMBER(D141),ROUND(ABS(D141)*100,0)-SUM(V141:Y141),0)</f>
        <v>0</v>
      </c>
      <c r="AA141" s="2" t="n">
        <f aca="false">ROUND(R141-V141,10)</f>
        <v>0</v>
      </c>
      <c r="AB141" s="2" t="n">
        <f aca="false">ROUND(S141-W141,10)</f>
        <v>0</v>
      </c>
      <c r="AC141" s="2" t="n">
        <f aca="false">ROUND(T141-X141,10)</f>
        <v>0</v>
      </c>
      <c r="AD141" s="2" t="n">
        <f aca="false">ROUND(U141-Y141,10)</f>
        <v>0</v>
      </c>
      <c r="AE141" s="2" t="n">
        <f aca="false">COUNTIFS($AA141:$AD141,"&gt;"&amp;AA141)+COUNTIFS($AA141:AA141,AA141)</f>
        <v>1</v>
      </c>
      <c r="AF141" s="2" t="n">
        <f aca="false">COUNTIFS($AA141:$AD141,"&gt;"&amp;AB141)+COUNTIFS($AA141:AB141,AB141)</f>
        <v>2</v>
      </c>
      <c r="AG141" s="2" t="n">
        <f aca="false">COUNTIFS($AA141:$AD141,"&gt;"&amp;AC141)+COUNTIFS($AA141:AC141,AC141)</f>
        <v>3</v>
      </c>
      <c r="AH141" s="2" t="n">
        <f aca="false">COUNTIFS($AA141:$AD141,"&gt;"&amp;AD141)+COUNTIFS($AA141:AD141,AD141)</f>
        <v>4</v>
      </c>
      <c r="AI141" s="2" t="str">
        <f aca="false">IF(COUNTA(A141:I141)=0,"",IF(OR(NOT(ISNUMBER(A141)),B141="",COUNTIFS(Reparto!$A$8:INDEX(Reparto!$A$8:$A$11,Reparto!$E$5),C141)&lt;&gt;1,NOT(ISNUMBER(D141)),ABS(D141-ROUND(D141,2))&gt;0.000001,MIN(J141:M141)&lt;0,SUM(J141:M141)&lt;=0,COUNT(J141:M141)&lt;&gt;4,ABS(SUM(N141:Q141)-D141)&gt;0.000001),"REVISAR datos","Correcto"))</f>
        <v/>
      </c>
    </row>
    <row r="142" customFormat="false" ht="24" hidden="false" customHeight="true" outlineLevel="0" collapsed="false">
      <c r="A142" s="19"/>
      <c r="B142" s="17"/>
      <c r="C142" s="17"/>
      <c r="D142" s="18"/>
      <c r="E142" s="17"/>
      <c r="F142" s="17"/>
      <c r="G142" s="17"/>
      <c r="H142" s="17"/>
      <c r="I142" s="17"/>
      <c r="J142" s="2" t="n">
        <f aca="false">IF(1&gt;Reparto!$E$5,0,IF(F142="",Reparto!$D$8,F142))</f>
        <v>1800</v>
      </c>
      <c r="K142" s="2" t="n">
        <f aca="false">IF(2&gt;Reparto!$E$5,0,IF(G142="",Reparto!$D$9,G142))</f>
        <v>1200</v>
      </c>
      <c r="L142" s="2" t="n">
        <f aca="false">IF(3&gt;Reparto!$E$5,0,IF(H142="",Reparto!$D$10,H142))</f>
        <v>0</v>
      </c>
      <c r="M142" s="2" t="n">
        <f aca="false">IF(4&gt;Reparto!$E$5,0,IF(I142="",Reparto!$D$11,I142))</f>
        <v>0</v>
      </c>
      <c r="N142" s="8" t="n">
        <f aca="false">IF(OR(NOT(ISNUMBER(D142)),SUM(J142:M142)&lt;=0),0,SIGN(D142)*(V142+IF(AE142&lt;=$Z142,1,0))/100)</f>
        <v>0</v>
      </c>
      <c r="O142" s="8" t="n">
        <f aca="false">IF(OR(NOT(ISNUMBER(D142)),SUM(J142:M142)&lt;=0),0,SIGN(D142)*(W142+IF(AF142&lt;=$Z142,1,0))/100)</f>
        <v>0</v>
      </c>
      <c r="P142" s="8" t="n">
        <f aca="false">IF(OR(NOT(ISNUMBER(D142)),SUM(J142:M142)&lt;=0),0,SIGN(D142)*(X142+IF(AG142&lt;=$Z142,1,0))/100)</f>
        <v>0</v>
      </c>
      <c r="Q142" s="8" t="n">
        <f aca="false">IF(OR(NOT(ISNUMBER(D142)),SUM(J142:M142)&lt;=0),0,SIGN(D142)*(Y142+IF(AH142&lt;=$Z142,1,0))/100)</f>
        <v>0</v>
      </c>
      <c r="R142" s="2" t="n">
        <f aca="false">IF(OR(NOT(ISNUMBER(D142)),SUM(J142:M142)&lt;=0),0,ROUND(ROUND(ABS(D142)*100,0)*J142/SUM(J142:M142),10))</f>
        <v>0</v>
      </c>
      <c r="S142" s="2" t="n">
        <f aca="false">IF(OR(NOT(ISNUMBER(D142)),SUM(J142:M142)&lt;=0),0,ROUND(ROUND(ABS(D142)*100,0)*K142/SUM(J142:M142),10))</f>
        <v>0</v>
      </c>
      <c r="T142" s="2" t="n">
        <f aca="false">IF(OR(NOT(ISNUMBER(D142)),SUM(J142:M142)&lt;=0),0,ROUND(ROUND(ABS(D142)*100,0)*L142/SUM(J142:M142),10))</f>
        <v>0</v>
      </c>
      <c r="U142" s="2" t="n">
        <f aca="false">IF(OR(NOT(ISNUMBER(D142)),SUM(J142:M142)&lt;=0),0,ROUND(ROUND(ABS(D142)*100,0)*M142/SUM(J142:M142),10))</f>
        <v>0</v>
      </c>
      <c r="V142" s="2" t="n">
        <f aca="false">INT(R142)</f>
        <v>0</v>
      </c>
      <c r="W142" s="2" t="n">
        <f aca="false">INT(S142)</f>
        <v>0</v>
      </c>
      <c r="X142" s="2" t="n">
        <f aca="false">INT(T142)</f>
        <v>0</v>
      </c>
      <c r="Y142" s="2" t="n">
        <f aca="false">INT(U142)</f>
        <v>0</v>
      </c>
      <c r="Z142" s="2" t="n">
        <f aca="false">IF(ISNUMBER(D142),ROUND(ABS(D142)*100,0)-SUM(V142:Y142),0)</f>
        <v>0</v>
      </c>
      <c r="AA142" s="2" t="n">
        <f aca="false">ROUND(R142-V142,10)</f>
        <v>0</v>
      </c>
      <c r="AB142" s="2" t="n">
        <f aca="false">ROUND(S142-W142,10)</f>
        <v>0</v>
      </c>
      <c r="AC142" s="2" t="n">
        <f aca="false">ROUND(T142-X142,10)</f>
        <v>0</v>
      </c>
      <c r="AD142" s="2" t="n">
        <f aca="false">ROUND(U142-Y142,10)</f>
        <v>0</v>
      </c>
      <c r="AE142" s="2" t="n">
        <f aca="false">COUNTIFS($AA142:$AD142,"&gt;"&amp;AA142)+COUNTIFS($AA142:AA142,AA142)</f>
        <v>1</v>
      </c>
      <c r="AF142" s="2" t="n">
        <f aca="false">COUNTIFS($AA142:$AD142,"&gt;"&amp;AB142)+COUNTIFS($AA142:AB142,AB142)</f>
        <v>2</v>
      </c>
      <c r="AG142" s="2" t="n">
        <f aca="false">COUNTIFS($AA142:$AD142,"&gt;"&amp;AC142)+COUNTIFS($AA142:AC142,AC142)</f>
        <v>3</v>
      </c>
      <c r="AH142" s="2" t="n">
        <f aca="false">COUNTIFS($AA142:$AD142,"&gt;"&amp;AD142)+COUNTIFS($AA142:AD142,AD142)</f>
        <v>4</v>
      </c>
      <c r="AI142" s="2" t="str">
        <f aca="false">IF(COUNTA(A142:I142)=0,"",IF(OR(NOT(ISNUMBER(A142)),B142="",COUNTIFS(Reparto!$A$8:INDEX(Reparto!$A$8:$A$11,Reparto!$E$5),C142)&lt;&gt;1,NOT(ISNUMBER(D142)),ABS(D142-ROUND(D142,2))&gt;0.000001,MIN(J142:M142)&lt;0,SUM(J142:M142)&lt;=0,COUNT(J142:M142)&lt;&gt;4,ABS(SUM(N142:Q142)-D142)&gt;0.000001),"REVISAR datos","Correcto"))</f>
        <v/>
      </c>
    </row>
    <row r="143" customFormat="false" ht="24" hidden="false" customHeight="true" outlineLevel="0" collapsed="false">
      <c r="A143" s="19"/>
      <c r="B143" s="17"/>
      <c r="C143" s="17"/>
      <c r="D143" s="18"/>
      <c r="E143" s="17"/>
      <c r="F143" s="17"/>
      <c r="G143" s="17"/>
      <c r="H143" s="17"/>
      <c r="I143" s="17"/>
      <c r="J143" s="2" t="n">
        <f aca="false">IF(1&gt;Reparto!$E$5,0,IF(F143="",Reparto!$D$8,F143))</f>
        <v>1800</v>
      </c>
      <c r="K143" s="2" t="n">
        <f aca="false">IF(2&gt;Reparto!$E$5,0,IF(G143="",Reparto!$D$9,G143))</f>
        <v>1200</v>
      </c>
      <c r="L143" s="2" t="n">
        <f aca="false">IF(3&gt;Reparto!$E$5,0,IF(H143="",Reparto!$D$10,H143))</f>
        <v>0</v>
      </c>
      <c r="M143" s="2" t="n">
        <f aca="false">IF(4&gt;Reparto!$E$5,0,IF(I143="",Reparto!$D$11,I143))</f>
        <v>0</v>
      </c>
      <c r="N143" s="8" t="n">
        <f aca="false">IF(OR(NOT(ISNUMBER(D143)),SUM(J143:M143)&lt;=0),0,SIGN(D143)*(V143+IF(AE143&lt;=$Z143,1,0))/100)</f>
        <v>0</v>
      </c>
      <c r="O143" s="8" t="n">
        <f aca="false">IF(OR(NOT(ISNUMBER(D143)),SUM(J143:M143)&lt;=0),0,SIGN(D143)*(W143+IF(AF143&lt;=$Z143,1,0))/100)</f>
        <v>0</v>
      </c>
      <c r="P143" s="8" t="n">
        <f aca="false">IF(OR(NOT(ISNUMBER(D143)),SUM(J143:M143)&lt;=0),0,SIGN(D143)*(X143+IF(AG143&lt;=$Z143,1,0))/100)</f>
        <v>0</v>
      </c>
      <c r="Q143" s="8" t="n">
        <f aca="false">IF(OR(NOT(ISNUMBER(D143)),SUM(J143:M143)&lt;=0),0,SIGN(D143)*(Y143+IF(AH143&lt;=$Z143,1,0))/100)</f>
        <v>0</v>
      </c>
      <c r="R143" s="2" t="n">
        <f aca="false">IF(OR(NOT(ISNUMBER(D143)),SUM(J143:M143)&lt;=0),0,ROUND(ROUND(ABS(D143)*100,0)*J143/SUM(J143:M143),10))</f>
        <v>0</v>
      </c>
      <c r="S143" s="2" t="n">
        <f aca="false">IF(OR(NOT(ISNUMBER(D143)),SUM(J143:M143)&lt;=0),0,ROUND(ROUND(ABS(D143)*100,0)*K143/SUM(J143:M143),10))</f>
        <v>0</v>
      </c>
      <c r="T143" s="2" t="n">
        <f aca="false">IF(OR(NOT(ISNUMBER(D143)),SUM(J143:M143)&lt;=0),0,ROUND(ROUND(ABS(D143)*100,0)*L143/SUM(J143:M143),10))</f>
        <v>0</v>
      </c>
      <c r="U143" s="2" t="n">
        <f aca="false">IF(OR(NOT(ISNUMBER(D143)),SUM(J143:M143)&lt;=0),0,ROUND(ROUND(ABS(D143)*100,0)*M143/SUM(J143:M143),10))</f>
        <v>0</v>
      </c>
      <c r="V143" s="2" t="n">
        <f aca="false">INT(R143)</f>
        <v>0</v>
      </c>
      <c r="W143" s="2" t="n">
        <f aca="false">INT(S143)</f>
        <v>0</v>
      </c>
      <c r="X143" s="2" t="n">
        <f aca="false">INT(T143)</f>
        <v>0</v>
      </c>
      <c r="Y143" s="2" t="n">
        <f aca="false">INT(U143)</f>
        <v>0</v>
      </c>
      <c r="Z143" s="2" t="n">
        <f aca="false">IF(ISNUMBER(D143),ROUND(ABS(D143)*100,0)-SUM(V143:Y143),0)</f>
        <v>0</v>
      </c>
      <c r="AA143" s="2" t="n">
        <f aca="false">ROUND(R143-V143,10)</f>
        <v>0</v>
      </c>
      <c r="AB143" s="2" t="n">
        <f aca="false">ROUND(S143-W143,10)</f>
        <v>0</v>
      </c>
      <c r="AC143" s="2" t="n">
        <f aca="false">ROUND(T143-X143,10)</f>
        <v>0</v>
      </c>
      <c r="AD143" s="2" t="n">
        <f aca="false">ROUND(U143-Y143,10)</f>
        <v>0</v>
      </c>
      <c r="AE143" s="2" t="n">
        <f aca="false">COUNTIFS($AA143:$AD143,"&gt;"&amp;AA143)+COUNTIFS($AA143:AA143,AA143)</f>
        <v>1</v>
      </c>
      <c r="AF143" s="2" t="n">
        <f aca="false">COUNTIFS($AA143:$AD143,"&gt;"&amp;AB143)+COUNTIFS($AA143:AB143,AB143)</f>
        <v>2</v>
      </c>
      <c r="AG143" s="2" t="n">
        <f aca="false">COUNTIFS($AA143:$AD143,"&gt;"&amp;AC143)+COUNTIFS($AA143:AC143,AC143)</f>
        <v>3</v>
      </c>
      <c r="AH143" s="2" t="n">
        <f aca="false">COUNTIFS($AA143:$AD143,"&gt;"&amp;AD143)+COUNTIFS($AA143:AD143,AD143)</f>
        <v>4</v>
      </c>
      <c r="AI143" s="2" t="str">
        <f aca="false">IF(COUNTA(A143:I143)=0,"",IF(OR(NOT(ISNUMBER(A143)),B143="",COUNTIFS(Reparto!$A$8:INDEX(Reparto!$A$8:$A$11,Reparto!$E$5),C143)&lt;&gt;1,NOT(ISNUMBER(D143)),ABS(D143-ROUND(D143,2))&gt;0.000001,MIN(J143:M143)&lt;0,SUM(J143:M143)&lt;=0,COUNT(J143:M143)&lt;&gt;4,ABS(SUM(N143:Q143)-D143)&gt;0.000001),"REVISAR datos","Correcto"))</f>
        <v/>
      </c>
    </row>
    <row r="144" customFormat="false" ht="24" hidden="false" customHeight="true" outlineLevel="0" collapsed="false">
      <c r="A144" s="19"/>
      <c r="B144" s="17"/>
      <c r="C144" s="17"/>
      <c r="D144" s="18"/>
      <c r="E144" s="17"/>
      <c r="F144" s="17"/>
      <c r="G144" s="17"/>
      <c r="H144" s="17"/>
      <c r="I144" s="17"/>
      <c r="J144" s="2" t="n">
        <f aca="false">IF(1&gt;Reparto!$E$5,0,IF(F144="",Reparto!$D$8,F144))</f>
        <v>1800</v>
      </c>
      <c r="K144" s="2" t="n">
        <f aca="false">IF(2&gt;Reparto!$E$5,0,IF(G144="",Reparto!$D$9,G144))</f>
        <v>1200</v>
      </c>
      <c r="L144" s="2" t="n">
        <f aca="false">IF(3&gt;Reparto!$E$5,0,IF(H144="",Reparto!$D$10,H144))</f>
        <v>0</v>
      </c>
      <c r="M144" s="2" t="n">
        <f aca="false">IF(4&gt;Reparto!$E$5,0,IF(I144="",Reparto!$D$11,I144))</f>
        <v>0</v>
      </c>
      <c r="N144" s="8" t="n">
        <f aca="false">IF(OR(NOT(ISNUMBER(D144)),SUM(J144:M144)&lt;=0),0,SIGN(D144)*(V144+IF(AE144&lt;=$Z144,1,0))/100)</f>
        <v>0</v>
      </c>
      <c r="O144" s="8" t="n">
        <f aca="false">IF(OR(NOT(ISNUMBER(D144)),SUM(J144:M144)&lt;=0),0,SIGN(D144)*(W144+IF(AF144&lt;=$Z144,1,0))/100)</f>
        <v>0</v>
      </c>
      <c r="P144" s="8" t="n">
        <f aca="false">IF(OR(NOT(ISNUMBER(D144)),SUM(J144:M144)&lt;=0),0,SIGN(D144)*(X144+IF(AG144&lt;=$Z144,1,0))/100)</f>
        <v>0</v>
      </c>
      <c r="Q144" s="8" t="n">
        <f aca="false">IF(OR(NOT(ISNUMBER(D144)),SUM(J144:M144)&lt;=0),0,SIGN(D144)*(Y144+IF(AH144&lt;=$Z144,1,0))/100)</f>
        <v>0</v>
      </c>
      <c r="R144" s="2" t="n">
        <f aca="false">IF(OR(NOT(ISNUMBER(D144)),SUM(J144:M144)&lt;=0),0,ROUND(ROUND(ABS(D144)*100,0)*J144/SUM(J144:M144),10))</f>
        <v>0</v>
      </c>
      <c r="S144" s="2" t="n">
        <f aca="false">IF(OR(NOT(ISNUMBER(D144)),SUM(J144:M144)&lt;=0),0,ROUND(ROUND(ABS(D144)*100,0)*K144/SUM(J144:M144),10))</f>
        <v>0</v>
      </c>
      <c r="T144" s="2" t="n">
        <f aca="false">IF(OR(NOT(ISNUMBER(D144)),SUM(J144:M144)&lt;=0),0,ROUND(ROUND(ABS(D144)*100,0)*L144/SUM(J144:M144),10))</f>
        <v>0</v>
      </c>
      <c r="U144" s="2" t="n">
        <f aca="false">IF(OR(NOT(ISNUMBER(D144)),SUM(J144:M144)&lt;=0),0,ROUND(ROUND(ABS(D144)*100,0)*M144/SUM(J144:M144),10))</f>
        <v>0</v>
      </c>
      <c r="V144" s="2" t="n">
        <f aca="false">INT(R144)</f>
        <v>0</v>
      </c>
      <c r="W144" s="2" t="n">
        <f aca="false">INT(S144)</f>
        <v>0</v>
      </c>
      <c r="X144" s="2" t="n">
        <f aca="false">INT(T144)</f>
        <v>0</v>
      </c>
      <c r="Y144" s="2" t="n">
        <f aca="false">INT(U144)</f>
        <v>0</v>
      </c>
      <c r="Z144" s="2" t="n">
        <f aca="false">IF(ISNUMBER(D144),ROUND(ABS(D144)*100,0)-SUM(V144:Y144),0)</f>
        <v>0</v>
      </c>
      <c r="AA144" s="2" t="n">
        <f aca="false">ROUND(R144-V144,10)</f>
        <v>0</v>
      </c>
      <c r="AB144" s="2" t="n">
        <f aca="false">ROUND(S144-W144,10)</f>
        <v>0</v>
      </c>
      <c r="AC144" s="2" t="n">
        <f aca="false">ROUND(T144-X144,10)</f>
        <v>0</v>
      </c>
      <c r="AD144" s="2" t="n">
        <f aca="false">ROUND(U144-Y144,10)</f>
        <v>0</v>
      </c>
      <c r="AE144" s="2" t="n">
        <f aca="false">COUNTIFS($AA144:$AD144,"&gt;"&amp;AA144)+COUNTIFS($AA144:AA144,AA144)</f>
        <v>1</v>
      </c>
      <c r="AF144" s="2" t="n">
        <f aca="false">COUNTIFS($AA144:$AD144,"&gt;"&amp;AB144)+COUNTIFS($AA144:AB144,AB144)</f>
        <v>2</v>
      </c>
      <c r="AG144" s="2" t="n">
        <f aca="false">COUNTIFS($AA144:$AD144,"&gt;"&amp;AC144)+COUNTIFS($AA144:AC144,AC144)</f>
        <v>3</v>
      </c>
      <c r="AH144" s="2" t="n">
        <f aca="false">COUNTIFS($AA144:$AD144,"&gt;"&amp;AD144)+COUNTIFS($AA144:AD144,AD144)</f>
        <v>4</v>
      </c>
      <c r="AI144" s="2" t="str">
        <f aca="false">IF(COUNTA(A144:I144)=0,"",IF(OR(NOT(ISNUMBER(A144)),B144="",COUNTIFS(Reparto!$A$8:INDEX(Reparto!$A$8:$A$11,Reparto!$E$5),C144)&lt;&gt;1,NOT(ISNUMBER(D144)),ABS(D144-ROUND(D144,2))&gt;0.000001,MIN(J144:M144)&lt;0,SUM(J144:M144)&lt;=0,COUNT(J144:M144)&lt;&gt;4,ABS(SUM(N144:Q144)-D144)&gt;0.000001),"REVISAR datos","Correcto"))</f>
        <v/>
      </c>
    </row>
    <row r="145" customFormat="false" ht="24" hidden="false" customHeight="true" outlineLevel="0" collapsed="false">
      <c r="A145" s="19"/>
      <c r="B145" s="17"/>
      <c r="C145" s="17"/>
      <c r="D145" s="18"/>
      <c r="E145" s="17"/>
      <c r="F145" s="17"/>
      <c r="G145" s="17"/>
      <c r="H145" s="17"/>
      <c r="I145" s="17"/>
      <c r="J145" s="2" t="n">
        <f aca="false">IF(1&gt;Reparto!$E$5,0,IF(F145="",Reparto!$D$8,F145))</f>
        <v>1800</v>
      </c>
      <c r="K145" s="2" t="n">
        <f aca="false">IF(2&gt;Reparto!$E$5,0,IF(G145="",Reparto!$D$9,G145))</f>
        <v>1200</v>
      </c>
      <c r="L145" s="2" t="n">
        <f aca="false">IF(3&gt;Reparto!$E$5,0,IF(H145="",Reparto!$D$10,H145))</f>
        <v>0</v>
      </c>
      <c r="M145" s="2" t="n">
        <f aca="false">IF(4&gt;Reparto!$E$5,0,IF(I145="",Reparto!$D$11,I145))</f>
        <v>0</v>
      </c>
      <c r="N145" s="8" t="n">
        <f aca="false">IF(OR(NOT(ISNUMBER(D145)),SUM(J145:M145)&lt;=0),0,SIGN(D145)*(V145+IF(AE145&lt;=$Z145,1,0))/100)</f>
        <v>0</v>
      </c>
      <c r="O145" s="8" t="n">
        <f aca="false">IF(OR(NOT(ISNUMBER(D145)),SUM(J145:M145)&lt;=0),0,SIGN(D145)*(W145+IF(AF145&lt;=$Z145,1,0))/100)</f>
        <v>0</v>
      </c>
      <c r="P145" s="8" t="n">
        <f aca="false">IF(OR(NOT(ISNUMBER(D145)),SUM(J145:M145)&lt;=0),0,SIGN(D145)*(X145+IF(AG145&lt;=$Z145,1,0))/100)</f>
        <v>0</v>
      </c>
      <c r="Q145" s="8" t="n">
        <f aca="false">IF(OR(NOT(ISNUMBER(D145)),SUM(J145:M145)&lt;=0),0,SIGN(D145)*(Y145+IF(AH145&lt;=$Z145,1,0))/100)</f>
        <v>0</v>
      </c>
      <c r="R145" s="2" t="n">
        <f aca="false">IF(OR(NOT(ISNUMBER(D145)),SUM(J145:M145)&lt;=0),0,ROUND(ROUND(ABS(D145)*100,0)*J145/SUM(J145:M145),10))</f>
        <v>0</v>
      </c>
      <c r="S145" s="2" t="n">
        <f aca="false">IF(OR(NOT(ISNUMBER(D145)),SUM(J145:M145)&lt;=0),0,ROUND(ROUND(ABS(D145)*100,0)*K145/SUM(J145:M145),10))</f>
        <v>0</v>
      </c>
      <c r="T145" s="2" t="n">
        <f aca="false">IF(OR(NOT(ISNUMBER(D145)),SUM(J145:M145)&lt;=0),0,ROUND(ROUND(ABS(D145)*100,0)*L145/SUM(J145:M145),10))</f>
        <v>0</v>
      </c>
      <c r="U145" s="2" t="n">
        <f aca="false">IF(OR(NOT(ISNUMBER(D145)),SUM(J145:M145)&lt;=0),0,ROUND(ROUND(ABS(D145)*100,0)*M145/SUM(J145:M145),10))</f>
        <v>0</v>
      </c>
      <c r="V145" s="2" t="n">
        <f aca="false">INT(R145)</f>
        <v>0</v>
      </c>
      <c r="W145" s="2" t="n">
        <f aca="false">INT(S145)</f>
        <v>0</v>
      </c>
      <c r="X145" s="2" t="n">
        <f aca="false">INT(T145)</f>
        <v>0</v>
      </c>
      <c r="Y145" s="2" t="n">
        <f aca="false">INT(U145)</f>
        <v>0</v>
      </c>
      <c r="Z145" s="2" t="n">
        <f aca="false">IF(ISNUMBER(D145),ROUND(ABS(D145)*100,0)-SUM(V145:Y145),0)</f>
        <v>0</v>
      </c>
      <c r="AA145" s="2" t="n">
        <f aca="false">ROUND(R145-V145,10)</f>
        <v>0</v>
      </c>
      <c r="AB145" s="2" t="n">
        <f aca="false">ROUND(S145-W145,10)</f>
        <v>0</v>
      </c>
      <c r="AC145" s="2" t="n">
        <f aca="false">ROUND(T145-X145,10)</f>
        <v>0</v>
      </c>
      <c r="AD145" s="2" t="n">
        <f aca="false">ROUND(U145-Y145,10)</f>
        <v>0</v>
      </c>
      <c r="AE145" s="2" t="n">
        <f aca="false">COUNTIFS($AA145:$AD145,"&gt;"&amp;AA145)+COUNTIFS($AA145:AA145,AA145)</f>
        <v>1</v>
      </c>
      <c r="AF145" s="2" t="n">
        <f aca="false">COUNTIFS($AA145:$AD145,"&gt;"&amp;AB145)+COUNTIFS($AA145:AB145,AB145)</f>
        <v>2</v>
      </c>
      <c r="AG145" s="2" t="n">
        <f aca="false">COUNTIFS($AA145:$AD145,"&gt;"&amp;AC145)+COUNTIFS($AA145:AC145,AC145)</f>
        <v>3</v>
      </c>
      <c r="AH145" s="2" t="n">
        <f aca="false">COUNTIFS($AA145:$AD145,"&gt;"&amp;AD145)+COUNTIFS($AA145:AD145,AD145)</f>
        <v>4</v>
      </c>
      <c r="AI145" s="2" t="str">
        <f aca="false">IF(COUNTA(A145:I145)=0,"",IF(OR(NOT(ISNUMBER(A145)),B145="",COUNTIFS(Reparto!$A$8:INDEX(Reparto!$A$8:$A$11,Reparto!$E$5),C145)&lt;&gt;1,NOT(ISNUMBER(D145)),ABS(D145-ROUND(D145,2))&gt;0.000001,MIN(J145:M145)&lt;0,SUM(J145:M145)&lt;=0,COUNT(J145:M145)&lt;&gt;4,ABS(SUM(N145:Q145)-D145)&gt;0.000001),"REVISAR datos","Correcto"))</f>
        <v/>
      </c>
    </row>
    <row r="146" customFormat="false" ht="24" hidden="false" customHeight="true" outlineLevel="0" collapsed="false">
      <c r="A146" s="19"/>
      <c r="B146" s="17"/>
      <c r="C146" s="17"/>
      <c r="D146" s="18"/>
      <c r="E146" s="17"/>
      <c r="F146" s="17"/>
      <c r="G146" s="17"/>
      <c r="H146" s="17"/>
      <c r="I146" s="17"/>
      <c r="J146" s="2" t="n">
        <f aca="false">IF(1&gt;Reparto!$E$5,0,IF(F146="",Reparto!$D$8,F146))</f>
        <v>1800</v>
      </c>
      <c r="K146" s="2" t="n">
        <f aca="false">IF(2&gt;Reparto!$E$5,0,IF(G146="",Reparto!$D$9,G146))</f>
        <v>1200</v>
      </c>
      <c r="L146" s="2" t="n">
        <f aca="false">IF(3&gt;Reparto!$E$5,0,IF(H146="",Reparto!$D$10,H146))</f>
        <v>0</v>
      </c>
      <c r="M146" s="2" t="n">
        <f aca="false">IF(4&gt;Reparto!$E$5,0,IF(I146="",Reparto!$D$11,I146))</f>
        <v>0</v>
      </c>
      <c r="N146" s="8" t="n">
        <f aca="false">IF(OR(NOT(ISNUMBER(D146)),SUM(J146:M146)&lt;=0),0,SIGN(D146)*(V146+IF(AE146&lt;=$Z146,1,0))/100)</f>
        <v>0</v>
      </c>
      <c r="O146" s="8" t="n">
        <f aca="false">IF(OR(NOT(ISNUMBER(D146)),SUM(J146:M146)&lt;=0),0,SIGN(D146)*(W146+IF(AF146&lt;=$Z146,1,0))/100)</f>
        <v>0</v>
      </c>
      <c r="P146" s="8" t="n">
        <f aca="false">IF(OR(NOT(ISNUMBER(D146)),SUM(J146:M146)&lt;=0),0,SIGN(D146)*(X146+IF(AG146&lt;=$Z146,1,0))/100)</f>
        <v>0</v>
      </c>
      <c r="Q146" s="8" t="n">
        <f aca="false">IF(OR(NOT(ISNUMBER(D146)),SUM(J146:M146)&lt;=0),0,SIGN(D146)*(Y146+IF(AH146&lt;=$Z146,1,0))/100)</f>
        <v>0</v>
      </c>
      <c r="R146" s="2" t="n">
        <f aca="false">IF(OR(NOT(ISNUMBER(D146)),SUM(J146:M146)&lt;=0),0,ROUND(ROUND(ABS(D146)*100,0)*J146/SUM(J146:M146),10))</f>
        <v>0</v>
      </c>
      <c r="S146" s="2" t="n">
        <f aca="false">IF(OR(NOT(ISNUMBER(D146)),SUM(J146:M146)&lt;=0),0,ROUND(ROUND(ABS(D146)*100,0)*K146/SUM(J146:M146),10))</f>
        <v>0</v>
      </c>
      <c r="T146" s="2" t="n">
        <f aca="false">IF(OR(NOT(ISNUMBER(D146)),SUM(J146:M146)&lt;=0),0,ROUND(ROUND(ABS(D146)*100,0)*L146/SUM(J146:M146),10))</f>
        <v>0</v>
      </c>
      <c r="U146" s="2" t="n">
        <f aca="false">IF(OR(NOT(ISNUMBER(D146)),SUM(J146:M146)&lt;=0),0,ROUND(ROUND(ABS(D146)*100,0)*M146/SUM(J146:M146),10))</f>
        <v>0</v>
      </c>
      <c r="V146" s="2" t="n">
        <f aca="false">INT(R146)</f>
        <v>0</v>
      </c>
      <c r="W146" s="2" t="n">
        <f aca="false">INT(S146)</f>
        <v>0</v>
      </c>
      <c r="X146" s="2" t="n">
        <f aca="false">INT(T146)</f>
        <v>0</v>
      </c>
      <c r="Y146" s="2" t="n">
        <f aca="false">INT(U146)</f>
        <v>0</v>
      </c>
      <c r="Z146" s="2" t="n">
        <f aca="false">IF(ISNUMBER(D146),ROUND(ABS(D146)*100,0)-SUM(V146:Y146),0)</f>
        <v>0</v>
      </c>
      <c r="AA146" s="2" t="n">
        <f aca="false">ROUND(R146-V146,10)</f>
        <v>0</v>
      </c>
      <c r="AB146" s="2" t="n">
        <f aca="false">ROUND(S146-W146,10)</f>
        <v>0</v>
      </c>
      <c r="AC146" s="2" t="n">
        <f aca="false">ROUND(T146-X146,10)</f>
        <v>0</v>
      </c>
      <c r="AD146" s="2" t="n">
        <f aca="false">ROUND(U146-Y146,10)</f>
        <v>0</v>
      </c>
      <c r="AE146" s="2" t="n">
        <f aca="false">COUNTIFS($AA146:$AD146,"&gt;"&amp;AA146)+COUNTIFS($AA146:AA146,AA146)</f>
        <v>1</v>
      </c>
      <c r="AF146" s="2" t="n">
        <f aca="false">COUNTIFS($AA146:$AD146,"&gt;"&amp;AB146)+COUNTIFS($AA146:AB146,AB146)</f>
        <v>2</v>
      </c>
      <c r="AG146" s="2" t="n">
        <f aca="false">COUNTIFS($AA146:$AD146,"&gt;"&amp;AC146)+COUNTIFS($AA146:AC146,AC146)</f>
        <v>3</v>
      </c>
      <c r="AH146" s="2" t="n">
        <f aca="false">COUNTIFS($AA146:$AD146,"&gt;"&amp;AD146)+COUNTIFS($AA146:AD146,AD146)</f>
        <v>4</v>
      </c>
      <c r="AI146" s="2" t="str">
        <f aca="false">IF(COUNTA(A146:I146)=0,"",IF(OR(NOT(ISNUMBER(A146)),B146="",COUNTIFS(Reparto!$A$8:INDEX(Reparto!$A$8:$A$11,Reparto!$E$5),C146)&lt;&gt;1,NOT(ISNUMBER(D146)),ABS(D146-ROUND(D146,2))&gt;0.000001,MIN(J146:M146)&lt;0,SUM(J146:M146)&lt;=0,COUNT(J146:M146)&lt;&gt;4,ABS(SUM(N146:Q146)-D146)&gt;0.000001),"REVISAR datos","Correcto"))</f>
        <v/>
      </c>
    </row>
    <row r="147" customFormat="false" ht="24" hidden="false" customHeight="true" outlineLevel="0" collapsed="false">
      <c r="A147" s="19"/>
      <c r="B147" s="17"/>
      <c r="C147" s="17"/>
      <c r="D147" s="18"/>
      <c r="E147" s="17"/>
      <c r="F147" s="17"/>
      <c r="G147" s="17"/>
      <c r="H147" s="17"/>
      <c r="I147" s="17"/>
      <c r="J147" s="2" t="n">
        <f aca="false">IF(1&gt;Reparto!$E$5,0,IF(F147="",Reparto!$D$8,F147))</f>
        <v>1800</v>
      </c>
      <c r="K147" s="2" t="n">
        <f aca="false">IF(2&gt;Reparto!$E$5,0,IF(G147="",Reparto!$D$9,G147))</f>
        <v>1200</v>
      </c>
      <c r="L147" s="2" t="n">
        <f aca="false">IF(3&gt;Reparto!$E$5,0,IF(H147="",Reparto!$D$10,H147))</f>
        <v>0</v>
      </c>
      <c r="M147" s="2" t="n">
        <f aca="false">IF(4&gt;Reparto!$E$5,0,IF(I147="",Reparto!$D$11,I147))</f>
        <v>0</v>
      </c>
      <c r="N147" s="8" t="n">
        <f aca="false">IF(OR(NOT(ISNUMBER(D147)),SUM(J147:M147)&lt;=0),0,SIGN(D147)*(V147+IF(AE147&lt;=$Z147,1,0))/100)</f>
        <v>0</v>
      </c>
      <c r="O147" s="8" t="n">
        <f aca="false">IF(OR(NOT(ISNUMBER(D147)),SUM(J147:M147)&lt;=0),0,SIGN(D147)*(W147+IF(AF147&lt;=$Z147,1,0))/100)</f>
        <v>0</v>
      </c>
      <c r="P147" s="8" t="n">
        <f aca="false">IF(OR(NOT(ISNUMBER(D147)),SUM(J147:M147)&lt;=0),0,SIGN(D147)*(X147+IF(AG147&lt;=$Z147,1,0))/100)</f>
        <v>0</v>
      </c>
      <c r="Q147" s="8" t="n">
        <f aca="false">IF(OR(NOT(ISNUMBER(D147)),SUM(J147:M147)&lt;=0),0,SIGN(D147)*(Y147+IF(AH147&lt;=$Z147,1,0))/100)</f>
        <v>0</v>
      </c>
      <c r="R147" s="2" t="n">
        <f aca="false">IF(OR(NOT(ISNUMBER(D147)),SUM(J147:M147)&lt;=0),0,ROUND(ROUND(ABS(D147)*100,0)*J147/SUM(J147:M147),10))</f>
        <v>0</v>
      </c>
      <c r="S147" s="2" t="n">
        <f aca="false">IF(OR(NOT(ISNUMBER(D147)),SUM(J147:M147)&lt;=0),0,ROUND(ROUND(ABS(D147)*100,0)*K147/SUM(J147:M147),10))</f>
        <v>0</v>
      </c>
      <c r="T147" s="2" t="n">
        <f aca="false">IF(OR(NOT(ISNUMBER(D147)),SUM(J147:M147)&lt;=0),0,ROUND(ROUND(ABS(D147)*100,0)*L147/SUM(J147:M147),10))</f>
        <v>0</v>
      </c>
      <c r="U147" s="2" t="n">
        <f aca="false">IF(OR(NOT(ISNUMBER(D147)),SUM(J147:M147)&lt;=0),0,ROUND(ROUND(ABS(D147)*100,0)*M147/SUM(J147:M147),10))</f>
        <v>0</v>
      </c>
      <c r="V147" s="2" t="n">
        <f aca="false">INT(R147)</f>
        <v>0</v>
      </c>
      <c r="W147" s="2" t="n">
        <f aca="false">INT(S147)</f>
        <v>0</v>
      </c>
      <c r="X147" s="2" t="n">
        <f aca="false">INT(T147)</f>
        <v>0</v>
      </c>
      <c r="Y147" s="2" t="n">
        <f aca="false">INT(U147)</f>
        <v>0</v>
      </c>
      <c r="Z147" s="2" t="n">
        <f aca="false">IF(ISNUMBER(D147),ROUND(ABS(D147)*100,0)-SUM(V147:Y147),0)</f>
        <v>0</v>
      </c>
      <c r="AA147" s="2" t="n">
        <f aca="false">ROUND(R147-V147,10)</f>
        <v>0</v>
      </c>
      <c r="AB147" s="2" t="n">
        <f aca="false">ROUND(S147-W147,10)</f>
        <v>0</v>
      </c>
      <c r="AC147" s="2" t="n">
        <f aca="false">ROUND(T147-X147,10)</f>
        <v>0</v>
      </c>
      <c r="AD147" s="2" t="n">
        <f aca="false">ROUND(U147-Y147,10)</f>
        <v>0</v>
      </c>
      <c r="AE147" s="2" t="n">
        <f aca="false">COUNTIFS($AA147:$AD147,"&gt;"&amp;AA147)+COUNTIFS($AA147:AA147,AA147)</f>
        <v>1</v>
      </c>
      <c r="AF147" s="2" t="n">
        <f aca="false">COUNTIFS($AA147:$AD147,"&gt;"&amp;AB147)+COUNTIFS($AA147:AB147,AB147)</f>
        <v>2</v>
      </c>
      <c r="AG147" s="2" t="n">
        <f aca="false">COUNTIFS($AA147:$AD147,"&gt;"&amp;AC147)+COUNTIFS($AA147:AC147,AC147)</f>
        <v>3</v>
      </c>
      <c r="AH147" s="2" t="n">
        <f aca="false">COUNTIFS($AA147:$AD147,"&gt;"&amp;AD147)+COUNTIFS($AA147:AD147,AD147)</f>
        <v>4</v>
      </c>
      <c r="AI147" s="2" t="str">
        <f aca="false">IF(COUNTA(A147:I147)=0,"",IF(OR(NOT(ISNUMBER(A147)),B147="",COUNTIFS(Reparto!$A$8:INDEX(Reparto!$A$8:$A$11,Reparto!$E$5),C147)&lt;&gt;1,NOT(ISNUMBER(D147)),ABS(D147-ROUND(D147,2))&gt;0.000001,MIN(J147:M147)&lt;0,SUM(J147:M147)&lt;=0,COUNT(J147:M147)&lt;&gt;4,ABS(SUM(N147:Q147)-D147)&gt;0.000001),"REVISAR datos","Correcto"))</f>
        <v/>
      </c>
    </row>
    <row r="148" customFormat="false" ht="24" hidden="false" customHeight="true" outlineLevel="0" collapsed="false">
      <c r="A148" s="19"/>
      <c r="B148" s="17"/>
      <c r="C148" s="17"/>
      <c r="D148" s="18"/>
      <c r="E148" s="17"/>
      <c r="F148" s="17"/>
      <c r="G148" s="17"/>
      <c r="H148" s="17"/>
      <c r="I148" s="17"/>
      <c r="J148" s="2" t="n">
        <f aca="false">IF(1&gt;Reparto!$E$5,0,IF(F148="",Reparto!$D$8,F148))</f>
        <v>1800</v>
      </c>
      <c r="K148" s="2" t="n">
        <f aca="false">IF(2&gt;Reparto!$E$5,0,IF(G148="",Reparto!$D$9,G148))</f>
        <v>1200</v>
      </c>
      <c r="L148" s="2" t="n">
        <f aca="false">IF(3&gt;Reparto!$E$5,0,IF(H148="",Reparto!$D$10,H148))</f>
        <v>0</v>
      </c>
      <c r="M148" s="2" t="n">
        <f aca="false">IF(4&gt;Reparto!$E$5,0,IF(I148="",Reparto!$D$11,I148))</f>
        <v>0</v>
      </c>
      <c r="N148" s="8" t="n">
        <f aca="false">IF(OR(NOT(ISNUMBER(D148)),SUM(J148:M148)&lt;=0),0,SIGN(D148)*(V148+IF(AE148&lt;=$Z148,1,0))/100)</f>
        <v>0</v>
      </c>
      <c r="O148" s="8" t="n">
        <f aca="false">IF(OR(NOT(ISNUMBER(D148)),SUM(J148:M148)&lt;=0),0,SIGN(D148)*(W148+IF(AF148&lt;=$Z148,1,0))/100)</f>
        <v>0</v>
      </c>
      <c r="P148" s="8" t="n">
        <f aca="false">IF(OR(NOT(ISNUMBER(D148)),SUM(J148:M148)&lt;=0),0,SIGN(D148)*(X148+IF(AG148&lt;=$Z148,1,0))/100)</f>
        <v>0</v>
      </c>
      <c r="Q148" s="8" t="n">
        <f aca="false">IF(OR(NOT(ISNUMBER(D148)),SUM(J148:M148)&lt;=0),0,SIGN(D148)*(Y148+IF(AH148&lt;=$Z148,1,0))/100)</f>
        <v>0</v>
      </c>
      <c r="R148" s="2" t="n">
        <f aca="false">IF(OR(NOT(ISNUMBER(D148)),SUM(J148:M148)&lt;=0),0,ROUND(ROUND(ABS(D148)*100,0)*J148/SUM(J148:M148),10))</f>
        <v>0</v>
      </c>
      <c r="S148" s="2" t="n">
        <f aca="false">IF(OR(NOT(ISNUMBER(D148)),SUM(J148:M148)&lt;=0),0,ROUND(ROUND(ABS(D148)*100,0)*K148/SUM(J148:M148),10))</f>
        <v>0</v>
      </c>
      <c r="T148" s="2" t="n">
        <f aca="false">IF(OR(NOT(ISNUMBER(D148)),SUM(J148:M148)&lt;=0),0,ROUND(ROUND(ABS(D148)*100,0)*L148/SUM(J148:M148),10))</f>
        <v>0</v>
      </c>
      <c r="U148" s="2" t="n">
        <f aca="false">IF(OR(NOT(ISNUMBER(D148)),SUM(J148:M148)&lt;=0),0,ROUND(ROUND(ABS(D148)*100,0)*M148/SUM(J148:M148),10))</f>
        <v>0</v>
      </c>
      <c r="V148" s="2" t="n">
        <f aca="false">INT(R148)</f>
        <v>0</v>
      </c>
      <c r="W148" s="2" t="n">
        <f aca="false">INT(S148)</f>
        <v>0</v>
      </c>
      <c r="X148" s="2" t="n">
        <f aca="false">INT(T148)</f>
        <v>0</v>
      </c>
      <c r="Y148" s="2" t="n">
        <f aca="false">INT(U148)</f>
        <v>0</v>
      </c>
      <c r="Z148" s="2" t="n">
        <f aca="false">IF(ISNUMBER(D148),ROUND(ABS(D148)*100,0)-SUM(V148:Y148),0)</f>
        <v>0</v>
      </c>
      <c r="AA148" s="2" t="n">
        <f aca="false">ROUND(R148-V148,10)</f>
        <v>0</v>
      </c>
      <c r="AB148" s="2" t="n">
        <f aca="false">ROUND(S148-W148,10)</f>
        <v>0</v>
      </c>
      <c r="AC148" s="2" t="n">
        <f aca="false">ROUND(T148-X148,10)</f>
        <v>0</v>
      </c>
      <c r="AD148" s="2" t="n">
        <f aca="false">ROUND(U148-Y148,10)</f>
        <v>0</v>
      </c>
      <c r="AE148" s="2" t="n">
        <f aca="false">COUNTIFS($AA148:$AD148,"&gt;"&amp;AA148)+COUNTIFS($AA148:AA148,AA148)</f>
        <v>1</v>
      </c>
      <c r="AF148" s="2" t="n">
        <f aca="false">COUNTIFS($AA148:$AD148,"&gt;"&amp;AB148)+COUNTIFS($AA148:AB148,AB148)</f>
        <v>2</v>
      </c>
      <c r="AG148" s="2" t="n">
        <f aca="false">COUNTIFS($AA148:$AD148,"&gt;"&amp;AC148)+COUNTIFS($AA148:AC148,AC148)</f>
        <v>3</v>
      </c>
      <c r="AH148" s="2" t="n">
        <f aca="false">COUNTIFS($AA148:$AD148,"&gt;"&amp;AD148)+COUNTIFS($AA148:AD148,AD148)</f>
        <v>4</v>
      </c>
      <c r="AI148" s="2" t="str">
        <f aca="false">IF(COUNTA(A148:I148)=0,"",IF(OR(NOT(ISNUMBER(A148)),B148="",COUNTIFS(Reparto!$A$8:INDEX(Reparto!$A$8:$A$11,Reparto!$E$5),C148)&lt;&gt;1,NOT(ISNUMBER(D148)),ABS(D148-ROUND(D148,2))&gt;0.000001,MIN(J148:M148)&lt;0,SUM(J148:M148)&lt;=0,COUNT(J148:M148)&lt;&gt;4,ABS(SUM(N148:Q148)-D148)&gt;0.000001),"REVISAR datos","Correcto"))</f>
        <v/>
      </c>
    </row>
    <row r="149" customFormat="false" ht="24" hidden="false" customHeight="true" outlineLevel="0" collapsed="false">
      <c r="A149" s="19"/>
      <c r="B149" s="17"/>
      <c r="C149" s="17"/>
      <c r="D149" s="18"/>
      <c r="E149" s="17"/>
      <c r="F149" s="17"/>
      <c r="G149" s="17"/>
      <c r="H149" s="17"/>
      <c r="I149" s="17"/>
      <c r="J149" s="2" t="n">
        <f aca="false">IF(1&gt;Reparto!$E$5,0,IF(F149="",Reparto!$D$8,F149))</f>
        <v>1800</v>
      </c>
      <c r="K149" s="2" t="n">
        <f aca="false">IF(2&gt;Reparto!$E$5,0,IF(G149="",Reparto!$D$9,G149))</f>
        <v>1200</v>
      </c>
      <c r="L149" s="2" t="n">
        <f aca="false">IF(3&gt;Reparto!$E$5,0,IF(H149="",Reparto!$D$10,H149))</f>
        <v>0</v>
      </c>
      <c r="M149" s="2" t="n">
        <f aca="false">IF(4&gt;Reparto!$E$5,0,IF(I149="",Reparto!$D$11,I149))</f>
        <v>0</v>
      </c>
      <c r="N149" s="8" t="n">
        <f aca="false">IF(OR(NOT(ISNUMBER(D149)),SUM(J149:M149)&lt;=0),0,SIGN(D149)*(V149+IF(AE149&lt;=$Z149,1,0))/100)</f>
        <v>0</v>
      </c>
      <c r="O149" s="8" t="n">
        <f aca="false">IF(OR(NOT(ISNUMBER(D149)),SUM(J149:M149)&lt;=0),0,SIGN(D149)*(W149+IF(AF149&lt;=$Z149,1,0))/100)</f>
        <v>0</v>
      </c>
      <c r="P149" s="8" t="n">
        <f aca="false">IF(OR(NOT(ISNUMBER(D149)),SUM(J149:M149)&lt;=0),0,SIGN(D149)*(X149+IF(AG149&lt;=$Z149,1,0))/100)</f>
        <v>0</v>
      </c>
      <c r="Q149" s="8" t="n">
        <f aca="false">IF(OR(NOT(ISNUMBER(D149)),SUM(J149:M149)&lt;=0),0,SIGN(D149)*(Y149+IF(AH149&lt;=$Z149,1,0))/100)</f>
        <v>0</v>
      </c>
      <c r="R149" s="2" t="n">
        <f aca="false">IF(OR(NOT(ISNUMBER(D149)),SUM(J149:M149)&lt;=0),0,ROUND(ROUND(ABS(D149)*100,0)*J149/SUM(J149:M149),10))</f>
        <v>0</v>
      </c>
      <c r="S149" s="2" t="n">
        <f aca="false">IF(OR(NOT(ISNUMBER(D149)),SUM(J149:M149)&lt;=0),0,ROUND(ROUND(ABS(D149)*100,0)*K149/SUM(J149:M149),10))</f>
        <v>0</v>
      </c>
      <c r="T149" s="2" t="n">
        <f aca="false">IF(OR(NOT(ISNUMBER(D149)),SUM(J149:M149)&lt;=0),0,ROUND(ROUND(ABS(D149)*100,0)*L149/SUM(J149:M149),10))</f>
        <v>0</v>
      </c>
      <c r="U149" s="2" t="n">
        <f aca="false">IF(OR(NOT(ISNUMBER(D149)),SUM(J149:M149)&lt;=0),0,ROUND(ROUND(ABS(D149)*100,0)*M149/SUM(J149:M149),10))</f>
        <v>0</v>
      </c>
      <c r="V149" s="2" t="n">
        <f aca="false">INT(R149)</f>
        <v>0</v>
      </c>
      <c r="W149" s="2" t="n">
        <f aca="false">INT(S149)</f>
        <v>0</v>
      </c>
      <c r="X149" s="2" t="n">
        <f aca="false">INT(T149)</f>
        <v>0</v>
      </c>
      <c r="Y149" s="2" t="n">
        <f aca="false">INT(U149)</f>
        <v>0</v>
      </c>
      <c r="Z149" s="2" t="n">
        <f aca="false">IF(ISNUMBER(D149),ROUND(ABS(D149)*100,0)-SUM(V149:Y149),0)</f>
        <v>0</v>
      </c>
      <c r="AA149" s="2" t="n">
        <f aca="false">ROUND(R149-V149,10)</f>
        <v>0</v>
      </c>
      <c r="AB149" s="2" t="n">
        <f aca="false">ROUND(S149-W149,10)</f>
        <v>0</v>
      </c>
      <c r="AC149" s="2" t="n">
        <f aca="false">ROUND(T149-X149,10)</f>
        <v>0</v>
      </c>
      <c r="AD149" s="2" t="n">
        <f aca="false">ROUND(U149-Y149,10)</f>
        <v>0</v>
      </c>
      <c r="AE149" s="2" t="n">
        <f aca="false">COUNTIFS($AA149:$AD149,"&gt;"&amp;AA149)+COUNTIFS($AA149:AA149,AA149)</f>
        <v>1</v>
      </c>
      <c r="AF149" s="2" t="n">
        <f aca="false">COUNTIFS($AA149:$AD149,"&gt;"&amp;AB149)+COUNTIFS($AA149:AB149,AB149)</f>
        <v>2</v>
      </c>
      <c r="AG149" s="2" t="n">
        <f aca="false">COUNTIFS($AA149:$AD149,"&gt;"&amp;AC149)+COUNTIFS($AA149:AC149,AC149)</f>
        <v>3</v>
      </c>
      <c r="AH149" s="2" t="n">
        <f aca="false">COUNTIFS($AA149:$AD149,"&gt;"&amp;AD149)+COUNTIFS($AA149:AD149,AD149)</f>
        <v>4</v>
      </c>
      <c r="AI149" s="2" t="str">
        <f aca="false">IF(COUNTA(A149:I149)=0,"",IF(OR(NOT(ISNUMBER(A149)),B149="",COUNTIFS(Reparto!$A$8:INDEX(Reparto!$A$8:$A$11,Reparto!$E$5),C149)&lt;&gt;1,NOT(ISNUMBER(D149)),ABS(D149-ROUND(D149,2))&gt;0.000001,MIN(J149:M149)&lt;0,SUM(J149:M149)&lt;=0,COUNT(J149:M149)&lt;&gt;4,ABS(SUM(N149:Q149)-D149)&gt;0.000001),"REVISAR datos","Correcto"))</f>
        <v/>
      </c>
    </row>
    <row r="150" customFormat="false" ht="24" hidden="false" customHeight="true" outlineLevel="0" collapsed="false">
      <c r="A150" s="19"/>
      <c r="B150" s="17"/>
      <c r="C150" s="17"/>
      <c r="D150" s="18"/>
      <c r="E150" s="17"/>
      <c r="F150" s="17"/>
      <c r="G150" s="17"/>
      <c r="H150" s="17"/>
      <c r="I150" s="17"/>
      <c r="J150" s="2" t="n">
        <f aca="false">IF(1&gt;Reparto!$E$5,0,IF(F150="",Reparto!$D$8,F150))</f>
        <v>1800</v>
      </c>
      <c r="K150" s="2" t="n">
        <f aca="false">IF(2&gt;Reparto!$E$5,0,IF(G150="",Reparto!$D$9,G150))</f>
        <v>1200</v>
      </c>
      <c r="L150" s="2" t="n">
        <f aca="false">IF(3&gt;Reparto!$E$5,0,IF(H150="",Reparto!$D$10,H150))</f>
        <v>0</v>
      </c>
      <c r="M150" s="2" t="n">
        <f aca="false">IF(4&gt;Reparto!$E$5,0,IF(I150="",Reparto!$D$11,I150))</f>
        <v>0</v>
      </c>
      <c r="N150" s="8" t="n">
        <f aca="false">IF(OR(NOT(ISNUMBER(D150)),SUM(J150:M150)&lt;=0),0,SIGN(D150)*(V150+IF(AE150&lt;=$Z150,1,0))/100)</f>
        <v>0</v>
      </c>
      <c r="O150" s="8" t="n">
        <f aca="false">IF(OR(NOT(ISNUMBER(D150)),SUM(J150:M150)&lt;=0),0,SIGN(D150)*(W150+IF(AF150&lt;=$Z150,1,0))/100)</f>
        <v>0</v>
      </c>
      <c r="P150" s="8" t="n">
        <f aca="false">IF(OR(NOT(ISNUMBER(D150)),SUM(J150:M150)&lt;=0),0,SIGN(D150)*(X150+IF(AG150&lt;=$Z150,1,0))/100)</f>
        <v>0</v>
      </c>
      <c r="Q150" s="8" t="n">
        <f aca="false">IF(OR(NOT(ISNUMBER(D150)),SUM(J150:M150)&lt;=0),0,SIGN(D150)*(Y150+IF(AH150&lt;=$Z150,1,0))/100)</f>
        <v>0</v>
      </c>
      <c r="R150" s="2" t="n">
        <f aca="false">IF(OR(NOT(ISNUMBER(D150)),SUM(J150:M150)&lt;=0),0,ROUND(ROUND(ABS(D150)*100,0)*J150/SUM(J150:M150),10))</f>
        <v>0</v>
      </c>
      <c r="S150" s="2" t="n">
        <f aca="false">IF(OR(NOT(ISNUMBER(D150)),SUM(J150:M150)&lt;=0),0,ROUND(ROUND(ABS(D150)*100,0)*K150/SUM(J150:M150),10))</f>
        <v>0</v>
      </c>
      <c r="T150" s="2" t="n">
        <f aca="false">IF(OR(NOT(ISNUMBER(D150)),SUM(J150:M150)&lt;=0),0,ROUND(ROUND(ABS(D150)*100,0)*L150/SUM(J150:M150),10))</f>
        <v>0</v>
      </c>
      <c r="U150" s="2" t="n">
        <f aca="false">IF(OR(NOT(ISNUMBER(D150)),SUM(J150:M150)&lt;=0),0,ROUND(ROUND(ABS(D150)*100,0)*M150/SUM(J150:M150),10))</f>
        <v>0</v>
      </c>
      <c r="V150" s="2" t="n">
        <f aca="false">INT(R150)</f>
        <v>0</v>
      </c>
      <c r="W150" s="2" t="n">
        <f aca="false">INT(S150)</f>
        <v>0</v>
      </c>
      <c r="X150" s="2" t="n">
        <f aca="false">INT(T150)</f>
        <v>0</v>
      </c>
      <c r="Y150" s="2" t="n">
        <f aca="false">INT(U150)</f>
        <v>0</v>
      </c>
      <c r="Z150" s="2" t="n">
        <f aca="false">IF(ISNUMBER(D150),ROUND(ABS(D150)*100,0)-SUM(V150:Y150),0)</f>
        <v>0</v>
      </c>
      <c r="AA150" s="2" t="n">
        <f aca="false">ROUND(R150-V150,10)</f>
        <v>0</v>
      </c>
      <c r="AB150" s="2" t="n">
        <f aca="false">ROUND(S150-W150,10)</f>
        <v>0</v>
      </c>
      <c r="AC150" s="2" t="n">
        <f aca="false">ROUND(T150-X150,10)</f>
        <v>0</v>
      </c>
      <c r="AD150" s="2" t="n">
        <f aca="false">ROUND(U150-Y150,10)</f>
        <v>0</v>
      </c>
      <c r="AE150" s="2" t="n">
        <f aca="false">COUNTIFS($AA150:$AD150,"&gt;"&amp;AA150)+COUNTIFS($AA150:AA150,AA150)</f>
        <v>1</v>
      </c>
      <c r="AF150" s="2" t="n">
        <f aca="false">COUNTIFS($AA150:$AD150,"&gt;"&amp;AB150)+COUNTIFS($AA150:AB150,AB150)</f>
        <v>2</v>
      </c>
      <c r="AG150" s="2" t="n">
        <f aca="false">COUNTIFS($AA150:$AD150,"&gt;"&amp;AC150)+COUNTIFS($AA150:AC150,AC150)</f>
        <v>3</v>
      </c>
      <c r="AH150" s="2" t="n">
        <f aca="false">COUNTIFS($AA150:$AD150,"&gt;"&amp;AD150)+COUNTIFS($AA150:AD150,AD150)</f>
        <v>4</v>
      </c>
      <c r="AI150" s="2" t="str">
        <f aca="false">IF(COUNTA(A150:I150)=0,"",IF(OR(NOT(ISNUMBER(A150)),B150="",COUNTIFS(Reparto!$A$8:INDEX(Reparto!$A$8:$A$11,Reparto!$E$5),C150)&lt;&gt;1,NOT(ISNUMBER(D150)),ABS(D150-ROUND(D150,2))&gt;0.000001,MIN(J150:M150)&lt;0,SUM(J150:M150)&lt;=0,COUNT(J150:M150)&lt;&gt;4,ABS(SUM(N150:Q150)-D150)&gt;0.000001),"REVISAR datos","Correcto"))</f>
        <v/>
      </c>
    </row>
    <row r="151" customFormat="false" ht="24" hidden="false" customHeight="true" outlineLevel="0" collapsed="false">
      <c r="A151" s="19"/>
      <c r="B151" s="17"/>
      <c r="C151" s="17"/>
      <c r="D151" s="18"/>
      <c r="E151" s="17"/>
      <c r="F151" s="17"/>
      <c r="G151" s="17"/>
      <c r="H151" s="17"/>
      <c r="I151" s="17"/>
      <c r="J151" s="2" t="n">
        <f aca="false">IF(1&gt;Reparto!$E$5,0,IF(F151="",Reparto!$D$8,F151))</f>
        <v>1800</v>
      </c>
      <c r="K151" s="2" t="n">
        <f aca="false">IF(2&gt;Reparto!$E$5,0,IF(G151="",Reparto!$D$9,G151))</f>
        <v>1200</v>
      </c>
      <c r="L151" s="2" t="n">
        <f aca="false">IF(3&gt;Reparto!$E$5,0,IF(H151="",Reparto!$D$10,H151))</f>
        <v>0</v>
      </c>
      <c r="M151" s="2" t="n">
        <f aca="false">IF(4&gt;Reparto!$E$5,0,IF(I151="",Reparto!$D$11,I151))</f>
        <v>0</v>
      </c>
      <c r="N151" s="8" t="n">
        <f aca="false">IF(OR(NOT(ISNUMBER(D151)),SUM(J151:M151)&lt;=0),0,SIGN(D151)*(V151+IF(AE151&lt;=$Z151,1,0))/100)</f>
        <v>0</v>
      </c>
      <c r="O151" s="8" t="n">
        <f aca="false">IF(OR(NOT(ISNUMBER(D151)),SUM(J151:M151)&lt;=0),0,SIGN(D151)*(W151+IF(AF151&lt;=$Z151,1,0))/100)</f>
        <v>0</v>
      </c>
      <c r="P151" s="8" t="n">
        <f aca="false">IF(OR(NOT(ISNUMBER(D151)),SUM(J151:M151)&lt;=0),0,SIGN(D151)*(X151+IF(AG151&lt;=$Z151,1,0))/100)</f>
        <v>0</v>
      </c>
      <c r="Q151" s="8" t="n">
        <f aca="false">IF(OR(NOT(ISNUMBER(D151)),SUM(J151:M151)&lt;=0),0,SIGN(D151)*(Y151+IF(AH151&lt;=$Z151,1,0))/100)</f>
        <v>0</v>
      </c>
      <c r="R151" s="2" t="n">
        <f aca="false">IF(OR(NOT(ISNUMBER(D151)),SUM(J151:M151)&lt;=0),0,ROUND(ROUND(ABS(D151)*100,0)*J151/SUM(J151:M151),10))</f>
        <v>0</v>
      </c>
      <c r="S151" s="2" t="n">
        <f aca="false">IF(OR(NOT(ISNUMBER(D151)),SUM(J151:M151)&lt;=0),0,ROUND(ROUND(ABS(D151)*100,0)*K151/SUM(J151:M151),10))</f>
        <v>0</v>
      </c>
      <c r="T151" s="2" t="n">
        <f aca="false">IF(OR(NOT(ISNUMBER(D151)),SUM(J151:M151)&lt;=0),0,ROUND(ROUND(ABS(D151)*100,0)*L151/SUM(J151:M151),10))</f>
        <v>0</v>
      </c>
      <c r="U151" s="2" t="n">
        <f aca="false">IF(OR(NOT(ISNUMBER(D151)),SUM(J151:M151)&lt;=0),0,ROUND(ROUND(ABS(D151)*100,0)*M151/SUM(J151:M151),10))</f>
        <v>0</v>
      </c>
      <c r="V151" s="2" t="n">
        <f aca="false">INT(R151)</f>
        <v>0</v>
      </c>
      <c r="W151" s="2" t="n">
        <f aca="false">INT(S151)</f>
        <v>0</v>
      </c>
      <c r="X151" s="2" t="n">
        <f aca="false">INT(T151)</f>
        <v>0</v>
      </c>
      <c r="Y151" s="2" t="n">
        <f aca="false">INT(U151)</f>
        <v>0</v>
      </c>
      <c r="Z151" s="2" t="n">
        <f aca="false">IF(ISNUMBER(D151),ROUND(ABS(D151)*100,0)-SUM(V151:Y151),0)</f>
        <v>0</v>
      </c>
      <c r="AA151" s="2" t="n">
        <f aca="false">ROUND(R151-V151,10)</f>
        <v>0</v>
      </c>
      <c r="AB151" s="2" t="n">
        <f aca="false">ROUND(S151-W151,10)</f>
        <v>0</v>
      </c>
      <c r="AC151" s="2" t="n">
        <f aca="false">ROUND(T151-X151,10)</f>
        <v>0</v>
      </c>
      <c r="AD151" s="2" t="n">
        <f aca="false">ROUND(U151-Y151,10)</f>
        <v>0</v>
      </c>
      <c r="AE151" s="2" t="n">
        <f aca="false">COUNTIFS($AA151:$AD151,"&gt;"&amp;AA151)+COUNTIFS($AA151:AA151,AA151)</f>
        <v>1</v>
      </c>
      <c r="AF151" s="2" t="n">
        <f aca="false">COUNTIFS($AA151:$AD151,"&gt;"&amp;AB151)+COUNTIFS($AA151:AB151,AB151)</f>
        <v>2</v>
      </c>
      <c r="AG151" s="2" t="n">
        <f aca="false">COUNTIFS($AA151:$AD151,"&gt;"&amp;AC151)+COUNTIFS($AA151:AC151,AC151)</f>
        <v>3</v>
      </c>
      <c r="AH151" s="2" t="n">
        <f aca="false">COUNTIFS($AA151:$AD151,"&gt;"&amp;AD151)+COUNTIFS($AA151:AD151,AD151)</f>
        <v>4</v>
      </c>
      <c r="AI151" s="2" t="str">
        <f aca="false">IF(COUNTA(A151:I151)=0,"",IF(OR(NOT(ISNUMBER(A151)),B151="",COUNTIFS(Reparto!$A$8:INDEX(Reparto!$A$8:$A$11,Reparto!$E$5),C151)&lt;&gt;1,NOT(ISNUMBER(D151)),ABS(D151-ROUND(D151,2))&gt;0.000001,MIN(J151:M151)&lt;0,SUM(J151:M151)&lt;=0,COUNT(J151:M151)&lt;&gt;4,ABS(SUM(N151:Q151)-D151)&gt;0.000001),"REVISAR datos","Correcto"))</f>
        <v/>
      </c>
    </row>
    <row r="152" customFormat="false" ht="24" hidden="false" customHeight="true" outlineLevel="0" collapsed="false">
      <c r="A152" s="19"/>
      <c r="B152" s="17"/>
      <c r="C152" s="17"/>
      <c r="D152" s="18"/>
      <c r="E152" s="17"/>
      <c r="F152" s="17"/>
      <c r="G152" s="17"/>
      <c r="H152" s="17"/>
      <c r="I152" s="17"/>
      <c r="J152" s="2" t="n">
        <f aca="false">IF(1&gt;Reparto!$E$5,0,IF(F152="",Reparto!$D$8,F152))</f>
        <v>1800</v>
      </c>
      <c r="K152" s="2" t="n">
        <f aca="false">IF(2&gt;Reparto!$E$5,0,IF(G152="",Reparto!$D$9,G152))</f>
        <v>1200</v>
      </c>
      <c r="L152" s="2" t="n">
        <f aca="false">IF(3&gt;Reparto!$E$5,0,IF(H152="",Reparto!$D$10,H152))</f>
        <v>0</v>
      </c>
      <c r="M152" s="2" t="n">
        <f aca="false">IF(4&gt;Reparto!$E$5,0,IF(I152="",Reparto!$D$11,I152))</f>
        <v>0</v>
      </c>
      <c r="N152" s="8" t="n">
        <f aca="false">IF(OR(NOT(ISNUMBER(D152)),SUM(J152:M152)&lt;=0),0,SIGN(D152)*(V152+IF(AE152&lt;=$Z152,1,0))/100)</f>
        <v>0</v>
      </c>
      <c r="O152" s="8" t="n">
        <f aca="false">IF(OR(NOT(ISNUMBER(D152)),SUM(J152:M152)&lt;=0),0,SIGN(D152)*(W152+IF(AF152&lt;=$Z152,1,0))/100)</f>
        <v>0</v>
      </c>
      <c r="P152" s="8" t="n">
        <f aca="false">IF(OR(NOT(ISNUMBER(D152)),SUM(J152:M152)&lt;=0),0,SIGN(D152)*(X152+IF(AG152&lt;=$Z152,1,0))/100)</f>
        <v>0</v>
      </c>
      <c r="Q152" s="8" t="n">
        <f aca="false">IF(OR(NOT(ISNUMBER(D152)),SUM(J152:M152)&lt;=0),0,SIGN(D152)*(Y152+IF(AH152&lt;=$Z152,1,0))/100)</f>
        <v>0</v>
      </c>
      <c r="R152" s="2" t="n">
        <f aca="false">IF(OR(NOT(ISNUMBER(D152)),SUM(J152:M152)&lt;=0),0,ROUND(ROUND(ABS(D152)*100,0)*J152/SUM(J152:M152),10))</f>
        <v>0</v>
      </c>
      <c r="S152" s="2" t="n">
        <f aca="false">IF(OR(NOT(ISNUMBER(D152)),SUM(J152:M152)&lt;=0),0,ROUND(ROUND(ABS(D152)*100,0)*K152/SUM(J152:M152),10))</f>
        <v>0</v>
      </c>
      <c r="T152" s="2" t="n">
        <f aca="false">IF(OR(NOT(ISNUMBER(D152)),SUM(J152:M152)&lt;=0),0,ROUND(ROUND(ABS(D152)*100,0)*L152/SUM(J152:M152),10))</f>
        <v>0</v>
      </c>
      <c r="U152" s="2" t="n">
        <f aca="false">IF(OR(NOT(ISNUMBER(D152)),SUM(J152:M152)&lt;=0),0,ROUND(ROUND(ABS(D152)*100,0)*M152/SUM(J152:M152),10))</f>
        <v>0</v>
      </c>
      <c r="V152" s="2" t="n">
        <f aca="false">INT(R152)</f>
        <v>0</v>
      </c>
      <c r="W152" s="2" t="n">
        <f aca="false">INT(S152)</f>
        <v>0</v>
      </c>
      <c r="X152" s="2" t="n">
        <f aca="false">INT(T152)</f>
        <v>0</v>
      </c>
      <c r="Y152" s="2" t="n">
        <f aca="false">INT(U152)</f>
        <v>0</v>
      </c>
      <c r="Z152" s="2" t="n">
        <f aca="false">IF(ISNUMBER(D152),ROUND(ABS(D152)*100,0)-SUM(V152:Y152),0)</f>
        <v>0</v>
      </c>
      <c r="AA152" s="2" t="n">
        <f aca="false">ROUND(R152-V152,10)</f>
        <v>0</v>
      </c>
      <c r="AB152" s="2" t="n">
        <f aca="false">ROUND(S152-W152,10)</f>
        <v>0</v>
      </c>
      <c r="AC152" s="2" t="n">
        <f aca="false">ROUND(T152-X152,10)</f>
        <v>0</v>
      </c>
      <c r="AD152" s="2" t="n">
        <f aca="false">ROUND(U152-Y152,10)</f>
        <v>0</v>
      </c>
      <c r="AE152" s="2" t="n">
        <f aca="false">COUNTIFS($AA152:$AD152,"&gt;"&amp;AA152)+COUNTIFS($AA152:AA152,AA152)</f>
        <v>1</v>
      </c>
      <c r="AF152" s="2" t="n">
        <f aca="false">COUNTIFS($AA152:$AD152,"&gt;"&amp;AB152)+COUNTIFS($AA152:AB152,AB152)</f>
        <v>2</v>
      </c>
      <c r="AG152" s="2" t="n">
        <f aca="false">COUNTIFS($AA152:$AD152,"&gt;"&amp;AC152)+COUNTIFS($AA152:AC152,AC152)</f>
        <v>3</v>
      </c>
      <c r="AH152" s="2" t="n">
        <f aca="false">COUNTIFS($AA152:$AD152,"&gt;"&amp;AD152)+COUNTIFS($AA152:AD152,AD152)</f>
        <v>4</v>
      </c>
      <c r="AI152" s="2" t="str">
        <f aca="false">IF(COUNTA(A152:I152)=0,"",IF(OR(NOT(ISNUMBER(A152)),B152="",COUNTIFS(Reparto!$A$8:INDEX(Reparto!$A$8:$A$11,Reparto!$E$5),C152)&lt;&gt;1,NOT(ISNUMBER(D152)),ABS(D152-ROUND(D152,2))&gt;0.000001,MIN(J152:M152)&lt;0,SUM(J152:M152)&lt;=0,COUNT(J152:M152)&lt;&gt;4,ABS(SUM(N152:Q152)-D152)&gt;0.000001),"REVISAR datos","Correcto"))</f>
        <v/>
      </c>
    </row>
    <row r="153" customFormat="false" ht="24" hidden="false" customHeight="true" outlineLevel="0" collapsed="false">
      <c r="A153" s="19"/>
      <c r="B153" s="17"/>
      <c r="C153" s="17"/>
      <c r="D153" s="18"/>
      <c r="E153" s="17"/>
      <c r="F153" s="17"/>
      <c r="G153" s="17"/>
      <c r="H153" s="17"/>
      <c r="I153" s="17"/>
      <c r="J153" s="2" t="n">
        <f aca="false">IF(1&gt;Reparto!$E$5,0,IF(F153="",Reparto!$D$8,F153))</f>
        <v>1800</v>
      </c>
      <c r="K153" s="2" t="n">
        <f aca="false">IF(2&gt;Reparto!$E$5,0,IF(G153="",Reparto!$D$9,G153))</f>
        <v>1200</v>
      </c>
      <c r="L153" s="2" t="n">
        <f aca="false">IF(3&gt;Reparto!$E$5,0,IF(H153="",Reparto!$D$10,H153))</f>
        <v>0</v>
      </c>
      <c r="M153" s="2" t="n">
        <f aca="false">IF(4&gt;Reparto!$E$5,0,IF(I153="",Reparto!$D$11,I153))</f>
        <v>0</v>
      </c>
      <c r="N153" s="8" t="n">
        <f aca="false">IF(OR(NOT(ISNUMBER(D153)),SUM(J153:M153)&lt;=0),0,SIGN(D153)*(V153+IF(AE153&lt;=$Z153,1,0))/100)</f>
        <v>0</v>
      </c>
      <c r="O153" s="8" t="n">
        <f aca="false">IF(OR(NOT(ISNUMBER(D153)),SUM(J153:M153)&lt;=0),0,SIGN(D153)*(W153+IF(AF153&lt;=$Z153,1,0))/100)</f>
        <v>0</v>
      </c>
      <c r="P153" s="8" t="n">
        <f aca="false">IF(OR(NOT(ISNUMBER(D153)),SUM(J153:M153)&lt;=0),0,SIGN(D153)*(X153+IF(AG153&lt;=$Z153,1,0))/100)</f>
        <v>0</v>
      </c>
      <c r="Q153" s="8" t="n">
        <f aca="false">IF(OR(NOT(ISNUMBER(D153)),SUM(J153:M153)&lt;=0),0,SIGN(D153)*(Y153+IF(AH153&lt;=$Z153,1,0))/100)</f>
        <v>0</v>
      </c>
      <c r="R153" s="2" t="n">
        <f aca="false">IF(OR(NOT(ISNUMBER(D153)),SUM(J153:M153)&lt;=0),0,ROUND(ROUND(ABS(D153)*100,0)*J153/SUM(J153:M153),10))</f>
        <v>0</v>
      </c>
      <c r="S153" s="2" t="n">
        <f aca="false">IF(OR(NOT(ISNUMBER(D153)),SUM(J153:M153)&lt;=0),0,ROUND(ROUND(ABS(D153)*100,0)*K153/SUM(J153:M153),10))</f>
        <v>0</v>
      </c>
      <c r="T153" s="2" t="n">
        <f aca="false">IF(OR(NOT(ISNUMBER(D153)),SUM(J153:M153)&lt;=0),0,ROUND(ROUND(ABS(D153)*100,0)*L153/SUM(J153:M153),10))</f>
        <v>0</v>
      </c>
      <c r="U153" s="2" t="n">
        <f aca="false">IF(OR(NOT(ISNUMBER(D153)),SUM(J153:M153)&lt;=0),0,ROUND(ROUND(ABS(D153)*100,0)*M153/SUM(J153:M153),10))</f>
        <v>0</v>
      </c>
      <c r="V153" s="2" t="n">
        <f aca="false">INT(R153)</f>
        <v>0</v>
      </c>
      <c r="W153" s="2" t="n">
        <f aca="false">INT(S153)</f>
        <v>0</v>
      </c>
      <c r="X153" s="2" t="n">
        <f aca="false">INT(T153)</f>
        <v>0</v>
      </c>
      <c r="Y153" s="2" t="n">
        <f aca="false">INT(U153)</f>
        <v>0</v>
      </c>
      <c r="Z153" s="2" t="n">
        <f aca="false">IF(ISNUMBER(D153),ROUND(ABS(D153)*100,0)-SUM(V153:Y153),0)</f>
        <v>0</v>
      </c>
      <c r="AA153" s="2" t="n">
        <f aca="false">ROUND(R153-V153,10)</f>
        <v>0</v>
      </c>
      <c r="AB153" s="2" t="n">
        <f aca="false">ROUND(S153-W153,10)</f>
        <v>0</v>
      </c>
      <c r="AC153" s="2" t="n">
        <f aca="false">ROUND(T153-X153,10)</f>
        <v>0</v>
      </c>
      <c r="AD153" s="2" t="n">
        <f aca="false">ROUND(U153-Y153,10)</f>
        <v>0</v>
      </c>
      <c r="AE153" s="2" t="n">
        <f aca="false">COUNTIFS($AA153:$AD153,"&gt;"&amp;AA153)+COUNTIFS($AA153:AA153,AA153)</f>
        <v>1</v>
      </c>
      <c r="AF153" s="2" t="n">
        <f aca="false">COUNTIFS($AA153:$AD153,"&gt;"&amp;AB153)+COUNTIFS($AA153:AB153,AB153)</f>
        <v>2</v>
      </c>
      <c r="AG153" s="2" t="n">
        <f aca="false">COUNTIFS($AA153:$AD153,"&gt;"&amp;AC153)+COUNTIFS($AA153:AC153,AC153)</f>
        <v>3</v>
      </c>
      <c r="AH153" s="2" t="n">
        <f aca="false">COUNTIFS($AA153:$AD153,"&gt;"&amp;AD153)+COUNTIFS($AA153:AD153,AD153)</f>
        <v>4</v>
      </c>
      <c r="AI153" s="2" t="str">
        <f aca="false">IF(COUNTA(A153:I153)=0,"",IF(OR(NOT(ISNUMBER(A153)),B153="",COUNTIFS(Reparto!$A$8:INDEX(Reparto!$A$8:$A$11,Reparto!$E$5),C153)&lt;&gt;1,NOT(ISNUMBER(D153)),ABS(D153-ROUND(D153,2))&gt;0.000001,MIN(J153:M153)&lt;0,SUM(J153:M153)&lt;=0,COUNT(J153:M153)&lt;&gt;4,ABS(SUM(N153:Q153)-D153)&gt;0.000001),"REVISAR datos","Correcto"))</f>
        <v/>
      </c>
    </row>
    <row r="154" customFormat="false" ht="24" hidden="false" customHeight="true" outlineLevel="0" collapsed="false">
      <c r="A154" s="19"/>
      <c r="B154" s="17"/>
      <c r="C154" s="17"/>
      <c r="D154" s="18"/>
      <c r="E154" s="17"/>
      <c r="F154" s="17"/>
      <c r="G154" s="17"/>
      <c r="H154" s="17"/>
      <c r="I154" s="17"/>
      <c r="J154" s="2" t="n">
        <f aca="false">IF(1&gt;Reparto!$E$5,0,IF(F154="",Reparto!$D$8,F154))</f>
        <v>1800</v>
      </c>
      <c r="K154" s="2" t="n">
        <f aca="false">IF(2&gt;Reparto!$E$5,0,IF(G154="",Reparto!$D$9,G154))</f>
        <v>1200</v>
      </c>
      <c r="L154" s="2" t="n">
        <f aca="false">IF(3&gt;Reparto!$E$5,0,IF(H154="",Reparto!$D$10,H154))</f>
        <v>0</v>
      </c>
      <c r="M154" s="2" t="n">
        <f aca="false">IF(4&gt;Reparto!$E$5,0,IF(I154="",Reparto!$D$11,I154))</f>
        <v>0</v>
      </c>
      <c r="N154" s="8" t="n">
        <f aca="false">IF(OR(NOT(ISNUMBER(D154)),SUM(J154:M154)&lt;=0),0,SIGN(D154)*(V154+IF(AE154&lt;=$Z154,1,0))/100)</f>
        <v>0</v>
      </c>
      <c r="O154" s="8" t="n">
        <f aca="false">IF(OR(NOT(ISNUMBER(D154)),SUM(J154:M154)&lt;=0),0,SIGN(D154)*(W154+IF(AF154&lt;=$Z154,1,0))/100)</f>
        <v>0</v>
      </c>
      <c r="P154" s="8" t="n">
        <f aca="false">IF(OR(NOT(ISNUMBER(D154)),SUM(J154:M154)&lt;=0),0,SIGN(D154)*(X154+IF(AG154&lt;=$Z154,1,0))/100)</f>
        <v>0</v>
      </c>
      <c r="Q154" s="8" t="n">
        <f aca="false">IF(OR(NOT(ISNUMBER(D154)),SUM(J154:M154)&lt;=0),0,SIGN(D154)*(Y154+IF(AH154&lt;=$Z154,1,0))/100)</f>
        <v>0</v>
      </c>
      <c r="R154" s="2" t="n">
        <f aca="false">IF(OR(NOT(ISNUMBER(D154)),SUM(J154:M154)&lt;=0),0,ROUND(ROUND(ABS(D154)*100,0)*J154/SUM(J154:M154),10))</f>
        <v>0</v>
      </c>
      <c r="S154" s="2" t="n">
        <f aca="false">IF(OR(NOT(ISNUMBER(D154)),SUM(J154:M154)&lt;=0),0,ROUND(ROUND(ABS(D154)*100,0)*K154/SUM(J154:M154),10))</f>
        <v>0</v>
      </c>
      <c r="T154" s="2" t="n">
        <f aca="false">IF(OR(NOT(ISNUMBER(D154)),SUM(J154:M154)&lt;=0),0,ROUND(ROUND(ABS(D154)*100,0)*L154/SUM(J154:M154),10))</f>
        <v>0</v>
      </c>
      <c r="U154" s="2" t="n">
        <f aca="false">IF(OR(NOT(ISNUMBER(D154)),SUM(J154:M154)&lt;=0),0,ROUND(ROUND(ABS(D154)*100,0)*M154/SUM(J154:M154),10))</f>
        <v>0</v>
      </c>
      <c r="V154" s="2" t="n">
        <f aca="false">INT(R154)</f>
        <v>0</v>
      </c>
      <c r="W154" s="2" t="n">
        <f aca="false">INT(S154)</f>
        <v>0</v>
      </c>
      <c r="X154" s="2" t="n">
        <f aca="false">INT(T154)</f>
        <v>0</v>
      </c>
      <c r="Y154" s="2" t="n">
        <f aca="false">INT(U154)</f>
        <v>0</v>
      </c>
      <c r="Z154" s="2" t="n">
        <f aca="false">IF(ISNUMBER(D154),ROUND(ABS(D154)*100,0)-SUM(V154:Y154),0)</f>
        <v>0</v>
      </c>
      <c r="AA154" s="2" t="n">
        <f aca="false">ROUND(R154-V154,10)</f>
        <v>0</v>
      </c>
      <c r="AB154" s="2" t="n">
        <f aca="false">ROUND(S154-W154,10)</f>
        <v>0</v>
      </c>
      <c r="AC154" s="2" t="n">
        <f aca="false">ROUND(T154-X154,10)</f>
        <v>0</v>
      </c>
      <c r="AD154" s="2" t="n">
        <f aca="false">ROUND(U154-Y154,10)</f>
        <v>0</v>
      </c>
      <c r="AE154" s="2" t="n">
        <f aca="false">COUNTIFS($AA154:$AD154,"&gt;"&amp;AA154)+COUNTIFS($AA154:AA154,AA154)</f>
        <v>1</v>
      </c>
      <c r="AF154" s="2" t="n">
        <f aca="false">COUNTIFS($AA154:$AD154,"&gt;"&amp;AB154)+COUNTIFS($AA154:AB154,AB154)</f>
        <v>2</v>
      </c>
      <c r="AG154" s="2" t="n">
        <f aca="false">COUNTIFS($AA154:$AD154,"&gt;"&amp;AC154)+COUNTIFS($AA154:AC154,AC154)</f>
        <v>3</v>
      </c>
      <c r="AH154" s="2" t="n">
        <f aca="false">COUNTIFS($AA154:$AD154,"&gt;"&amp;AD154)+COUNTIFS($AA154:AD154,AD154)</f>
        <v>4</v>
      </c>
      <c r="AI154" s="2" t="str">
        <f aca="false">IF(COUNTA(A154:I154)=0,"",IF(OR(NOT(ISNUMBER(A154)),B154="",COUNTIFS(Reparto!$A$8:INDEX(Reparto!$A$8:$A$11,Reparto!$E$5),C154)&lt;&gt;1,NOT(ISNUMBER(D154)),ABS(D154-ROUND(D154,2))&gt;0.000001,MIN(J154:M154)&lt;0,SUM(J154:M154)&lt;=0,COUNT(J154:M154)&lt;&gt;4,ABS(SUM(N154:Q154)-D154)&gt;0.000001),"REVISAR datos","Correcto"))</f>
        <v/>
      </c>
    </row>
    <row r="155" customFormat="false" ht="24" hidden="false" customHeight="true" outlineLevel="0" collapsed="false">
      <c r="A155" s="19"/>
      <c r="B155" s="17"/>
      <c r="C155" s="17"/>
      <c r="D155" s="18"/>
      <c r="E155" s="17"/>
      <c r="F155" s="17"/>
      <c r="G155" s="17"/>
      <c r="H155" s="17"/>
      <c r="I155" s="17"/>
      <c r="J155" s="2" t="n">
        <f aca="false">IF(1&gt;Reparto!$E$5,0,IF(F155="",Reparto!$D$8,F155))</f>
        <v>1800</v>
      </c>
      <c r="K155" s="2" t="n">
        <f aca="false">IF(2&gt;Reparto!$E$5,0,IF(G155="",Reparto!$D$9,G155))</f>
        <v>1200</v>
      </c>
      <c r="L155" s="2" t="n">
        <f aca="false">IF(3&gt;Reparto!$E$5,0,IF(H155="",Reparto!$D$10,H155))</f>
        <v>0</v>
      </c>
      <c r="M155" s="2" t="n">
        <f aca="false">IF(4&gt;Reparto!$E$5,0,IF(I155="",Reparto!$D$11,I155))</f>
        <v>0</v>
      </c>
      <c r="N155" s="8" t="n">
        <f aca="false">IF(OR(NOT(ISNUMBER(D155)),SUM(J155:M155)&lt;=0),0,SIGN(D155)*(V155+IF(AE155&lt;=$Z155,1,0))/100)</f>
        <v>0</v>
      </c>
      <c r="O155" s="8" t="n">
        <f aca="false">IF(OR(NOT(ISNUMBER(D155)),SUM(J155:M155)&lt;=0),0,SIGN(D155)*(W155+IF(AF155&lt;=$Z155,1,0))/100)</f>
        <v>0</v>
      </c>
      <c r="P155" s="8" t="n">
        <f aca="false">IF(OR(NOT(ISNUMBER(D155)),SUM(J155:M155)&lt;=0),0,SIGN(D155)*(X155+IF(AG155&lt;=$Z155,1,0))/100)</f>
        <v>0</v>
      </c>
      <c r="Q155" s="8" t="n">
        <f aca="false">IF(OR(NOT(ISNUMBER(D155)),SUM(J155:M155)&lt;=0),0,SIGN(D155)*(Y155+IF(AH155&lt;=$Z155,1,0))/100)</f>
        <v>0</v>
      </c>
      <c r="R155" s="2" t="n">
        <f aca="false">IF(OR(NOT(ISNUMBER(D155)),SUM(J155:M155)&lt;=0),0,ROUND(ROUND(ABS(D155)*100,0)*J155/SUM(J155:M155),10))</f>
        <v>0</v>
      </c>
      <c r="S155" s="2" t="n">
        <f aca="false">IF(OR(NOT(ISNUMBER(D155)),SUM(J155:M155)&lt;=0),0,ROUND(ROUND(ABS(D155)*100,0)*K155/SUM(J155:M155),10))</f>
        <v>0</v>
      </c>
      <c r="T155" s="2" t="n">
        <f aca="false">IF(OR(NOT(ISNUMBER(D155)),SUM(J155:M155)&lt;=0),0,ROUND(ROUND(ABS(D155)*100,0)*L155/SUM(J155:M155),10))</f>
        <v>0</v>
      </c>
      <c r="U155" s="2" t="n">
        <f aca="false">IF(OR(NOT(ISNUMBER(D155)),SUM(J155:M155)&lt;=0),0,ROUND(ROUND(ABS(D155)*100,0)*M155/SUM(J155:M155),10))</f>
        <v>0</v>
      </c>
      <c r="V155" s="2" t="n">
        <f aca="false">INT(R155)</f>
        <v>0</v>
      </c>
      <c r="W155" s="2" t="n">
        <f aca="false">INT(S155)</f>
        <v>0</v>
      </c>
      <c r="X155" s="2" t="n">
        <f aca="false">INT(T155)</f>
        <v>0</v>
      </c>
      <c r="Y155" s="2" t="n">
        <f aca="false">INT(U155)</f>
        <v>0</v>
      </c>
      <c r="Z155" s="2" t="n">
        <f aca="false">IF(ISNUMBER(D155),ROUND(ABS(D155)*100,0)-SUM(V155:Y155),0)</f>
        <v>0</v>
      </c>
      <c r="AA155" s="2" t="n">
        <f aca="false">ROUND(R155-V155,10)</f>
        <v>0</v>
      </c>
      <c r="AB155" s="2" t="n">
        <f aca="false">ROUND(S155-W155,10)</f>
        <v>0</v>
      </c>
      <c r="AC155" s="2" t="n">
        <f aca="false">ROUND(T155-X155,10)</f>
        <v>0</v>
      </c>
      <c r="AD155" s="2" t="n">
        <f aca="false">ROUND(U155-Y155,10)</f>
        <v>0</v>
      </c>
      <c r="AE155" s="2" t="n">
        <f aca="false">COUNTIFS($AA155:$AD155,"&gt;"&amp;AA155)+COUNTIFS($AA155:AA155,AA155)</f>
        <v>1</v>
      </c>
      <c r="AF155" s="2" t="n">
        <f aca="false">COUNTIFS($AA155:$AD155,"&gt;"&amp;AB155)+COUNTIFS($AA155:AB155,AB155)</f>
        <v>2</v>
      </c>
      <c r="AG155" s="2" t="n">
        <f aca="false">COUNTIFS($AA155:$AD155,"&gt;"&amp;AC155)+COUNTIFS($AA155:AC155,AC155)</f>
        <v>3</v>
      </c>
      <c r="AH155" s="2" t="n">
        <f aca="false">COUNTIFS($AA155:$AD155,"&gt;"&amp;AD155)+COUNTIFS($AA155:AD155,AD155)</f>
        <v>4</v>
      </c>
      <c r="AI155" s="2" t="str">
        <f aca="false">IF(COUNTA(A155:I155)=0,"",IF(OR(NOT(ISNUMBER(A155)),B155="",COUNTIFS(Reparto!$A$8:INDEX(Reparto!$A$8:$A$11,Reparto!$E$5),C155)&lt;&gt;1,NOT(ISNUMBER(D155)),ABS(D155-ROUND(D155,2))&gt;0.000001,MIN(J155:M155)&lt;0,SUM(J155:M155)&lt;=0,COUNT(J155:M155)&lt;&gt;4,ABS(SUM(N155:Q155)-D155)&gt;0.000001),"REVISAR datos","Correcto"))</f>
        <v/>
      </c>
    </row>
    <row r="156" customFormat="false" ht="24" hidden="false" customHeight="true" outlineLevel="0" collapsed="false">
      <c r="A156" s="19"/>
      <c r="B156" s="17"/>
      <c r="C156" s="17"/>
      <c r="D156" s="18"/>
      <c r="E156" s="17"/>
      <c r="F156" s="17"/>
      <c r="G156" s="17"/>
      <c r="H156" s="17"/>
      <c r="I156" s="17"/>
      <c r="J156" s="2" t="n">
        <f aca="false">IF(1&gt;Reparto!$E$5,0,IF(F156="",Reparto!$D$8,F156))</f>
        <v>1800</v>
      </c>
      <c r="K156" s="2" t="n">
        <f aca="false">IF(2&gt;Reparto!$E$5,0,IF(G156="",Reparto!$D$9,G156))</f>
        <v>1200</v>
      </c>
      <c r="L156" s="2" t="n">
        <f aca="false">IF(3&gt;Reparto!$E$5,0,IF(H156="",Reparto!$D$10,H156))</f>
        <v>0</v>
      </c>
      <c r="M156" s="2" t="n">
        <f aca="false">IF(4&gt;Reparto!$E$5,0,IF(I156="",Reparto!$D$11,I156))</f>
        <v>0</v>
      </c>
      <c r="N156" s="8" t="n">
        <f aca="false">IF(OR(NOT(ISNUMBER(D156)),SUM(J156:M156)&lt;=0),0,SIGN(D156)*(V156+IF(AE156&lt;=$Z156,1,0))/100)</f>
        <v>0</v>
      </c>
      <c r="O156" s="8" t="n">
        <f aca="false">IF(OR(NOT(ISNUMBER(D156)),SUM(J156:M156)&lt;=0),0,SIGN(D156)*(W156+IF(AF156&lt;=$Z156,1,0))/100)</f>
        <v>0</v>
      </c>
      <c r="P156" s="8" t="n">
        <f aca="false">IF(OR(NOT(ISNUMBER(D156)),SUM(J156:M156)&lt;=0),0,SIGN(D156)*(X156+IF(AG156&lt;=$Z156,1,0))/100)</f>
        <v>0</v>
      </c>
      <c r="Q156" s="8" t="n">
        <f aca="false">IF(OR(NOT(ISNUMBER(D156)),SUM(J156:M156)&lt;=0),0,SIGN(D156)*(Y156+IF(AH156&lt;=$Z156,1,0))/100)</f>
        <v>0</v>
      </c>
      <c r="R156" s="2" t="n">
        <f aca="false">IF(OR(NOT(ISNUMBER(D156)),SUM(J156:M156)&lt;=0),0,ROUND(ROUND(ABS(D156)*100,0)*J156/SUM(J156:M156),10))</f>
        <v>0</v>
      </c>
      <c r="S156" s="2" t="n">
        <f aca="false">IF(OR(NOT(ISNUMBER(D156)),SUM(J156:M156)&lt;=0),0,ROUND(ROUND(ABS(D156)*100,0)*K156/SUM(J156:M156),10))</f>
        <v>0</v>
      </c>
      <c r="T156" s="2" t="n">
        <f aca="false">IF(OR(NOT(ISNUMBER(D156)),SUM(J156:M156)&lt;=0),0,ROUND(ROUND(ABS(D156)*100,0)*L156/SUM(J156:M156),10))</f>
        <v>0</v>
      </c>
      <c r="U156" s="2" t="n">
        <f aca="false">IF(OR(NOT(ISNUMBER(D156)),SUM(J156:M156)&lt;=0),0,ROUND(ROUND(ABS(D156)*100,0)*M156/SUM(J156:M156),10))</f>
        <v>0</v>
      </c>
      <c r="V156" s="2" t="n">
        <f aca="false">INT(R156)</f>
        <v>0</v>
      </c>
      <c r="W156" s="2" t="n">
        <f aca="false">INT(S156)</f>
        <v>0</v>
      </c>
      <c r="X156" s="2" t="n">
        <f aca="false">INT(T156)</f>
        <v>0</v>
      </c>
      <c r="Y156" s="2" t="n">
        <f aca="false">INT(U156)</f>
        <v>0</v>
      </c>
      <c r="Z156" s="2" t="n">
        <f aca="false">IF(ISNUMBER(D156),ROUND(ABS(D156)*100,0)-SUM(V156:Y156),0)</f>
        <v>0</v>
      </c>
      <c r="AA156" s="2" t="n">
        <f aca="false">ROUND(R156-V156,10)</f>
        <v>0</v>
      </c>
      <c r="AB156" s="2" t="n">
        <f aca="false">ROUND(S156-W156,10)</f>
        <v>0</v>
      </c>
      <c r="AC156" s="2" t="n">
        <f aca="false">ROUND(T156-X156,10)</f>
        <v>0</v>
      </c>
      <c r="AD156" s="2" t="n">
        <f aca="false">ROUND(U156-Y156,10)</f>
        <v>0</v>
      </c>
      <c r="AE156" s="2" t="n">
        <f aca="false">COUNTIFS($AA156:$AD156,"&gt;"&amp;AA156)+COUNTIFS($AA156:AA156,AA156)</f>
        <v>1</v>
      </c>
      <c r="AF156" s="2" t="n">
        <f aca="false">COUNTIFS($AA156:$AD156,"&gt;"&amp;AB156)+COUNTIFS($AA156:AB156,AB156)</f>
        <v>2</v>
      </c>
      <c r="AG156" s="2" t="n">
        <f aca="false">COUNTIFS($AA156:$AD156,"&gt;"&amp;AC156)+COUNTIFS($AA156:AC156,AC156)</f>
        <v>3</v>
      </c>
      <c r="AH156" s="2" t="n">
        <f aca="false">COUNTIFS($AA156:$AD156,"&gt;"&amp;AD156)+COUNTIFS($AA156:AD156,AD156)</f>
        <v>4</v>
      </c>
      <c r="AI156" s="2" t="str">
        <f aca="false">IF(COUNTA(A156:I156)=0,"",IF(OR(NOT(ISNUMBER(A156)),B156="",COUNTIFS(Reparto!$A$8:INDEX(Reparto!$A$8:$A$11,Reparto!$E$5),C156)&lt;&gt;1,NOT(ISNUMBER(D156)),ABS(D156-ROUND(D156,2))&gt;0.000001,MIN(J156:M156)&lt;0,SUM(J156:M156)&lt;=0,COUNT(J156:M156)&lt;&gt;4,ABS(SUM(N156:Q156)-D156)&gt;0.000001),"REVISAR datos","Correcto"))</f>
        <v/>
      </c>
    </row>
    <row r="157" customFormat="false" ht="24" hidden="false" customHeight="true" outlineLevel="0" collapsed="false">
      <c r="A157" s="19"/>
      <c r="B157" s="17"/>
      <c r="C157" s="17"/>
      <c r="D157" s="18"/>
      <c r="E157" s="17"/>
      <c r="F157" s="17"/>
      <c r="G157" s="17"/>
      <c r="H157" s="17"/>
      <c r="I157" s="17"/>
      <c r="J157" s="2" t="n">
        <f aca="false">IF(1&gt;Reparto!$E$5,0,IF(F157="",Reparto!$D$8,F157))</f>
        <v>1800</v>
      </c>
      <c r="K157" s="2" t="n">
        <f aca="false">IF(2&gt;Reparto!$E$5,0,IF(G157="",Reparto!$D$9,G157))</f>
        <v>1200</v>
      </c>
      <c r="L157" s="2" t="n">
        <f aca="false">IF(3&gt;Reparto!$E$5,0,IF(H157="",Reparto!$D$10,H157))</f>
        <v>0</v>
      </c>
      <c r="M157" s="2" t="n">
        <f aca="false">IF(4&gt;Reparto!$E$5,0,IF(I157="",Reparto!$D$11,I157))</f>
        <v>0</v>
      </c>
      <c r="N157" s="8" t="n">
        <f aca="false">IF(OR(NOT(ISNUMBER(D157)),SUM(J157:M157)&lt;=0),0,SIGN(D157)*(V157+IF(AE157&lt;=$Z157,1,0))/100)</f>
        <v>0</v>
      </c>
      <c r="O157" s="8" t="n">
        <f aca="false">IF(OR(NOT(ISNUMBER(D157)),SUM(J157:M157)&lt;=0),0,SIGN(D157)*(W157+IF(AF157&lt;=$Z157,1,0))/100)</f>
        <v>0</v>
      </c>
      <c r="P157" s="8" t="n">
        <f aca="false">IF(OR(NOT(ISNUMBER(D157)),SUM(J157:M157)&lt;=0),0,SIGN(D157)*(X157+IF(AG157&lt;=$Z157,1,0))/100)</f>
        <v>0</v>
      </c>
      <c r="Q157" s="8" t="n">
        <f aca="false">IF(OR(NOT(ISNUMBER(D157)),SUM(J157:M157)&lt;=0),0,SIGN(D157)*(Y157+IF(AH157&lt;=$Z157,1,0))/100)</f>
        <v>0</v>
      </c>
      <c r="R157" s="2" t="n">
        <f aca="false">IF(OR(NOT(ISNUMBER(D157)),SUM(J157:M157)&lt;=0),0,ROUND(ROUND(ABS(D157)*100,0)*J157/SUM(J157:M157),10))</f>
        <v>0</v>
      </c>
      <c r="S157" s="2" t="n">
        <f aca="false">IF(OR(NOT(ISNUMBER(D157)),SUM(J157:M157)&lt;=0),0,ROUND(ROUND(ABS(D157)*100,0)*K157/SUM(J157:M157),10))</f>
        <v>0</v>
      </c>
      <c r="T157" s="2" t="n">
        <f aca="false">IF(OR(NOT(ISNUMBER(D157)),SUM(J157:M157)&lt;=0),0,ROUND(ROUND(ABS(D157)*100,0)*L157/SUM(J157:M157),10))</f>
        <v>0</v>
      </c>
      <c r="U157" s="2" t="n">
        <f aca="false">IF(OR(NOT(ISNUMBER(D157)),SUM(J157:M157)&lt;=0),0,ROUND(ROUND(ABS(D157)*100,0)*M157/SUM(J157:M157),10))</f>
        <v>0</v>
      </c>
      <c r="V157" s="2" t="n">
        <f aca="false">INT(R157)</f>
        <v>0</v>
      </c>
      <c r="W157" s="2" t="n">
        <f aca="false">INT(S157)</f>
        <v>0</v>
      </c>
      <c r="X157" s="2" t="n">
        <f aca="false">INT(T157)</f>
        <v>0</v>
      </c>
      <c r="Y157" s="2" t="n">
        <f aca="false">INT(U157)</f>
        <v>0</v>
      </c>
      <c r="Z157" s="2" t="n">
        <f aca="false">IF(ISNUMBER(D157),ROUND(ABS(D157)*100,0)-SUM(V157:Y157),0)</f>
        <v>0</v>
      </c>
      <c r="AA157" s="2" t="n">
        <f aca="false">ROUND(R157-V157,10)</f>
        <v>0</v>
      </c>
      <c r="AB157" s="2" t="n">
        <f aca="false">ROUND(S157-W157,10)</f>
        <v>0</v>
      </c>
      <c r="AC157" s="2" t="n">
        <f aca="false">ROUND(T157-X157,10)</f>
        <v>0</v>
      </c>
      <c r="AD157" s="2" t="n">
        <f aca="false">ROUND(U157-Y157,10)</f>
        <v>0</v>
      </c>
      <c r="AE157" s="2" t="n">
        <f aca="false">COUNTIFS($AA157:$AD157,"&gt;"&amp;AA157)+COUNTIFS($AA157:AA157,AA157)</f>
        <v>1</v>
      </c>
      <c r="AF157" s="2" t="n">
        <f aca="false">COUNTIFS($AA157:$AD157,"&gt;"&amp;AB157)+COUNTIFS($AA157:AB157,AB157)</f>
        <v>2</v>
      </c>
      <c r="AG157" s="2" t="n">
        <f aca="false">COUNTIFS($AA157:$AD157,"&gt;"&amp;AC157)+COUNTIFS($AA157:AC157,AC157)</f>
        <v>3</v>
      </c>
      <c r="AH157" s="2" t="n">
        <f aca="false">COUNTIFS($AA157:$AD157,"&gt;"&amp;AD157)+COUNTIFS($AA157:AD157,AD157)</f>
        <v>4</v>
      </c>
      <c r="AI157" s="2" t="str">
        <f aca="false">IF(COUNTA(A157:I157)=0,"",IF(OR(NOT(ISNUMBER(A157)),B157="",COUNTIFS(Reparto!$A$8:INDEX(Reparto!$A$8:$A$11,Reparto!$E$5),C157)&lt;&gt;1,NOT(ISNUMBER(D157)),ABS(D157-ROUND(D157,2))&gt;0.000001,MIN(J157:M157)&lt;0,SUM(J157:M157)&lt;=0,COUNT(J157:M157)&lt;&gt;4,ABS(SUM(N157:Q157)-D157)&gt;0.000001),"REVISAR datos","Correcto"))</f>
        <v/>
      </c>
    </row>
    <row r="158" customFormat="false" ht="24" hidden="false" customHeight="true" outlineLevel="0" collapsed="false">
      <c r="A158" s="19"/>
      <c r="B158" s="17"/>
      <c r="C158" s="17"/>
      <c r="D158" s="18"/>
      <c r="E158" s="17"/>
      <c r="F158" s="17"/>
      <c r="G158" s="17"/>
      <c r="H158" s="17"/>
      <c r="I158" s="17"/>
      <c r="J158" s="2" t="n">
        <f aca="false">IF(1&gt;Reparto!$E$5,0,IF(F158="",Reparto!$D$8,F158))</f>
        <v>1800</v>
      </c>
      <c r="K158" s="2" t="n">
        <f aca="false">IF(2&gt;Reparto!$E$5,0,IF(G158="",Reparto!$D$9,G158))</f>
        <v>1200</v>
      </c>
      <c r="L158" s="2" t="n">
        <f aca="false">IF(3&gt;Reparto!$E$5,0,IF(H158="",Reparto!$D$10,H158))</f>
        <v>0</v>
      </c>
      <c r="M158" s="2" t="n">
        <f aca="false">IF(4&gt;Reparto!$E$5,0,IF(I158="",Reparto!$D$11,I158))</f>
        <v>0</v>
      </c>
      <c r="N158" s="8" t="n">
        <f aca="false">IF(OR(NOT(ISNUMBER(D158)),SUM(J158:M158)&lt;=0),0,SIGN(D158)*(V158+IF(AE158&lt;=$Z158,1,0))/100)</f>
        <v>0</v>
      </c>
      <c r="O158" s="8" t="n">
        <f aca="false">IF(OR(NOT(ISNUMBER(D158)),SUM(J158:M158)&lt;=0),0,SIGN(D158)*(W158+IF(AF158&lt;=$Z158,1,0))/100)</f>
        <v>0</v>
      </c>
      <c r="P158" s="8" t="n">
        <f aca="false">IF(OR(NOT(ISNUMBER(D158)),SUM(J158:M158)&lt;=0),0,SIGN(D158)*(X158+IF(AG158&lt;=$Z158,1,0))/100)</f>
        <v>0</v>
      </c>
      <c r="Q158" s="8" t="n">
        <f aca="false">IF(OR(NOT(ISNUMBER(D158)),SUM(J158:M158)&lt;=0),0,SIGN(D158)*(Y158+IF(AH158&lt;=$Z158,1,0))/100)</f>
        <v>0</v>
      </c>
      <c r="R158" s="2" t="n">
        <f aca="false">IF(OR(NOT(ISNUMBER(D158)),SUM(J158:M158)&lt;=0),0,ROUND(ROUND(ABS(D158)*100,0)*J158/SUM(J158:M158),10))</f>
        <v>0</v>
      </c>
      <c r="S158" s="2" t="n">
        <f aca="false">IF(OR(NOT(ISNUMBER(D158)),SUM(J158:M158)&lt;=0),0,ROUND(ROUND(ABS(D158)*100,0)*K158/SUM(J158:M158),10))</f>
        <v>0</v>
      </c>
      <c r="T158" s="2" t="n">
        <f aca="false">IF(OR(NOT(ISNUMBER(D158)),SUM(J158:M158)&lt;=0),0,ROUND(ROUND(ABS(D158)*100,0)*L158/SUM(J158:M158),10))</f>
        <v>0</v>
      </c>
      <c r="U158" s="2" t="n">
        <f aca="false">IF(OR(NOT(ISNUMBER(D158)),SUM(J158:M158)&lt;=0),0,ROUND(ROUND(ABS(D158)*100,0)*M158/SUM(J158:M158),10))</f>
        <v>0</v>
      </c>
      <c r="V158" s="2" t="n">
        <f aca="false">INT(R158)</f>
        <v>0</v>
      </c>
      <c r="W158" s="2" t="n">
        <f aca="false">INT(S158)</f>
        <v>0</v>
      </c>
      <c r="X158" s="2" t="n">
        <f aca="false">INT(T158)</f>
        <v>0</v>
      </c>
      <c r="Y158" s="2" t="n">
        <f aca="false">INT(U158)</f>
        <v>0</v>
      </c>
      <c r="Z158" s="2" t="n">
        <f aca="false">IF(ISNUMBER(D158),ROUND(ABS(D158)*100,0)-SUM(V158:Y158),0)</f>
        <v>0</v>
      </c>
      <c r="AA158" s="2" t="n">
        <f aca="false">ROUND(R158-V158,10)</f>
        <v>0</v>
      </c>
      <c r="AB158" s="2" t="n">
        <f aca="false">ROUND(S158-W158,10)</f>
        <v>0</v>
      </c>
      <c r="AC158" s="2" t="n">
        <f aca="false">ROUND(T158-X158,10)</f>
        <v>0</v>
      </c>
      <c r="AD158" s="2" t="n">
        <f aca="false">ROUND(U158-Y158,10)</f>
        <v>0</v>
      </c>
      <c r="AE158" s="2" t="n">
        <f aca="false">COUNTIFS($AA158:$AD158,"&gt;"&amp;AA158)+COUNTIFS($AA158:AA158,AA158)</f>
        <v>1</v>
      </c>
      <c r="AF158" s="2" t="n">
        <f aca="false">COUNTIFS($AA158:$AD158,"&gt;"&amp;AB158)+COUNTIFS($AA158:AB158,AB158)</f>
        <v>2</v>
      </c>
      <c r="AG158" s="2" t="n">
        <f aca="false">COUNTIFS($AA158:$AD158,"&gt;"&amp;AC158)+COUNTIFS($AA158:AC158,AC158)</f>
        <v>3</v>
      </c>
      <c r="AH158" s="2" t="n">
        <f aca="false">COUNTIFS($AA158:$AD158,"&gt;"&amp;AD158)+COUNTIFS($AA158:AD158,AD158)</f>
        <v>4</v>
      </c>
      <c r="AI158" s="2" t="str">
        <f aca="false">IF(COUNTA(A158:I158)=0,"",IF(OR(NOT(ISNUMBER(A158)),B158="",COUNTIFS(Reparto!$A$8:INDEX(Reparto!$A$8:$A$11,Reparto!$E$5),C158)&lt;&gt;1,NOT(ISNUMBER(D158)),ABS(D158-ROUND(D158,2))&gt;0.000001,MIN(J158:M158)&lt;0,SUM(J158:M158)&lt;=0,COUNT(J158:M158)&lt;&gt;4,ABS(SUM(N158:Q158)-D158)&gt;0.000001),"REVISAR datos","Correcto"))</f>
        <v/>
      </c>
    </row>
    <row r="159" customFormat="false" ht="24" hidden="false" customHeight="true" outlineLevel="0" collapsed="false">
      <c r="A159" s="19"/>
      <c r="B159" s="17"/>
      <c r="C159" s="17"/>
      <c r="D159" s="18"/>
      <c r="E159" s="17"/>
      <c r="F159" s="17"/>
      <c r="G159" s="17"/>
      <c r="H159" s="17"/>
      <c r="I159" s="17"/>
      <c r="J159" s="2" t="n">
        <f aca="false">IF(1&gt;Reparto!$E$5,0,IF(F159="",Reparto!$D$8,F159))</f>
        <v>1800</v>
      </c>
      <c r="K159" s="2" t="n">
        <f aca="false">IF(2&gt;Reparto!$E$5,0,IF(G159="",Reparto!$D$9,G159))</f>
        <v>1200</v>
      </c>
      <c r="L159" s="2" t="n">
        <f aca="false">IF(3&gt;Reparto!$E$5,0,IF(H159="",Reparto!$D$10,H159))</f>
        <v>0</v>
      </c>
      <c r="M159" s="2" t="n">
        <f aca="false">IF(4&gt;Reparto!$E$5,0,IF(I159="",Reparto!$D$11,I159))</f>
        <v>0</v>
      </c>
      <c r="N159" s="8" t="n">
        <f aca="false">IF(OR(NOT(ISNUMBER(D159)),SUM(J159:M159)&lt;=0),0,SIGN(D159)*(V159+IF(AE159&lt;=$Z159,1,0))/100)</f>
        <v>0</v>
      </c>
      <c r="O159" s="8" t="n">
        <f aca="false">IF(OR(NOT(ISNUMBER(D159)),SUM(J159:M159)&lt;=0),0,SIGN(D159)*(W159+IF(AF159&lt;=$Z159,1,0))/100)</f>
        <v>0</v>
      </c>
      <c r="P159" s="8" t="n">
        <f aca="false">IF(OR(NOT(ISNUMBER(D159)),SUM(J159:M159)&lt;=0),0,SIGN(D159)*(X159+IF(AG159&lt;=$Z159,1,0))/100)</f>
        <v>0</v>
      </c>
      <c r="Q159" s="8" t="n">
        <f aca="false">IF(OR(NOT(ISNUMBER(D159)),SUM(J159:M159)&lt;=0),0,SIGN(D159)*(Y159+IF(AH159&lt;=$Z159,1,0))/100)</f>
        <v>0</v>
      </c>
      <c r="R159" s="2" t="n">
        <f aca="false">IF(OR(NOT(ISNUMBER(D159)),SUM(J159:M159)&lt;=0),0,ROUND(ROUND(ABS(D159)*100,0)*J159/SUM(J159:M159),10))</f>
        <v>0</v>
      </c>
      <c r="S159" s="2" t="n">
        <f aca="false">IF(OR(NOT(ISNUMBER(D159)),SUM(J159:M159)&lt;=0),0,ROUND(ROUND(ABS(D159)*100,0)*K159/SUM(J159:M159),10))</f>
        <v>0</v>
      </c>
      <c r="T159" s="2" t="n">
        <f aca="false">IF(OR(NOT(ISNUMBER(D159)),SUM(J159:M159)&lt;=0),0,ROUND(ROUND(ABS(D159)*100,0)*L159/SUM(J159:M159),10))</f>
        <v>0</v>
      </c>
      <c r="U159" s="2" t="n">
        <f aca="false">IF(OR(NOT(ISNUMBER(D159)),SUM(J159:M159)&lt;=0),0,ROUND(ROUND(ABS(D159)*100,0)*M159/SUM(J159:M159),10))</f>
        <v>0</v>
      </c>
      <c r="V159" s="2" t="n">
        <f aca="false">INT(R159)</f>
        <v>0</v>
      </c>
      <c r="W159" s="2" t="n">
        <f aca="false">INT(S159)</f>
        <v>0</v>
      </c>
      <c r="X159" s="2" t="n">
        <f aca="false">INT(T159)</f>
        <v>0</v>
      </c>
      <c r="Y159" s="2" t="n">
        <f aca="false">INT(U159)</f>
        <v>0</v>
      </c>
      <c r="Z159" s="2" t="n">
        <f aca="false">IF(ISNUMBER(D159),ROUND(ABS(D159)*100,0)-SUM(V159:Y159),0)</f>
        <v>0</v>
      </c>
      <c r="AA159" s="2" t="n">
        <f aca="false">ROUND(R159-V159,10)</f>
        <v>0</v>
      </c>
      <c r="AB159" s="2" t="n">
        <f aca="false">ROUND(S159-W159,10)</f>
        <v>0</v>
      </c>
      <c r="AC159" s="2" t="n">
        <f aca="false">ROUND(T159-X159,10)</f>
        <v>0</v>
      </c>
      <c r="AD159" s="2" t="n">
        <f aca="false">ROUND(U159-Y159,10)</f>
        <v>0</v>
      </c>
      <c r="AE159" s="2" t="n">
        <f aca="false">COUNTIFS($AA159:$AD159,"&gt;"&amp;AA159)+COUNTIFS($AA159:AA159,AA159)</f>
        <v>1</v>
      </c>
      <c r="AF159" s="2" t="n">
        <f aca="false">COUNTIFS($AA159:$AD159,"&gt;"&amp;AB159)+COUNTIFS($AA159:AB159,AB159)</f>
        <v>2</v>
      </c>
      <c r="AG159" s="2" t="n">
        <f aca="false">COUNTIFS($AA159:$AD159,"&gt;"&amp;AC159)+COUNTIFS($AA159:AC159,AC159)</f>
        <v>3</v>
      </c>
      <c r="AH159" s="2" t="n">
        <f aca="false">COUNTIFS($AA159:$AD159,"&gt;"&amp;AD159)+COUNTIFS($AA159:AD159,AD159)</f>
        <v>4</v>
      </c>
      <c r="AI159" s="2" t="str">
        <f aca="false">IF(COUNTA(A159:I159)=0,"",IF(OR(NOT(ISNUMBER(A159)),B159="",COUNTIFS(Reparto!$A$8:INDEX(Reparto!$A$8:$A$11,Reparto!$E$5),C159)&lt;&gt;1,NOT(ISNUMBER(D159)),ABS(D159-ROUND(D159,2))&gt;0.000001,MIN(J159:M159)&lt;0,SUM(J159:M159)&lt;=0,COUNT(J159:M159)&lt;&gt;4,ABS(SUM(N159:Q159)-D159)&gt;0.000001),"REVISAR datos","Correcto"))</f>
        <v/>
      </c>
    </row>
    <row r="160" customFormat="false" ht="24" hidden="false" customHeight="true" outlineLevel="0" collapsed="false">
      <c r="A160" s="19"/>
      <c r="B160" s="17"/>
      <c r="C160" s="17"/>
      <c r="D160" s="18"/>
      <c r="E160" s="17"/>
      <c r="F160" s="17"/>
      <c r="G160" s="17"/>
      <c r="H160" s="17"/>
      <c r="I160" s="17"/>
      <c r="J160" s="2" t="n">
        <f aca="false">IF(1&gt;Reparto!$E$5,0,IF(F160="",Reparto!$D$8,F160))</f>
        <v>1800</v>
      </c>
      <c r="K160" s="2" t="n">
        <f aca="false">IF(2&gt;Reparto!$E$5,0,IF(G160="",Reparto!$D$9,G160))</f>
        <v>1200</v>
      </c>
      <c r="L160" s="2" t="n">
        <f aca="false">IF(3&gt;Reparto!$E$5,0,IF(H160="",Reparto!$D$10,H160))</f>
        <v>0</v>
      </c>
      <c r="M160" s="2" t="n">
        <f aca="false">IF(4&gt;Reparto!$E$5,0,IF(I160="",Reparto!$D$11,I160))</f>
        <v>0</v>
      </c>
      <c r="N160" s="8" t="n">
        <f aca="false">IF(OR(NOT(ISNUMBER(D160)),SUM(J160:M160)&lt;=0),0,SIGN(D160)*(V160+IF(AE160&lt;=$Z160,1,0))/100)</f>
        <v>0</v>
      </c>
      <c r="O160" s="8" t="n">
        <f aca="false">IF(OR(NOT(ISNUMBER(D160)),SUM(J160:M160)&lt;=0),0,SIGN(D160)*(W160+IF(AF160&lt;=$Z160,1,0))/100)</f>
        <v>0</v>
      </c>
      <c r="P160" s="8" t="n">
        <f aca="false">IF(OR(NOT(ISNUMBER(D160)),SUM(J160:M160)&lt;=0),0,SIGN(D160)*(X160+IF(AG160&lt;=$Z160,1,0))/100)</f>
        <v>0</v>
      </c>
      <c r="Q160" s="8" t="n">
        <f aca="false">IF(OR(NOT(ISNUMBER(D160)),SUM(J160:M160)&lt;=0),0,SIGN(D160)*(Y160+IF(AH160&lt;=$Z160,1,0))/100)</f>
        <v>0</v>
      </c>
      <c r="R160" s="2" t="n">
        <f aca="false">IF(OR(NOT(ISNUMBER(D160)),SUM(J160:M160)&lt;=0),0,ROUND(ROUND(ABS(D160)*100,0)*J160/SUM(J160:M160),10))</f>
        <v>0</v>
      </c>
      <c r="S160" s="2" t="n">
        <f aca="false">IF(OR(NOT(ISNUMBER(D160)),SUM(J160:M160)&lt;=0),0,ROUND(ROUND(ABS(D160)*100,0)*K160/SUM(J160:M160),10))</f>
        <v>0</v>
      </c>
      <c r="T160" s="2" t="n">
        <f aca="false">IF(OR(NOT(ISNUMBER(D160)),SUM(J160:M160)&lt;=0),0,ROUND(ROUND(ABS(D160)*100,0)*L160/SUM(J160:M160),10))</f>
        <v>0</v>
      </c>
      <c r="U160" s="2" t="n">
        <f aca="false">IF(OR(NOT(ISNUMBER(D160)),SUM(J160:M160)&lt;=0),0,ROUND(ROUND(ABS(D160)*100,0)*M160/SUM(J160:M160),10))</f>
        <v>0</v>
      </c>
      <c r="V160" s="2" t="n">
        <f aca="false">INT(R160)</f>
        <v>0</v>
      </c>
      <c r="W160" s="2" t="n">
        <f aca="false">INT(S160)</f>
        <v>0</v>
      </c>
      <c r="X160" s="2" t="n">
        <f aca="false">INT(T160)</f>
        <v>0</v>
      </c>
      <c r="Y160" s="2" t="n">
        <f aca="false">INT(U160)</f>
        <v>0</v>
      </c>
      <c r="Z160" s="2" t="n">
        <f aca="false">IF(ISNUMBER(D160),ROUND(ABS(D160)*100,0)-SUM(V160:Y160),0)</f>
        <v>0</v>
      </c>
      <c r="AA160" s="2" t="n">
        <f aca="false">ROUND(R160-V160,10)</f>
        <v>0</v>
      </c>
      <c r="AB160" s="2" t="n">
        <f aca="false">ROUND(S160-W160,10)</f>
        <v>0</v>
      </c>
      <c r="AC160" s="2" t="n">
        <f aca="false">ROUND(T160-X160,10)</f>
        <v>0</v>
      </c>
      <c r="AD160" s="2" t="n">
        <f aca="false">ROUND(U160-Y160,10)</f>
        <v>0</v>
      </c>
      <c r="AE160" s="2" t="n">
        <f aca="false">COUNTIFS($AA160:$AD160,"&gt;"&amp;AA160)+COUNTIFS($AA160:AA160,AA160)</f>
        <v>1</v>
      </c>
      <c r="AF160" s="2" t="n">
        <f aca="false">COUNTIFS($AA160:$AD160,"&gt;"&amp;AB160)+COUNTIFS($AA160:AB160,AB160)</f>
        <v>2</v>
      </c>
      <c r="AG160" s="2" t="n">
        <f aca="false">COUNTIFS($AA160:$AD160,"&gt;"&amp;AC160)+COUNTIFS($AA160:AC160,AC160)</f>
        <v>3</v>
      </c>
      <c r="AH160" s="2" t="n">
        <f aca="false">COUNTIFS($AA160:$AD160,"&gt;"&amp;AD160)+COUNTIFS($AA160:AD160,AD160)</f>
        <v>4</v>
      </c>
      <c r="AI160" s="2" t="str">
        <f aca="false">IF(COUNTA(A160:I160)=0,"",IF(OR(NOT(ISNUMBER(A160)),B160="",COUNTIFS(Reparto!$A$8:INDEX(Reparto!$A$8:$A$11,Reparto!$E$5),C160)&lt;&gt;1,NOT(ISNUMBER(D160)),ABS(D160-ROUND(D160,2))&gt;0.000001,MIN(J160:M160)&lt;0,SUM(J160:M160)&lt;=0,COUNT(J160:M160)&lt;&gt;4,ABS(SUM(N160:Q160)-D160)&gt;0.000001),"REVISAR datos","Correcto"))</f>
        <v/>
      </c>
    </row>
    <row r="161" customFormat="false" ht="24" hidden="false" customHeight="true" outlineLevel="0" collapsed="false">
      <c r="A161" s="19"/>
      <c r="B161" s="17"/>
      <c r="C161" s="17"/>
      <c r="D161" s="18"/>
      <c r="E161" s="17"/>
      <c r="F161" s="17"/>
      <c r="G161" s="17"/>
      <c r="H161" s="17"/>
      <c r="I161" s="17"/>
      <c r="J161" s="2" t="n">
        <f aca="false">IF(1&gt;Reparto!$E$5,0,IF(F161="",Reparto!$D$8,F161))</f>
        <v>1800</v>
      </c>
      <c r="K161" s="2" t="n">
        <f aca="false">IF(2&gt;Reparto!$E$5,0,IF(G161="",Reparto!$D$9,G161))</f>
        <v>1200</v>
      </c>
      <c r="L161" s="2" t="n">
        <f aca="false">IF(3&gt;Reparto!$E$5,0,IF(H161="",Reparto!$D$10,H161))</f>
        <v>0</v>
      </c>
      <c r="M161" s="2" t="n">
        <f aca="false">IF(4&gt;Reparto!$E$5,0,IF(I161="",Reparto!$D$11,I161))</f>
        <v>0</v>
      </c>
      <c r="N161" s="8" t="n">
        <f aca="false">IF(OR(NOT(ISNUMBER(D161)),SUM(J161:M161)&lt;=0),0,SIGN(D161)*(V161+IF(AE161&lt;=$Z161,1,0))/100)</f>
        <v>0</v>
      </c>
      <c r="O161" s="8" t="n">
        <f aca="false">IF(OR(NOT(ISNUMBER(D161)),SUM(J161:M161)&lt;=0),0,SIGN(D161)*(W161+IF(AF161&lt;=$Z161,1,0))/100)</f>
        <v>0</v>
      </c>
      <c r="P161" s="8" t="n">
        <f aca="false">IF(OR(NOT(ISNUMBER(D161)),SUM(J161:M161)&lt;=0),0,SIGN(D161)*(X161+IF(AG161&lt;=$Z161,1,0))/100)</f>
        <v>0</v>
      </c>
      <c r="Q161" s="8" t="n">
        <f aca="false">IF(OR(NOT(ISNUMBER(D161)),SUM(J161:M161)&lt;=0),0,SIGN(D161)*(Y161+IF(AH161&lt;=$Z161,1,0))/100)</f>
        <v>0</v>
      </c>
      <c r="R161" s="2" t="n">
        <f aca="false">IF(OR(NOT(ISNUMBER(D161)),SUM(J161:M161)&lt;=0),0,ROUND(ROUND(ABS(D161)*100,0)*J161/SUM(J161:M161),10))</f>
        <v>0</v>
      </c>
      <c r="S161" s="2" t="n">
        <f aca="false">IF(OR(NOT(ISNUMBER(D161)),SUM(J161:M161)&lt;=0),0,ROUND(ROUND(ABS(D161)*100,0)*K161/SUM(J161:M161),10))</f>
        <v>0</v>
      </c>
      <c r="T161" s="2" t="n">
        <f aca="false">IF(OR(NOT(ISNUMBER(D161)),SUM(J161:M161)&lt;=0),0,ROUND(ROUND(ABS(D161)*100,0)*L161/SUM(J161:M161),10))</f>
        <v>0</v>
      </c>
      <c r="U161" s="2" t="n">
        <f aca="false">IF(OR(NOT(ISNUMBER(D161)),SUM(J161:M161)&lt;=0),0,ROUND(ROUND(ABS(D161)*100,0)*M161/SUM(J161:M161),10))</f>
        <v>0</v>
      </c>
      <c r="V161" s="2" t="n">
        <f aca="false">INT(R161)</f>
        <v>0</v>
      </c>
      <c r="W161" s="2" t="n">
        <f aca="false">INT(S161)</f>
        <v>0</v>
      </c>
      <c r="X161" s="2" t="n">
        <f aca="false">INT(T161)</f>
        <v>0</v>
      </c>
      <c r="Y161" s="2" t="n">
        <f aca="false">INT(U161)</f>
        <v>0</v>
      </c>
      <c r="Z161" s="2" t="n">
        <f aca="false">IF(ISNUMBER(D161),ROUND(ABS(D161)*100,0)-SUM(V161:Y161),0)</f>
        <v>0</v>
      </c>
      <c r="AA161" s="2" t="n">
        <f aca="false">ROUND(R161-V161,10)</f>
        <v>0</v>
      </c>
      <c r="AB161" s="2" t="n">
        <f aca="false">ROUND(S161-W161,10)</f>
        <v>0</v>
      </c>
      <c r="AC161" s="2" t="n">
        <f aca="false">ROUND(T161-X161,10)</f>
        <v>0</v>
      </c>
      <c r="AD161" s="2" t="n">
        <f aca="false">ROUND(U161-Y161,10)</f>
        <v>0</v>
      </c>
      <c r="AE161" s="2" t="n">
        <f aca="false">COUNTIFS($AA161:$AD161,"&gt;"&amp;AA161)+COUNTIFS($AA161:AA161,AA161)</f>
        <v>1</v>
      </c>
      <c r="AF161" s="2" t="n">
        <f aca="false">COUNTIFS($AA161:$AD161,"&gt;"&amp;AB161)+COUNTIFS($AA161:AB161,AB161)</f>
        <v>2</v>
      </c>
      <c r="AG161" s="2" t="n">
        <f aca="false">COUNTIFS($AA161:$AD161,"&gt;"&amp;AC161)+COUNTIFS($AA161:AC161,AC161)</f>
        <v>3</v>
      </c>
      <c r="AH161" s="2" t="n">
        <f aca="false">COUNTIFS($AA161:$AD161,"&gt;"&amp;AD161)+COUNTIFS($AA161:AD161,AD161)</f>
        <v>4</v>
      </c>
      <c r="AI161" s="2" t="str">
        <f aca="false">IF(COUNTA(A161:I161)=0,"",IF(OR(NOT(ISNUMBER(A161)),B161="",COUNTIFS(Reparto!$A$8:INDEX(Reparto!$A$8:$A$11,Reparto!$E$5),C161)&lt;&gt;1,NOT(ISNUMBER(D161)),ABS(D161-ROUND(D161,2))&gt;0.000001,MIN(J161:M161)&lt;0,SUM(J161:M161)&lt;=0,COUNT(J161:M161)&lt;&gt;4,ABS(SUM(N161:Q161)-D161)&gt;0.000001),"REVISAR datos","Correcto"))</f>
        <v/>
      </c>
    </row>
    <row r="162" customFormat="false" ht="24" hidden="false" customHeight="true" outlineLevel="0" collapsed="false">
      <c r="A162" s="19"/>
      <c r="B162" s="17"/>
      <c r="C162" s="17"/>
      <c r="D162" s="18"/>
      <c r="E162" s="17"/>
      <c r="F162" s="17"/>
      <c r="G162" s="17"/>
      <c r="H162" s="17"/>
      <c r="I162" s="17"/>
      <c r="J162" s="2" t="n">
        <f aca="false">IF(1&gt;Reparto!$E$5,0,IF(F162="",Reparto!$D$8,F162))</f>
        <v>1800</v>
      </c>
      <c r="K162" s="2" t="n">
        <f aca="false">IF(2&gt;Reparto!$E$5,0,IF(G162="",Reparto!$D$9,G162))</f>
        <v>1200</v>
      </c>
      <c r="L162" s="2" t="n">
        <f aca="false">IF(3&gt;Reparto!$E$5,0,IF(H162="",Reparto!$D$10,H162))</f>
        <v>0</v>
      </c>
      <c r="M162" s="2" t="n">
        <f aca="false">IF(4&gt;Reparto!$E$5,0,IF(I162="",Reparto!$D$11,I162))</f>
        <v>0</v>
      </c>
      <c r="N162" s="8" t="n">
        <f aca="false">IF(OR(NOT(ISNUMBER(D162)),SUM(J162:M162)&lt;=0),0,SIGN(D162)*(V162+IF(AE162&lt;=$Z162,1,0))/100)</f>
        <v>0</v>
      </c>
      <c r="O162" s="8" t="n">
        <f aca="false">IF(OR(NOT(ISNUMBER(D162)),SUM(J162:M162)&lt;=0),0,SIGN(D162)*(W162+IF(AF162&lt;=$Z162,1,0))/100)</f>
        <v>0</v>
      </c>
      <c r="P162" s="8" t="n">
        <f aca="false">IF(OR(NOT(ISNUMBER(D162)),SUM(J162:M162)&lt;=0),0,SIGN(D162)*(X162+IF(AG162&lt;=$Z162,1,0))/100)</f>
        <v>0</v>
      </c>
      <c r="Q162" s="8" t="n">
        <f aca="false">IF(OR(NOT(ISNUMBER(D162)),SUM(J162:M162)&lt;=0),0,SIGN(D162)*(Y162+IF(AH162&lt;=$Z162,1,0))/100)</f>
        <v>0</v>
      </c>
      <c r="R162" s="2" t="n">
        <f aca="false">IF(OR(NOT(ISNUMBER(D162)),SUM(J162:M162)&lt;=0),0,ROUND(ROUND(ABS(D162)*100,0)*J162/SUM(J162:M162),10))</f>
        <v>0</v>
      </c>
      <c r="S162" s="2" t="n">
        <f aca="false">IF(OR(NOT(ISNUMBER(D162)),SUM(J162:M162)&lt;=0),0,ROUND(ROUND(ABS(D162)*100,0)*K162/SUM(J162:M162),10))</f>
        <v>0</v>
      </c>
      <c r="T162" s="2" t="n">
        <f aca="false">IF(OR(NOT(ISNUMBER(D162)),SUM(J162:M162)&lt;=0),0,ROUND(ROUND(ABS(D162)*100,0)*L162/SUM(J162:M162),10))</f>
        <v>0</v>
      </c>
      <c r="U162" s="2" t="n">
        <f aca="false">IF(OR(NOT(ISNUMBER(D162)),SUM(J162:M162)&lt;=0),0,ROUND(ROUND(ABS(D162)*100,0)*M162/SUM(J162:M162),10))</f>
        <v>0</v>
      </c>
      <c r="V162" s="2" t="n">
        <f aca="false">INT(R162)</f>
        <v>0</v>
      </c>
      <c r="W162" s="2" t="n">
        <f aca="false">INT(S162)</f>
        <v>0</v>
      </c>
      <c r="X162" s="2" t="n">
        <f aca="false">INT(T162)</f>
        <v>0</v>
      </c>
      <c r="Y162" s="2" t="n">
        <f aca="false">INT(U162)</f>
        <v>0</v>
      </c>
      <c r="Z162" s="2" t="n">
        <f aca="false">IF(ISNUMBER(D162),ROUND(ABS(D162)*100,0)-SUM(V162:Y162),0)</f>
        <v>0</v>
      </c>
      <c r="AA162" s="2" t="n">
        <f aca="false">ROUND(R162-V162,10)</f>
        <v>0</v>
      </c>
      <c r="AB162" s="2" t="n">
        <f aca="false">ROUND(S162-W162,10)</f>
        <v>0</v>
      </c>
      <c r="AC162" s="2" t="n">
        <f aca="false">ROUND(T162-X162,10)</f>
        <v>0</v>
      </c>
      <c r="AD162" s="2" t="n">
        <f aca="false">ROUND(U162-Y162,10)</f>
        <v>0</v>
      </c>
      <c r="AE162" s="2" t="n">
        <f aca="false">COUNTIFS($AA162:$AD162,"&gt;"&amp;AA162)+COUNTIFS($AA162:AA162,AA162)</f>
        <v>1</v>
      </c>
      <c r="AF162" s="2" t="n">
        <f aca="false">COUNTIFS($AA162:$AD162,"&gt;"&amp;AB162)+COUNTIFS($AA162:AB162,AB162)</f>
        <v>2</v>
      </c>
      <c r="AG162" s="2" t="n">
        <f aca="false">COUNTIFS($AA162:$AD162,"&gt;"&amp;AC162)+COUNTIFS($AA162:AC162,AC162)</f>
        <v>3</v>
      </c>
      <c r="AH162" s="2" t="n">
        <f aca="false">COUNTIFS($AA162:$AD162,"&gt;"&amp;AD162)+COUNTIFS($AA162:AD162,AD162)</f>
        <v>4</v>
      </c>
      <c r="AI162" s="2" t="str">
        <f aca="false">IF(COUNTA(A162:I162)=0,"",IF(OR(NOT(ISNUMBER(A162)),B162="",COUNTIFS(Reparto!$A$8:INDEX(Reparto!$A$8:$A$11,Reparto!$E$5),C162)&lt;&gt;1,NOT(ISNUMBER(D162)),ABS(D162-ROUND(D162,2))&gt;0.000001,MIN(J162:M162)&lt;0,SUM(J162:M162)&lt;=0,COUNT(J162:M162)&lt;&gt;4,ABS(SUM(N162:Q162)-D162)&gt;0.000001),"REVISAR datos","Correcto"))</f>
        <v/>
      </c>
    </row>
    <row r="163" customFormat="false" ht="24" hidden="false" customHeight="true" outlineLevel="0" collapsed="false">
      <c r="A163" s="19"/>
      <c r="B163" s="17"/>
      <c r="C163" s="17"/>
      <c r="D163" s="18"/>
      <c r="E163" s="17"/>
      <c r="F163" s="17"/>
      <c r="G163" s="17"/>
      <c r="H163" s="17"/>
      <c r="I163" s="17"/>
      <c r="J163" s="2" t="n">
        <f aca="false">IF(1&gt;Reparto!$E$5,0,IF(F163="",Reparto!$D$8,F163))</f>
        <v>1800</v>
      </c>
      <c r="K163" s="2" t="n">
        <f aca="false">IF(2&gt;Reparto!$E$5,0,IF(G163="",Reparto!$D$9,G163))</f>
        <v>1200</v>
      </c>
      <c r="L163" s="2" t="n">
        <f aca="false">IF(3&gt;Reparto!$E$5,0,IF(H163="",Reparto!$D$10,H163))</f>
        <v>0</v>
      </c>
      <c r="M163" s="2" t="n">
        <f aca="false">IF(4&gt;Reparto!$E$5,0,IF(I163="",Reparto!$D$11,I163))</f>
        <v>0</v>
      </c>
      <c r="N163" s="8" t="n">
        <f aca="false">IF(OR(NOT(ISNUMBER(D163)),SUM(J163:M163)&lt;=0),0,SIGN(D163)*(V163+IF(AE163&lt;=$Z163,1,0))/100)</f>
        <v>0</v>
      </c>
      <c r="O163" s="8" t="n">
        <f aca="false">IF(OR(NOT(ISNUMBER(D163)),SUM(J163:M163)&lt;=0),0,SIGN(D163)*(W163+IF(AF163&lt;=$Z163,1,0))/100)</f>
        <v>0</v>
      </c>
      <c r="P163" s="8" t="n">
        <f aca="false">IF(OR(NOT(ISNUMBER(D163)),SUM(J163:M163)&lt;=0),0,SIGN(D163)*(X163+IF(AG163&lt;=$Z163,1,0))/100)</f>
        <v>0</v>
      </c>
      <c r="Q163" s="8" t="n">
        <f aca="false">IF(OR(NOT(ISNUMBER(D163)),SUM(J163:M163)&lt;=0),0,SIGN(D163)*(Y163+IF(AH163&lt;=$Z163,1,0))/100)</f>
        <v>0</v>
      </c>
      <c r="R163" s="2" t="n">
        <f aca="false">IF(OR(NOT(ISNUMBER(D163)),SUM(J163:M163)&lt;=0),0,ROUND(ROUND(ABS(D163)*100,0)*J163/SUM(J163:M163),10))</f>
        <v>0</v>
      </c>
      <c r="S163" s="2" t="n">
        <f aca="false">IF(OR(NOT(ISNUMBER(D163)),SUM(J163:M163)&lt;=0),0,ROUND(ROUND(ABS(D163)*100,0)*K163/SUM(J163:M163),10))</f>
        <v>0</v>
      </c>
      <c r="T163" s="2" t="n">
        <f aca="false">IF(OR(NOT(ISNUMBER(D163)),SUM(J163:M163)&lt;=0),0,ROUND(ROUND(ABS(D163)*100,0)*L163/SUM(J163:M163),10))</f>
        <v>0</v>
      </c>
      <c r="U163" s="2" t="n">
        <f aca="false">IF(OR(NOT(ISNUMBER(D163)),SUM(J163:M163)&lt;=0),0,ROUND(ROUND(ABS(D163)*100,0)*M163/SUM(J163:M163),10))</f>
        <v>0</v>
      </c>
      <c r="V163" s="2" t="n">
        <f aca="false">INT(R163)</f>
        <v>0</v>
      </c>
      <c r="W163" s="2" t="n">
        <f aca="false">INT(S163)</f>
        <v>0</v>
      </c>
      <c r="X163" s="2" t="n">
        <f aca="false">INT(T163)</f>
        <v>0</v>
      </c>
      <c r="Y163" s="2" t="n">
        <f aca="false">INT(U163)</f>
        <v>0</v>
      </c>
      <c r="Z163" s="2" t="n">
        <f aca="false">IF(ISNUMBER(D163),ROUND(ABS(D163)*100,0)-SUM(V163:Y163),0)</f>
        <v>0</v>
      </c>
      <c r="AA163" s="2" t="n">
        <f aca="false">ROUND(R163-V163,10)</f>
        <v>0</v>
      </c>
      <c r="AB163" s="2" t="n">
        <f aca="false">ROUND(S163-W163,10)</f>
        <v>0</v>
      </c>
      <c r="AC163" s="2" t="n">
        <f aca="false">ROUND(T163-X163,10)</f>
        <v>0</v>
      </c>
      <c r="AD163" s="2" t="n">
        <f aca="false">ROUND(U163-Y163,10)</f>
        <v>0</v>
      </c>
      <c r="AE163" s="2" t="n">
        <f aca="false">COUNTIFS($AA163:$AD163,"&gt;"&amp;AA163)+COUNTIFS($AA163:AA163,AA163)</f>
        <v>1</v>
      </c>
      <c r="AF163" s="2" t="n">
        <f aca="false">COUNTIFS($AA163:$AD163,"&gt;"&amp;AB163)+COUNTIFS($AA163:AB163,AB163)</f>
        <v>2</v>
      </c>
      <c r="AG163" s="2" t="n">
        <f aca="false">COUNTIFS($AA163:$AD163,"&gt;"&amp;AC163)+COUNTIFS($AA163:AC163,AC163)</f>
        <v>3</v>
      </c>
      <c r="AH163" s="2" t="n">
        <f aca="false">COUNTIFS($AA163:$AD163,"&gt;"&amp;AD163)+COUNTIFS($AA163:AD163,AD163)</f>
        <v>4</v>
      </c>
      <c r="AI163" s="2" t="str">
        <f aca="false">IF(COUNTA(A163:I163)=0,"",IF(OR(NOT(ISNUMBER(A163)),B163="",COUNTIFS(Reparto!$A$8:INDEX(Reparto!$A$8:$A$11,Reparto!$E$5),C163)&lt;&gt;1,NOT(ISNUMBER(D163)),ABS(D163-ROUND(D163,2))&gt;0.000001,MIN(J163:M163)&lt;0,SUM(J163:M163)&lt;=0,COUNT(J163:M163)&lt;&gt;4,ABS(SUM(N163:Q163)-D163)&gt;0.000001),"REVISAR datos","Correcto"))</f>
        <v/>
      </c>
    </row>
    <row r="164" customFormat="false" ht="24" hidden="false" customHeight="true" outlineLevel="0" collapsed="false">
      <c r="A164" s="19"/>
      <c r="B164" s="17"/>
      <c r="C164" s="17"/>
      <c r="D164" s="18"/>
      <c r="E164" s="17"/>
      <c r="F164" s="17"/>
      <c r="G164" s="17"/>
      <c r="H164" s="17"/>
      <c r="I164" s="17"/>
      <c r="J164" s="2" t="n">
        <f aca="false">IF(1&gt;Reparto!$E$5,0,IF(F164="",Reparto!$D$8,F164))</f>
        <v>1800</v>
      </c>
      <c r="K164" s="2" t="n">
        <f aca="false">IF(2&gt;Reparto!$E$5,0,IF(G164="",Reparto!$D$9,G164))</f>
        <v>1200</v>
      </c>
      <c r="L164" s="2" t="n">
        <f aca="false">IF(3&gt;Reparto!$E$5,0,IF(H164="",Reparto!$D$10,H164))</f>
        <v>0</v>
      </c>
      <c r="M164" s="2" t="n">
        <f aca="false">IF(4&gt;Reparto!$E$5,0,IF(I164="",Reparto!$D$11,I164))</f>
        <v>0</v>
      </c>
      <c r="N164" s="8" t="n">
        <f aca="false">IF(OR(NOT(ISNUMBER(D164)),SUM(J164:M164)&lt;=0),0,SIGN(D164)*(V164+IF(AE164&lt;=$Z164,1,0))/100)</f>
        <v>0</v>
      </c>
      <c r="O164" s="8" t="n">
        <f aca="false">IF(OR(NOT(ISNUMBER(D164)),SUM(J164:M164)&lt;=0),0,SIGN(D164)*(W164+IF(AF164&lt;=$Z164,1,0))/100)</f>
        <v>0</v>
      </c>
      <c r="P164" s="8" t="n">
        <f aca="false">IF(OR(NOT(ISNUMBER(D164)),SUM(J164:M164)&lt;=0),0,SIGN(D164)*(X164+IF(AG164&lt;=$Z164,1,0))/100)</f>
        <v>0</v>
      </c>
      <c r="Q164" s="8" t="n">
        <f aca="false">IF(OR(NOT(ISNUMBER(D164)),SUM(J164:M164)&lt;=0),0,SIGN(D164)*(Y164+IF(AH164&lt;=$Z164,1,0))/100)</f>
        <v>0</v>
      </c>
      <c r="R164" s="2" t="n">
        <f aca="false">IF(OR(NOT(ISNUMBER(D164)),SUM(J164:M164)&lt;=0),0,ROUND(ROUND(ABS(D164)*100,0)*J164/SUM(J164:M164),10))</f>
        <v>0</v>
      </c>
      <c r="S164" s="2" t="n">
        <f aca="false">IF(OR(NOT(ISNUMBER(D164)),SUM(J164:M164)&lt;=0),0,ROUND(ROUND(ABS(D164)*100,0)*K164/SUM(J164:M164),10))</f>
        <v>0</v>
      </c>
      <c r="T164" s="2" t="n">
        <f aca="false">IF(OR(NOT(ISNUMBER(D164)),SUM(J164:M164)&lt;=0),0,ROUND(ROUND(ABS(D164)*100,0)*L164/SUM(J164:M164),10))</f>
        <v>0</v>
      </c>
      <c r="U164" s="2" t="n">
        <f aca="false">IF(OR(NOT(ISNUMBER(D164)),SUM(J164:M164)&lt;=0),0,ROUND(ROUND(ABS(D164)*100,0)*M164/SUM(J164:M164),10))</f>
        <v>0</v>
      </c>
      <c r="V164" s="2" t="n">
        <f aca="false">INT(R164)</f>
        <v>0</v>
      </c>
      <c r="W164" s="2" t="n">
        <f aca="false">INT(S164)</f>
        <v>0</v>
      </c>
      <c r="X164" s="2" t="n">
        <f aca="false">INT(T164)</f>
        <v>0</v>
      </c>
      <c r="Y164" s="2" t="n">
        <f aca="false">INT(U164)</f>
        <v>0</v>
      </c>
      <c r="Z164" s="2" t="n">
        <f aca="false">IF(ISNUMBER(D164),ROUND(ABS(D164)*100,0)-SUM(V164:Y164),0)</f>
        <v>0</v>
      </c>
      <c r="AA164" s="2" t="n">
        <f aca="false">ROUND(R164-V164,10)</f>
        <v>0</v>
      </c>
      <c r="AB164" s="2" t="n">
        <f aca="false">ROUND(S164-W164,10)</f>
        <v>0</v>
      </c>
      <c r="AC164" s="2" t="n">
        <f aca="false">ROUND(T164-X164,10)</f>
        <v>0</v>
      </c>
      <c r="AD164" s="2" t="n">
        <f aca="false">ROUND(U164-Y164,10)</f>
        <v>0</v>
      </c>
      <c r="AE164" s="2" t="n">
        <f aca="false">COUNTIFS($AA164:$AD164,"&gt;"&amp;AA164)+COUNTIFS($AA164:AA164,AA164)</f>
        <v>1</v>
      </c>
      <c r="AF164" s="2" t="n">
        <f aca="false">COUNTIFS($AA164:$AD164,"&gt;"&amp;AB164)+COUNTIFS($AA164:AB164,AB164)</f>
        <v>2</v>
      </c>
      <c r="AG164" s="2" t="n">
        <f aca="false">COUNTIFS($AA164:$AD164,"&gt;"&amp;AC164)+COUNTIFS($AA164:AC164,AC164)</f>
        <v>3</v>
      </c>
      <c r="AH164" s="2" t="n">
        <f aca="false">COUNTIFS($AA164:$AD164,"&gt;"&amp;AD164)+COUNTIFS($AA164:AD164,AD164)</f>
        <v>4</v>
      </c>
      <c r="AI164" s="2" t="str">
        <f aca="false">IF(COUNTA(A164:I164)=0,"",IF(OR(NOT(ISNUMBER(A164)),B164="",COUNTIFS(Reparto!$A$8:INDEX(Reparto!$A$8:$A$11,Reparto!$E$5),C164)&lt;&gt;1,NOT(ISNUMBER(D164)),ABS(D164-ROUND(D164,2))&gt;0.000001,MIN(J164:M164)&lt;0,SUM(J164:M164)&lt;=0,COUNT(J164:M164)&lt;&gt;4,ABS(SUM(N164:Q164)-D164)&gt;0.000001),"REVISAR datos","Correcto"))</f>
        <v/>
      </c>
    </row>
    <row r="165" customFormat="false" ht="24" hidden="false" customHeight="true" outlineLevel="0" collapsed="false">
      <c r="A165" s="19"/>
      <c r="B165" s="17"/>
      <c r="C165" s="17"/>
      <c r="D165" s="18"/>
      <c r="E165" s="17"/>
      <c r="F165" s="17"/>
      <c r="G165" s="17"/>
      <c r="H165" s="17"/>
      <c r="I165" s="17"/>
      <c r="J165" s="2" t="n">
        <f aca="false">IF(1&gt;Reparto!$E$5,0,IF(F165="",Reparto!$D$8,F165))</f>
        <v>1800</v>
      </c>
      <c r="K165" s="2" t="n">
        <f aca="false">IF(2&gt;Reparto!$E$5,0,IF(G165="",Reparto!$D$9,G165))</f>
        <v>1200</v>
      </c>
      <c r="L165" s="2" t="n">
        <f aca="false">IF(3&gt;Reparto!$E$5,0,IF(H165="",Reparto!$D$10,H165))</f>
        <v>0</v>
      </c>
      <c r="M165" s="2" t="n">
        <f aca="false">IF(4&gt;Reparto!$E$5,0,IF(I165="",Reparto!$D$11,I165))</f>
        <v>0</v>
      </c>
      <c r="N165" s="8" t="n">
        <f aca="false">IF(OR(NOT(ISNUMBER(D165)),SUM(J165:M165)&lt;=0),0,SIGN(D165)*(V165+IF(AE165&lt;=$Z165,1,0))/100)</f>
        <v>0</v>
      </c>
      <c r="O165" s="8" t="n">
        <f aca="false">IF(OR(NOT(ISNUMBER(D165)),SUM(J165:M165)&lt;=0),0,SIGN(D165)*(W165+IF(AF165&lt;=$Z165,1,0))/100)</f>
        <v>0</v>
      </c>
      <c r="P165" s="8" t="n">
        <f aca="false">IF(OR(NOT(ISNUMBER(D165)),SUM(J165:M165)&lt;=0),0,SIGN(D165)*(X165+IF(AG165&lt;=$Z165,1,0))/100)</f>
        <v>0</v>
      </c>
      <c r="Q165" s="8" t="n">
        <f aca="false">IF(OR(NOT(ISNUMBER(D165)),SUM(J165:M165)&lt;=0),0,SIGN(D165)*(Y165+IF(AH165&lt;=$Z165,1,0))/100)</f>
        <v>0</v>
      </c>
      <c r="R165" s="2" t="n">
        <f aca="false">IF(OR(NOT(ISNUMBER(D165)),SUM(J165:M165)&lt;=0),0,ROUND(ROUND(ABS(D165)*100,0)*J165/SUM(J165:M165),10))</f>
        <v>0</v>
      </c>
      <c r="S165" s="2" t="n">
        <f aca="false">IF(OR(NOT(ISNUMBER(D165)),SUM(J165:M165)&lt;=0),0,ROUND(ROUND(ABS(D165)*100,0)*K165/SUM(J165:M165),10))</f>
        <v>0</v>
      </c>
      <c r="T165" s="2" t="n">
        <f aca="false">IF(OR(NOT(ISNUMBER(D165)),SUM(J165:M165)&lt;=0),0,ROUND(ROUND(ABS(D165)*100,0)*L165/SUM(J165:M165),10))</f>
        <v>0</v>
      </c>
      <c r="U165" s="2" t="n">
        <f aca="false">IF(OR(NOT(ISNUMBER(D165)),SUM(J165:M165)&lt;=0),0,ROUND(ROUND(ABS(D165)*100,0)*M165/SUM(J165:M165),10))</f>
        <v>0</v>
      </c>
      <c r="V165" s="2" t="n">
        <f aca="false">INT(R165)</f>
        <v>0</v>
      </c>
      <c r="W165" s="2" t="n">
        <f aca="false">INT(S165)</f>
        <v>0</v>
      </c>
      <c r="X165" s="2" t="n">
        <f aca="false">INT(T165)</f>
        <v>0</v>
      </c>
      <c r="Y165" s="2" t="n">
        <f aca="false">INT(U165)</f>
        <v>0</v>
      </c>
      <c r="Z165" s="2" t="n">
        <f aca="false">IF(ISNUMBER(D165),ROUND(ABS(D165)*100,0)-SUM(V165:Y165),0)</f>
        <v>0</v>
      </c>
      <c r="AA165" s="2" t="n">
        <f aca="false">ROUND(R165-V165,10)</f>
        <v>0</v>
      </c>
      <c r="AB165" s="2" t="n">
        <f aca="false">ROUND(S165-W165,10)</f>
        <v>0</v>
      </c>
      <c r="AC165" s="2" t="n">
        <f aca="false">ROUND(T165-X165,10)</f>
        <v>0</v>
      </c>
      <c r="AD165" s="2" t="n">
        <f aca="false">ROUND(U165-Y165,10)</f>
        <v>0</v>
      </c>
      <c r="AE165" s="2" t="n">
        <f aca="false">COUNTIFS($AA165:$AD165,"&gt;"&amp;AA165)+COUNTIFS($AA165:AA165,AA165)</f>
        <v>1</v>
      </c>
      <c r="AF165" s="2" t="n">
        <f aca="false">COUNTIFS($AA165:$AD165,"&gt;"&amp;AB165)+COUNTIFS($AA165:AB165,AB165)</f>
        <v>2</v>
      </c>
      <c r="AG165" s="2" t="n">
        <f aca="false">COUNTIFS($AA165:$AD165,"&gt;"&amp;AC165)+COUNTIFS($AA165:AC165,AC165)</f>
        <v>3</v>
      </c>
      <c r="AH165" s="2" t="n">
        <f aca="false">COUNTIFS($AA165:$AD165,"&gt;"&amp;AD165)+COUNTIFS($AA165:AD165,AD165)</f>
        <v>4</v>
      </c>
      <c r="AI165" s="2" t="str">
        <f aca="false">IF(COUNTA(A165:I165)=0,"",IF(OR(NOT(ISNUMBER(A165)),B165="",COUNTIFS(Reparto!$A$8:INDEX(Reparto!$A$8:$A$11,Reparto!$E$5),C165)&lt;&gt;1,NOT(ISNUMBER(D165)),ABS(D165-ROUND(D165,2))&gt;0.000001,MIN(J165:M165)&lt;0,SUM(J165:M165)&lt;=0,COUNT(J165:M165)&lt;&gt;4,ABS(SUM(N165:Q165)-D165)&gt;0.000001),"REVISAR datos","Correcto"))</f>
        <v/>
      </c>
    </row>
    <row r="166" customFormat="false" ht="24" hidden="false" customHeight="true" outlineLevel="0" collapsed="false">
      <c r="A166" s="19"/>
      <c r="B166" s="17"/>
      <c r="C166" s="17"/>
      <c r="D166" s="18"/>
      <c r="E166" s="17"/>
      <c r="F166" s="17"/>
      <c r="G166" s="17"/>
      <c r="H166" s="17"/>
      <c r="I166" s="17"/>
      <c r="J166" s="2" t="n">
        <f aca="false">IF(1&gt;Reparto!$E$5,0,IF(F166="",Reparto!$D$8,F166))</f>
        <v>1800</v>
      </c>
      <c r="K166" s="2" t="n">
        <f aca="false">IF(2&gt;Reparto!$E$5,0,IF(G166="",Reparto!$D$9,G166))</f>
        <v>1200</v>
      </c>
      <c r="L166" s="2" t="n">
        <f aca="false">IF(3&gt;Reparto!$E$5,0,IF(H166="",Reparto!$D$10,H166))</f>
        <v>0</v>
      </c>
      <c r="M166" s="2" t="n">
        <f aca="false">IF(4&gt;Reparto!$E$5,0,IF(I166="",Reparto!$D$11,I166))</f>
        <v>0</v>
      </c>
      <c r="N166" s="8" t="n">
        <f aca="false">IF(OR(NOT(ISNUMBER(D166)),SUM(J166:M166)&lt;=0),0,SIGN(D166)*(V166+IF(AE166&lt;=$Z166,1,0))/100)</f>
        <v>0</v>
      </c>
      <c r="O166" s="8" t="n">
        <f aca="false">IF(OR(NOT(ISNUMBER(D166)),SUM(J166:M166)&lt;=0),0,SIGN(D166)*(W166+IF(AF166&lt;=$Z166,1,0))/100)</f>
        <v>0</v>
      </c>
      <c r="P166" s="8" t="n">
        <f aca="false">IF(OR(NOT(ISNUMBER(D166)),SUM(J166:M166)&lt;=0),0,SIGN(D166)*(X166+IF(AG166&lt;=$Z166,1,0))/100)</f>
        <v>0</v>
      </c>
      <c r="Q166" s="8" t="n">
        <f aca="false">IF(OR(NOT(ISNUMBER(D166)),SUM(J166:M166)&lt;=0),0,SIGN(D166)*(Y166+IF(AH166&lt;=$Z166,1,0))/100)</f>
        <v>0</v>
      </c>
      <c r="R166" s="2" t="n">
        <f aca="false">IF(OR(NOT(ISNUMBER(D166)),SUM(J166:M166)&lt;=0),0,ROUND(ROUND(ABS(D166)*100,0)*J166/SUM(J166:M166),10))</f>
        <v>0</v>
      </c>
      <c r="S166" s="2" t="n">
        <f aca="false">IF(OR(NOT(ISNUMBER(D166)),SUM(J166:M166)&lt;=0),0,ROUND(ROUND(ABS(D166)*100,0)*K166/SUM(J166:M166),10))</f>
        <v>0</v>
      </c>
      <c r="T166" s="2" t="n">
        <f aca="false">IF(OR(NOT(ISNUMBER(D166)),SUM(J166:M166)&lt;=0),0,ROUND(ROUND(ABS(D166)*100,0)*L166/SUM(J166:M166),10))</f>
        <v>0</v>
      </c>
      <c r="U166" s="2" t="n">
        <f aca="false">IF(OR(NOT(ISNUMBER(D166)),SUM(J166:M166)&lt;=0),0,ROUND(ROUND(ABS(D166)*100,0)*M166/SUM(J166:M166),10))</f>
        <v>0</v>
      </c>
      <c r="V166" s="2" t="n">
        <f aca="false">INT(R166)</f>
        <v>0</v>
      </c>
      <c r="W166" s="2" t="n">
        <f aca="false">INT(S166)</f>
        <v>0</v>
      </c>
      <c r="X166" s="2" t="n">
        <f aca="false">INT(T166)</f>
        <v>0</v>
      </c>
      <c r="Y166" s="2" t="n">
        <f aca="false">INT(U166)</f>
        <v>0</v>
      </c>
      <c r="Z166" s="2" t="n">
        <f aca="false">IF(ISNUMBER(D166),ROUND(ABS(D166)*100,0)-SUM(V166:Y166),0)</f>
        <v>0</v>
      </c>
      <c r="AA166" s="2" t="n">
        <f aca="false">ROUND(R166-V166,10)</f>
        <v>0</v>
      </c>
      <c r="AB166" s="2" t="n">
        <f aca="false">ROUND(S166-W166,10)</f>
        <v>0</v>
      </c>
      <c r="AC166" s="2" t="n">
        <f aca="false">ROUND(T166-X166,10)</f>
        <v>0</v>
      </c>
      <c r="AD166" s="2" t="n">
        <f aca="false">ROUND(U166-Y166,10)</f>
        <v>0</v>
      </c>
      <c r="AE166" s="2" t="n">
        <f aca="false">COUNTIFS($AA166:$AD166,"&gt;"&amp;AA166)+COUNTIFS($AA166:AA166,AA166)</f>
        <v>1</v>
      </c>
      <c r="AF166" s="2" t="n">
        <f aca="false">COUNTIFS($AA166:$AD166,"&gt;"&amp;AB166)+COUNTIFS($AA166:AB166,AB166)</f>
        <v>2</v>
      </c>
      <c r="AG166" s="2" t="n">
        <f aca="false">COUNTIFS($AA166:$AD166,"&gt;"&amp;AC166)+COUNTIFS($AA166:AC166,AC166)</f>
        <v>3</v>
      </c>
      <c r="AH166" s="2" t="n">
        <f aca="false">COUNTIFS($AA166:$AD166,"&gt;"&amp;AD166)+COUNTIFS($AA166:AD166,AD166)</f>
        <v>4</v>
      </c>
      <c r="AI166" s="2" t="str">
        <f aca="false">IF(COUNTA(A166:I166)=0,"",IF(OR(NOT(ISNUMBER(A166)),B166="",COUNTIFS(Reparto!$A$8:INDEX(Reparto!$A$8:$A$11,Reparto!$E$5),C166)&lt;&gt;1,NOT(ISNUMBER(D166)),ABS(D166-ROUND(D166,2))&gt;0.000001,MIN(J166:M166)&lt;0,SUM(J166:M166)&lt;=0,COUNT(J166:M166)&lt;&gt;4,ABS(SUM(N166:Q166)-D166)&gt;0.000001),"REVISAR datos","Correcto"))</f>
        <v/>
      </c>
    </row>
    <row r="167" customFormat="false" ht="24" hidden="false" customHeight="true" outlineLevel="0" collapsed="false">
      <c r="A167" s="19"/>
      <c r="B167" s="17"/>
      <c r="C167" s="17"/>
      <c r="D167" s="18"/>
      <c r="E167" s="17"/>
      <c r="F167" s="17"/>
      <c r="G167" s="17"/>
      <c r="H167" s="17"/>
      <c r="I167" s="17"/>
      <c r="J167" s="2" t="n">
        <f aca="false">IF(1&gt;Reparto!$E$5,0,IF(F167="",Reparto!$D$8,F167))</f>
        <v>1800</v>
      </c>
      <c r="K167" s="2" t="n">
        <f aca="false">IF(2&gt;Reparto!$E$5,0,IF(G167="",Reparto!$D$9,G167))</f>
        <v>1200</v>
      </c>
      <c r="L167" s="2" t="n">
        <f aca="false">IF(3&gt;Reparto!$E$5,0,IF(H167="",Reparto!$D$10,H167))</f>
        <v>0</v>
      </c>
      <c r="M167" s="2" t="n">
        <f aca="false">IF(4&gt;Reparto!$E$5,0,IF(I167="",Reparto!$D$11,I167))</f>
        <v>0</v>
      </c>
      <c r="N167" s="8" t="n">
        <f aca="false">IF(OR(NOT(ISNUMBER(D167)),SUM(J167:M167)&lt;=0),0,SIGN(D167)*(V167+IF(AE167&lt;=$Z167,1,0))/100)</f>
        <v>0</v>
      </c>
      <c r="O167" s="8" t="n">
        <f aca="false">IF(OR(NOT(ISNUMBER(D167)),SUM(J167:M167)&lt;=0),0,SIGN(D167)*(W167+IF(AF167&lt;=$Z167,1,0))/100)</f>
        <v>0</v>
      </c>
      <c r="P167" s="8" t="n">
        <f aca="false">IF(OR(NOT(ISNUMBER(D167)),SUM(J167:M167)&lt;=0),0,SIGN(D167)*(X167+IF(AG167&lt;=$Z167,1,0))/100)</f>
        <v>0</v>
      </c>
      <c r="Q167" s="8" t="n">
        <f aca="false">IF(OR(NOT(ISNUMBER(D167)),SUM(J167:M167)&lt;=0),0,SIGN(D167)*(Y167+IF(AH167&lt;=$Z167,1,0))/100)</f>
        <v>0</v>
      </c>
      <c r="R167" s="2" t="n">
        <f aca="false">IF(OR(NOT(ISNUMBER(D167)),SUM(J167:M167)&lt;=0),0,ROUND(ROUND(ABS(D167)*100,0)*J167/SUM(J167:M167),10))</f>
        <v>0</v>
      </c>
      <c r="S167" s="2" t="n">
        <f aca="false">IF(OR(NOT(ISNUMBER(D167)),SUM(J167:M167)&lt;=0),0,ROUND(ROUND(ABS(D167)*100,0)*K167/SUM(J167:M167),10))</f>
        <v>0</v>
      </c>
      <c r="T167" s="2" t="n">
        <f aca="false">IF(OR(NOT(ISNUMBER(D167)),SUM(J167:M167)&lt;=0),0,ROUND(ROUND(ABS(D167)*100,0)*L167/SUM(J167:M167),10))</f>
        <v>0</v>
      </c>
      <c r="U167" s="2" t="n">
        <f aca="false">IF(OR(NOT(ISNUMBER(D167)),SUM(J167:M167)&lt;=0),0,ROUND(ROUND(ABS(D167)*100,0)*M167/SUM(J167:M167),10))</f>
        <v>0</v>
      </c>
      <c r="V167" s="2" t="n">
        <f aca="false">INT(R167)</f>
        <v>0</v>
      </c>
      <c r="W167" s="2" t="n">
        <f aca="false">INT(S167)</f>
        <v>0</v>
      </c>
      <c r="X167" s="2" t="n">
        <f aca="false">INT(T167)</f>
        <v>0</v>
      </c>
      <c r="Y167" s="2" t="n">
        <f aca="false">INT(U167)</f>
        <v>0</v>
      </c>
      <c r="Z167" s="2" t="n">
        <f aca="false">IF(ISNUMBER(D167),ROUND(ABS(D167)*100,0)-SUM(V167:Y167),0)</f>
        <v>0</v>
      </c>
      <c r="AA167" s="2" t="n">
        <f aca="false">ROUND(R167-V167,10)</f>
        <v>0</v>
      </c>
      <c r="AB167" s="2" t="n">
        <f aca="false">ROUND(S167-W167,10)</f>
        <v>0</v>
      </c>
      <c r="AC167" s="2" t="n">
        <f aca="false">ROUND(T167-X167,10)</f>
        <v>0</v>
      </c>
      <c r="AD167" s="2" t="n">
        <f aca="false">ROUND(U167-Y167,10)</f>
        <v>0</v>
      </c>
      <c r="AE167" s="2" t="n">
        <f aca="false">COUNTIFS($AA167:$AD167,"&gt;"&amp;AA167)+COUNTIFS($AA167:AA167,AA167)</f>
        <v>1</v>
      </c>
      <c r="AF167" s="2" t="n">
        <f aca="false">COUNTIFS($AA167:$AD167,"&gt;"&amp;AB167)+COUNTIFS($AA167:AB167,AB167)</f>
        <v>2</v>
      </c>
      <c r="AG167" s="2" t="n">
        <f aca="false">COUNTIFS($AA167:$AD167,"&gt;"&amp;AC167)+COUNTIFS($AA167:AC167,AC167)</f>
        <v>3</v>
      </c>
      <c r="AH167" s="2" t="n">
        <f aca="false">COUNTIFS($AA167:$AD167,"&gt;"&amp;AD167)+COUNTIFS($AA167:AD167,AD167)</f>
        <v>4</v>
      </c>
      <c r="AI167" s="2" t="str">
        <f aca="false">IF(COUNTA(A167:I167)=0,"",IF(OR(NOT(ISNUMBER(A167)),B167="",COUNTIFS(Reparto!$A$8:INDEX(Reparto!$A$8:$A$11,Reparto!$E$5),C167)&lt;&gt;1,NOT(ISNUMBER(D167)),ABS(D167-ROUND(D167,2))&gt;0.000001,MIN(J167:M167)&lt;0,SUM(J167:M167)&lt;=0,COUNT(J167:M167)&lt;&gt;4,ABS(SUM(N167:Q167)-D167)&gt;0.000001),"REVISAR datos","Correcto"))</f>
        <v/>
      </c>
    </row>
    <row r="168" customFormat="false" ht="24" hidden="false" customHeight="true" outlineLevel="0" collapsed="false">
      <c r="A168" s="19"/>
      <c r="B168" s="17"/>
      <c r="C168" s="17"/>
      <c r="D168" s="18"/>
      <c r="E168" s="17"/>
      <c r="F168" s="17"/>
      <c r="G168" s="17"/>
      <c r="H168" s="17"/>
      <c r="I168" s="17"/>
      <c r="J168" s="2" t="n">
        <f aca="false">IF(1&gt;Reparto!$E$5,0,IF(F168="",Reparto!$D$8,F168))</f>
        <v>1800</v>
      </c>
      <c r="K168" s="2" t="n">
        <f aca="false">IF(2&gt;Reparto!$E$5,0,IF(G168="",Reparto!$D$9,G168))</f>
        <v>1200</v>
      </c>
      <c r="L168" s="2" t="n">
        <f aca="false">IF(3&gt;Reparto!$E$5,0,IF(H168="",Reparto!$D$10,H168))</f>
        <v>0</v>
      </c>
      <c r="M168" s="2" t="n">
        <f aca="false">IF(4&gt;Reparto!$E$5,0,IF(I168="",Reparto!$D$11,I168))</f>
        <v>0</v>
      </c>
      <c r="N168" s="8" t="n">
        <f aca="false">IF(OR(NOT(ISNUMBER(D168)),SUM(J168:M168)&lt;=0),0,SIGN(D168)*(V168+IF(AE168&lt;=$Z168,1,0))/100)</f>
        <v>0</v>
      </c>
      <c r="O168" s="8" t="n">
        <f aca="false">IF(OR(NOT(ISNUMBER(D168)),SUM(J168:M168)&lt;=0),0,SIGN(D168)*(W168+IF(AF168&lt;=$Z168,1,0))/100)</f>
        <v>0</v>
      </c>
      <c r="P168" s="8" t="n">
        <f aca="false">IF(OR(NOT(ISNUMBER(D168)),SUM(J168:M168)&lt;=0),0,SIGN(D168)*(X168+IF(AG168&lt;=$Z168,1,0))/100)</f>
        <v>0</v>
      </c>
      <c r="Q168" s="8" t="n">
        <f aca="false">IF(OR(NOT(ISNUMBER(D168)),SUM(J168:M168)&lt;=0),0,SIGN(D168)*(Y168+IF(AH168&lt;=$Z168,1,0))/100)</f>
        <v>0</v>
      </c>
      <c r="R168" s="2" t="n">
        <f aca="false">IF(OR(NOT(ISNUMBER(D168)),SUM(J168:M168)&lt;=0),0,ROUND(ROUND(ABS(D168)*100,0)*J168/SUM(J168:M168),10))</f>
        <v>0</v>
      </c>
      <c r="S168" s="2" t="n">
        <f aca="false">IF(OR(NOT(ISNUMBER(D168)),SUM(J168:M168)&lt;=0),0,ROUND(ROUND(ABS(D168)*100,0)*K168/SUM(J168:M168),10))</f>
        <v>0</v>
      </c>
      <c r="T168" s="2" t="n">
        <f aca="false">IF(OR(NOT(ISNUMBER(D168)),SUM(J168:M168)&lt;=0),0,ROUND(ROUND(ABS(D168)*100,0)*L168/SUM(J168:M168),10))</f>
        <v>0</v>
      </c>
      <c r="U168" s="2" t="n">
        <f aca="false">IF(OR(NOT(ISNUMBER(D168)),SUM(J168:M168)&lt;=0),0,ROUND(ROUND(ABS(D168)*100,0)*M168/SUM(J168:M168),10))</f>
        <v>0</v>
      </c>
      <c r="V168" s="2" t="n">
        <f aca="false">INT(R168)</f>
        <v>0</v>
      </c>
      <c r="W168" s="2" t="n">
        <f aca="false">INT(S168)</f>
        <v>0</v>
      </c>
      <c r="X168" s="2" t="n">
        <f aca="false">INT(T168)</f>
        <v>0</v>
      </c>
      <c r="Y168" s="2" t="n">
        <f aca="false">INT(U168)</f>
        <v>0</v>
      </c>
      <c r="Z168" s="2" t="n">
        <f aca="false">IF(ISNUMBER(D168),ROUND(ABS(D168)*100,0)-SUM(V168:Y168),0)</f>
        <v>0</v>
      </c>
      <c r="AA168" s="2" t="n">
        <f aca="false">ROUND(R168-V168,10)</f>
        <v>0</v>
      </c>
      <c r="AB168" s="2" t="n">
        <f aca="false">ROUND(S168-W168,10)</f>
        <v>0</v>
      </c>
      <c r="AC168" s="2" t="n">
        <f aca="false">ROUND(T168-X168,10)</f>
        <v>0</v>
      </c>
      <c r="AD168" s="2" t="n">
        <f aca="false">ROUND(U168-Y168,10)</f>
        <v>0</v>
      </c>
      <c r="AE168" s="2" t="n">
        <f aca="false">COUNTIFS($AA168:$AD168,"&gt;"&amp;AA168)+COUNTIFS($AA168:AA168,AA168)</f>
        <v>1</v>
      </c>
      <c r="AF168" s="2" t="n">
        <f aca="false">COUNTIFS($AA168:$AD168,"&gt;"&amp;AB168)+COUNTIFS($AA168:AB168,AB168)</f>
        <v>2</v>
      </c>
      <c r="AG168" s="2" t="n">
        <f aca="false">COUNTIFS($AA168:$AD168,"&gt;"&amp;AC168)+COUNTIFS($AA168:AC168,AC168)</f>
        <v>3</v>
      </c>
      <c r="AH168" s="2" t="n">
        <f aca="false">COUNTIFS($AA168:$AD168,"&gt;"&amp;AD168)+COUNTIFS($AA168:AD168,AD168)</f>
        <v>4</v>
      </c>
      <c r="AI168" s="2" t="str">
        <f aca="false">IF(COUNTA(A168:I168)=0,"",IF(OR(NOT(ISNUMBER(A168)),B168="",COUNTIFS(Reparto!$A$8:INDEX(Reparto!$A$8:$A$11,Reparto!$E$5),C168)&lt;&gt;1,NOT(ISNUMBER(D168)),ABS(D168-ROUND(D168,2))&gt;0.000001,MIN(J168:M168)&lt;0,SUM(J168:M168)&lt;=0,COUNT(J168:M168)&lt;&gt;4,ABS(SUM(N168:Q168)-D168)&gt;0.000001),"REVISAR datos","Correcto"))</f>
        <v/>
      </c>
    </row>
    <row r="169" customFormat="false" ht="24" hidden="false" customHeight="true" outlineLevel="0" collapsed="false">
      <c r="A169" s="19"/>
      <c r="B169" s="17"/>
      <c r="C169" s="17"/>
      <c r="D169" s="18"/>
      <c r="E169" s="17"/>
      <c r="F169" s="17"/>
      <c r="G169" s="17"/>
      <c r="H169" s="17"/>
      <c r="I169" s="17"/>
      <c r="J169" s="2" t="n">
        <f aca="false">IF(1&gt;Reparto!$E$5,0,IF(F169="",Reparto!$D$8,F169))</f>
        <v>1800</v>
      </c>
      <c r="K169" s="2" t="n">
        <f aca="false">IF(2&gt;Reparto!$E$5,0,IF(G169="",Reparto!$D$9,G169))</f>
        <v>1200</v>
      </c>
      <c r="L169" s="2" t="n">
        <f aca="false">IF(3&gt;Reparto!$E$5,0,IF(H169="",Reparto!$D$10,H169))</f>
        <v>0</v>
      </c>
      <c r="M169" s="2" t="n">
        <f aca="false">IF(4&gt;Reparto!$E$5,0,IF(I169="",Reparto!$D$11,I169))</f>
        <v>0</v>
      </c>
      <c r="N169" s="8" t="n">
        <f aca="false">IF(OR(NOT(ISNUMBER(D169)),SUM(J169:M169)&lt;=0),0,SIGN(D169)*(V169+IF(AE169&lt;=$Z169,1,0))/100)</f>
        <v>0</v>
      </c>
      <c r="O169" s="8" t="n">
        <f aca="false">IF(OR(NOT(ISNUMBER(D169)),SUM(J169:M169)&lt;=0),0,SIGN(D169)*(W169+IF(AF169&lt;=$Z169,1,0))/100)</f>
        <v>0</v>
      </c>
      <c r="P169" s="8" t="n">
        <f aca="false">IF(OR(NOT(ISNUMBER(D169)),SUM(J169:M169)&lt;=0),0,SIGN(D169)*(X169+IF(AG169&lt;=$Z169,1,0))/100)</f>
        <v>0</v>
      </c>
      <c r="Q169" s="8" t="n">
        <f aca="false">IF(OR(NOT(ISNUMBER(D169)),SUM(J169:M169)&lt;=0),0,SIGN(D169)*(Y169+IF(AH169&lt;=$Z169,1,0))/100)</f>
        <v>0</v>
      </c>
      <c r="R169" s="2" t="n">
        <f aca="false">IF(OR(NOT(ISNUMBER(D169)),SUM(J169:M169)&lt;=0),0,ROUND(ROUND(ABS(D169)*100,0)*J169/SUM(J169:M169),10))</f>
        <v>0</v>
      </c>
      <c r="S169" s="2" t="n">
        <f aca="false">IF(OR(NOT(ISNUMBER(D169)),SUM(J169:M169)&lt;=0),0,ROUND(ROUND(ABS(D169)*100,0)*K169/SUM(J169:M169),10))</f>
        <v>0</v>
      </c>
      <c r="T169" s="2" t="n">
        <f aca="false">IF(OR(NOT(ISNUMBER(D169)),SUM(J169:M169)&lt;=0),0,ROUND(ROUND(ABS(D169)*100,0)*L169/SUM(J169:M169),10))</f>
        <v>0</v>
      </c>
      <c r="U169" s="2" t="n">
        <f aca="false">IF(OR(NOT(ISNUMBER(D169)),SUM(J169:M169)&lt;=0),0,ROUND(ROUND(ABS(D169)*100,0)*M169/SUM(J169:M169),10))</f>
        <v>0</v>
      </c>
      <c r="V169" s="2" t="n">
        <f aca="false">INT(R169)</f>
        <v>0</v>
      </c>
      <c r="W169" s="2" t="n">
        <f aca="false">INT(S169)</f>
        <v>0</v>
      </c>
      <c r="X169" s="2" t="n">
        <f aca="false">INT(T169)</f>
        <v>0</v>
      </c>
      <c r="Y169" s="2" t="n">
        <f aca="false">INT(U169)</f>
        <v>0</v>
      </c>
      <c r="Z169" s="2" t="n">
        <f aca="false">IF(ISNUMBER(D169),ROUND(ABS(D169)*100,0)-SUM(V169:Y169),0)</f>
        <v>0</v>
      </c>
      <c r="AA169" s="2" t="n">
        <f aca="false">ROUND(R169-V169,10)</f>
        <v>0</v>
      </c>
      <c r="AB169" s="2" t="n">
        <f aca="false">ROUND(S169-W169,10)</f>
        <v>0</v>
      </c>
      <c r="AC169" s="2" t="n">
        <f aca="false">ROUND(T169-X169,10)</f>
        <v>0</v>
      </c>
      <c r="AD169" s="2" t="n">
        <f aca="false">ROUND(U169-Y169,10)</f>
        <v>0</v>
      </c>
      <c r="AE169" s="2" t="n">
        <f aca="false">COUNTIFS($AA169:$AD169,"&gt;"&amp;AA169)+COUNTIFS($AA169:AA169,AA169)</f>
        <v>1</v>
      </c>
      <c r="AF169" s="2" t="n">
        <f aca="false">COUNTIFS($AA169:$AD169,"&gt;"&amp;AB169)+COUNTIFS($AA169:AB169,AB169)</f>
        <v>2</v>
      </c>
      <c r="AG169" s="2" t="n">
        <f aca="false">COUNTIFS($AA169:$AD169,"&gt;"&amp;AC169)+COUNTIFS($AA169:AC169,AC169)</f>
        <v>3</v>
      </c>
      <c r="AH169" s="2" t="n">
        <f aca="false">COUNTIFS($AA169:$AD169,"&gt;"&amp;AD169)+COUNTIFS($AA169:AD169,AD169)</f>
        <v>4</v>
      </c>
      <c r="AI169" s="2" t="str">
        <f aca="false">IF(COUNTA(A169:I169)=0,"",IF(OR(NOT(ISNUMBER(A169)),B169="",COUNTIFS(Reparto!$A$8:INDEX(Reparto!$A$8:$A$11,Reparto!$E$5),C169)&lt;&gt;1,NOT(ISNUMBER(D169)),ABS(D169-ROUND(D169,2))&gt;0.000001,MIN(J169:M169)&lt;0,SUM(J169:M169)&lt;=0,COUNT(J169:M169)&lt;&gt;4,ABS(SUM(N169:Q169)-D169)&gt;0.000001),"REVISAR datos","Correcto"))</f>
        <v/>
      </c>
    </row>
    <row r="170" customFormat="false" ht="24" hidden="false" customHeight="true" outlineLevel="0" collapsed="false">
      <c r="A170" s="19"/>
      <c r="B170" s="17"/>
      <c r="C170" s="17"/>
      <c r="D170" s="18"/>
      <c r="E170" s="17"/>
      <c r="F170" s="17"/>
      <c r="G170" s="17"/>
      <c r="H170" s="17"/>
      <c r="I170" s="17"/>
      <c r="J170" s="2" t="n">
        <f aca="false">IF(1&gt;Reparto!$E$5,0,IF(F170="",Reparto!$D$8,F170))</f>
        <v>1800</v>
      </c>
      <c r="K170" s="2" t="n">
        <f aca="false">IF(2&gt;Reparto!$E$5,0,IF(G170="",Reparto!$D$9,G170))</f>
        <v>1200</v>
      </c>
      <c r="L170" s="2" t="n">
        <f aca="false">IF(3&gt;Reparto!$E$5,0,IF(H170="",Reparto!$D$10,H170))</f>
        <v>0</v>
      </c>
      <c r="M170" s="2" t="n">
        <f aca="false">IF(4&gt;Reparto!$E$5,0,IF(I170="",Reparto!$D$11,I170))</f>
        <v>0</v>
      </c>
      <c r="N170" s="8" t="n">
        <f aca="false">IF(OR(NOT(ISNUMBER(D170)),SUM(J170:M170)&lt;=0),0,SIGN(D170)*(V170+IF(AE170&lt;=$Z170,1,0))/100)</f>
        <v>0</v>
      </c>
      <c r="O170" s="8" t="n">
        <f aca="false">IF(OR(NOT(ISNUMBER(D170)),SUM(J170:M170)&lt;=0),0,SIGN(D170)*(W170+IF(AF170&lt;=$Z170,1,0))/100)</f>
        <v>0</v>
      </c>
      <c r="P170" s="8" t="n">
        <f aca="false">IF(OR(NOT(ISNUMBER(D170)),SUM(J170:M170)&lt;=0),0,SIGN(D170)*(X170+IF(AG170&lt;=$Z170,1,0))/100)</f>
        <v>0</v>
      </c>
      <c r="Q170" s="8" t="n">
        <f aca="false">IF(OR(NOT(ISNUMBER(D170)),SUM(J170:M170)&lt;=0),0,SIGN(D170)*(Y170+IF(AH170&lt;=$Z170,1,0))/100)</f>
        <v>0</v>
      </c>
      <c r="R170" s="2" t="n">
        <f aca="false">IF(OR(NOT(ISNUMBER(D170)),SUM(J170:M170)&lt;=0),0,ROUND(ROUND(ABS(D170)*100,0)*J170/SUM(J170:M170),10))</f>
        <v>0</v>
      </c>
      <c r="S170" s="2" t="n">
        <f aca="false">IF(OR(NOT(ISNUMBER(D170)),SUM(J170:M170)&lt;=0),0,ROUND(ROUND(ABS(D170)*100,0)*K170/SUM(J170:M170),10))</f>
        <v>0</v>
      </c>
      <c r="T170" s="2" t="n">
        <f aca="false">IF(OR(NOT(ISNUMBER(D170)),SUM(J170:M170)&lt;=0),0,ROUND(ROUND(ABS(D170)*100,0)*L170/SUM(J170:M170),10))</f>
        <v>0</v>
      </c>
      <c r="U170" s="2" t="n">
        <f aca="false">IF(OR(NOT(ISNUMBER(D170)),SUM(J170:M170)&lt;=0),0,ROUND(ROUND(ABS(D170)*100,0)*M170/SUM(J170:M170),10))</f>
        <v>0</v>
      </c>
      <c r="V170" s="2" t="n">
        <f aca="false">INT(R170)</f>
        <v>0</v>
      </c>
      <c r="W170" s="2" t="n">
        <f aca="false">INT(S170)</f>
        <v>0</v>
      </c>
      <c r="X170" s="2" t="n">
        <f aca="false">INT(T170)</f>
        <v>0</v>
      </c>
      <c r="Y170" s="2" t="n">
        <f aca="false">INT(U170)</f>
        <v>0</v>
      </c>
      <c r="Z170" s="2" t="n">
        <f aca="false">IF(ISNUMBER(D170),ROUND(ABS(D170)*100,0)-SUM(V170:Y170),0)</f>
        <v>0</v>
      </c>
      <c r="AA170" s="2" t="n">
        <f aca="false">ROUND(R170-V170,10)</f>
        <v>0</v>
      </c>
      <c r="AB170" s="2" t="n">
        <f aca="false">ROUND(S170-W170,10)</f>
        <v>0</v>
      </c>
      <c r="AC170" s="2" t="n">
        <f aca="false">ROUND(T170-X170,10)</f>
        <v>0</v>
      </c>
      <c r="AD170" s="2" t="n">
        <f aca="false">ROUND(U170-Y170,10)</f>
        <v>0</v>
      </c>
      <c r="AE170" s="2" t="n">
        <f aca="false">COUNTIFS($AA170:$AD170,"&gt;"&amp;AA170)+COUNTIFS($AA170:AA170,AA170)</f>
        <v>1</v>
      </c>
      <c r="AF170" s="2" t="n">
        <f aca="false">COUNTIFS($AA170:$AD170,"&gt;"&amp;AB170)+COUNTIFS($AA170:AB170,AB170)</f>
        <v>2</v>
      </c>
      <c r="AG170" s="2" t="n">
        <f aca="false">COUNTIFS($AA170:$AD170,"&gt;"&amp;AC170)+COUNTIFS($AA170:AC170,AC170)</f>
        <v>3</v>
      </c>
      <c r="AH170" s="2" t="n">
        <f aca="false">COUNTIFS($AA170:$AD170,"&gt;"&amp;AD170)+COUNTIFS($AA170:AD170,AD170)</f>
        <v>4</v>
      </c>
      <c r="AI170" s="2" t="str">
        <f aca="false">IF(COUNTA(A170:I170)=0,"",IF(OR(NOT(ISNUMBER(A170)),B170="",COUNTIFS(Reparto!$A$8:INDEX(Reparto!$A$8:$A$11,Reparto!$E$5),C170)&lt;&gt;1,NOT(ISNUMBER(D170)),ABS(D170-ROUND(D170,2))&gt;0.000001,MIN(J170:M170)&lt;0,SUM(J170:M170)&lt;=0,COUNT(J170:M170)&lt;&gt;4,ABS(SUM(N170:Q170)-D170)&gt;0.000001),"REVISAR datos","Correcto"))</f>
        <v/>
      </c>
    </row>
    <row r="171" customFormat="false" ht="24" hidden="false" customHeight="true" outlineLevel="0" collapsed="false">
      <c r="A171" s="19"/>
      <c r="B171" s="17"/>
      <c r="C171" s="17"/>
      <c r="D171" s="18"/>
      <c r="E171" s="17"/>
      <c r="F171" s="17"/>
      <c r="G171" s="17"/>
      <c r="H171" s="17"/>
      <c r="I171" s="17"/>
      <c r="J171" s="2" t="n">
        <f aca="false">IF(1&gt;Reparto!$E$5,0,IF(F171="",Reparto!$D$8,F171))</f>
        <v>1800</v>
      </c>
      <c r="K171" s="2" t="n">
        <f aca="false">IF(2&gt;Reparto!$E$5,0,IF(G171="",Reparto!$D$9,G171))</f>
        <v>1200</v>
      </c>
      <c r="L171" s="2" t="n">
        <f aca="false">IF(3&gt;Reparto!$E$5,0,IF(H171="",Reparto!$D$10,H171))</f>
        <v>0</v>
      </c>
      <c r="M171" s="2" t="n">
        <f aca="false">IF(4&gt;Reparto!$E$5,0,IF(I171="",Reparto!$D$11,I171))</f>
        <v>0</v>
      </c>
      <c r="N171" s="8" t="n">
        <f aca="false">IF(OR(NOT(ISNUMBER(D171)),SUM(J171:M171)&lt;=0),0,SIGN(D171)*(V171+IF(AE171&lt;=$Z171,1,0))/100)</f>
        <v>0</v>
      </c>
      <c r="O171" s="8" t="n">
        <f aca="false">IF(OR(NOT(ISNUMBER(D171)),SUM(J171:M171)&lt;=0),0,SIGN(D171)*(W171+IF(AF171&lt;=$Z171,1,0))/100)</f>
        <v>0</v>
      </c>
      <c r="P171" s="8" t="n">
        <f aca="false">IF(OR(NOT(ISNUMBER(D171)),SUM(J171:M171)&lt;=0),0,SIGN(D171)*(X171+IF(AG171&lt;=$Z171,1,0))/100)</f>
        <v>0</v>
      </c>
      <c r="Q171" s="8" t="n">
        <f aca="false">IF(OR(NOT(ISNUMBER(D171)),SUM(J171:M171)&lt;=0),0,SIGN(D171)*(Y171+IF(AH171&lt;=$Z171,1,0))/100)</f>
        <v>0</v>
      </c>
      <c r="R171" s="2" t="n">
        <f aca="false">IF(OR(NOT(ISNUMBER(D171)),SUM(J171:M171)&lt;=0),0,ROUND(ROUND(ABS(D171)*100,0)*J171/SUM(J171:M171),10))</f>
        <v>0</v>
      </c>
      <c r="S171" s="2" t="n">
        <f aca="false">IF(OR(NOT(ISNUMBER(D171)),SUM(J171:M171)&lt;=0),0,ROUND(ROUND(ABS(D171)*100,0)*K171/SUM(J171:M171),10))</f>
        <v>0</v>
      </c>
      <c r="T171" s="2" t="n">
        <f aca="false">IF(OR(NOT(ISNUMBER(D171)),SUM(J171:M171)&lt;=0),0,ROUND(ROUND(ABS(D171)*100,0)*L171/SUM(J171:M171),10))</f>
        <v>0</v>
      </c>
      <c r="U171" s="2" t="n">
        <f aca="false">IF(OR(NOT(ISNUMBER(D171)),SUM(J171:M171)&lt;=0),0,ROUND(ROUND(ABS(D171)*100,0)*M171/SUM(J171:M171),10))</f>
        <v>0</v>
      </c>
      <c r="V171" s="2" t="n">
        <f aca="false">INT(R171)</f>
        <v>0</v>
      </c>
      <c r="W171" s="2" t="n">
        <f aca="false">INT(S171)</f>
        <v>0</v>
      </c>
      <c r="X171" s="2" t="n">
        <f aca="false">INT(T171)</f>
        <v>0</v>
      </c>
      <c r="Y171" s="2" t="n">
        <f aca="false">INT(U171)</f>
        <v>0</v>
      </c>
      <c r="Z171" s="2" t="n">
        <f aca="false">IF(ISNUMBER(D171),ROUND(ABS(D171)*100,0)-SUM(V171:Y171),0)</f>
        <v>0</v>
      </c>
      <c r="AA171" s="2" t="n">
        <f aca="false">ROUND(R171-V171,10)</f>
        <v>0</v>
      </c>
      <c r="AB171" s="2" t="n">
        <f aca="false">ROUND(S171-W171,10)</f>
        <v>0</v>
      </c>
      <c r="AC171" s="2" t="n">
        <f aca="false">ROUND(T171-X171,10)</f>
        <v>0</v>
      </c>
      <c r="AD171" s="2" t="n">
        <f aca="false">ROUND(U171-Y171,10)</f>
        <v>0</v>
      </c>
      <c r="AE171" s="2" t="n">
        <f aca="false">COUNTIFS($AA171:$AD171,"&gt;"&amp;AA171)+COUNTIFS($AA171:AA171,AA171)</f>
        <v>1</v>
      </c>
      <c r="AF171" s="2" t="n">
        <f aca="false">COUNTIFS($AA171:$AD171,"&gt;"&amp;AB171)+COUNTIFS($AA171:AB171,AB171)</f>
        <v>2</v>
      </c>
      <c r="AG171" s="2" t="n">
        <f aca="false">COUNTIFS($AA171:$AD171,"&gt;"&amp;AC171)+COUNTIFS($AA171:AC171,AC171)</f>
        <v>3</v>
      </c>
      <c r="AH171" s="2" t="n">
        <f aca="false">COUNTIFS($AA171:$AD171,"&gt;"&amp;AD171)+COUNTIFS($AA171:AD171,AD171)</f>
        <v>4</v>
      </c>
      <c r="AI171" s="2" t="str">
        <f aca="false">IF(COUNTA(A171:I171)=0,"",IF(OR(NOT(ISNUMBER(A171)),B171="",COUNTIFS(Reparto!$A$8:INDEX(Reparto!$A$8:$A$11,Reparto!$E$5),C171)&lt;&gt;1,NOT(ISNUMBER(D171)),ABS(D171-ROUND(D171,2))&gt;0.000001,MIN(J171:M171)&lt;0,SUM(J171:M171)&lt;=0,COUNT(J171:M171)&lt;&gt;4,ABS(SUM(N171:Q171)-D171)&gt;0.000001),"REVISAR datos","Correcto"))</f>
        <v/>
      </c>
    </row>
    <row r="172" customFormat="false" ht="24" hidden="false" customHeight="true" outlineLevel="0" collapsed="false">
      <c r="A172" s="19"/>
      <c r="B172" s="17"/>
      <c r="C172" s="17"/>
      <c r="D172" s="18"/>
      <c r="E172" s="17"/>
      <c r="F172" s="17"/>
      <c r="G172" s="17"/>
      <c r="H172" s="17"/>
      <c r="I172" s="17"/>
      <c r="J172" s="2" t="n">
        <f aca="false">IF(1&gt;Reparto!$E$5,0,IF(F172="",Reparto!$D$8,F172))</f>
        <v>1800</v>
      </c>
      <c r="K172" s="2" t="n">
        <f aca="false">IF(2&gt;Reparto!$E$5,0,IF(G172="",Reparto!$D$9,G172))</f>
        <v>1200</v>
      </c>
      <c r="L172" s="2" t="n">
        <f aca="false">IF(3&gt;Reparto!$E$5,0,IF(H172="",Reparto!$D$10,H172))</f>
        <v>0</v>
      </c>
      <c r="M172" s="2" t="n">
        <f aca="false">IF(4&gt;Reparto!$E$5,0,IF(I172="",Reparto!$D$11,I172))</f>
        <v>0</v>
      </c>
      <c r="N172" s="8" t="n">
        <f aca="false">IF(OR(NOT(ISNUMBER(D172)),SUM(J172:M172)&lt;=0),0,SIGN(D172)*(V172+IF(AE172&lt;=$Z172,1,0))/100)</f>
        <v>0</v>
      </c>
      <c r="O172" s="8" t="n">
        <f aca="false">IF(OR(NOT(ISNUMBER(D172)),SUM(J172:M172)&lt;=0),0,SIGN(D172)*(W172+IF(AF172&lt;=$Z172,1,0))/100)</f>
        <v>0</v>
      </c>
      <c r="P172" s="8" t="n">
        <f aca="false">IF(OR(NOT(ISNUMBER(D172)),SUM(J172:M172)&lt;=0),0,SIGN(D172)*(X172+IF(AG172&lt;=$Z172,1,0))/100)</f>
        <v>0</v>
      </c>
      <c r="Q172" s="8" t="n">
        <f aca="false">IF(OR(NOT(ISNUMBER(D172)),SUM(J172:M172)&lt;=0),0,SIGN(D172)*(Y172+IF(AH172&lt;=$Z172,1,0))/100)</f>
        <v>0</v>
      </c>
      <c r="R172" s="2" t="n">
        <f aca="false">IF(OR(NOT(ISNUMBER(D172)),SUM(J172:M172)&lt;=0),0,ROUND(ROUND(ABS(D172)*100,0)*J172/SUM(J172:M172),10))</f>
        <v>0</v>
      </c>
      <c r="S172" s="2" t="n">
        <f aca="false">IF(OR(NOT(ISNUMBER(D172)),SUM(J172:M172)&lt;=0),0,ROUND(ROUND(ABS(D172)*100,0)*K172/SUM(J172:M172),10))</f>
        <v>0</v>
      </c>
      <c r="T172" s="2" t="n">
        <f aca="false">IF(OR(NOT(ISNUMBER(D172)),SUM(J172:M172)&lt;=0),0,ROUND(ROUND(ABS(D172)*100,0)*L172/SUM(J172:M172),10))</f>
        <v>0</v>
      </c>
      <c r="U172" s="2" t="n">
        <f aca="false">IF(OR(NOT(ISNUMBER(D172)),SUM(J172:M172)&lt;=0),0,ROUND(ROUND(ABS(D172)*100,0)*M172/SUM(J172:M172),10))</f>
        <v>0</v>
      </c>
      <c r="V172" s="2" t="n">
        <f aca="false">INT(R172)</f>
        <v>0</v>
      </c>
      <c r="W172" s="2" t="n">
        <f aca="false">INT(S172)</f>
        <v>0</v>
      </c>
      <c r="X172" s="2" t="n">
        <f aca="false">INT(T172)</f>
        <v>0</v>
      </c>
      <c r="Y172" s="2" t="n">
        <f aca="false">INT(U172)</f>
        <v>0</v>
      </c>
      <c r="Z172" s="2" t="n">
        <f aca="false">IF(ISNUMBER(D172),ROUND(ABS(D172)*100,0)-SUM(V172:Y172),0)</f>
        <v>0</v>
      </c>
      <c r="AA172" s="2" t="n">
        <f aca="false">ROUND(R172-V172,10)</f>
        <v>0</v>
      </c>
      <c r="AB172" s="2" t="n">
        <f aca="false">ROUND(S172-W172,10)</f>
        <v>0</v>
      </c>
      <c r="AC172" s="2" t="n">
        <f aca="false">ROUND(T172-X172,10)</f>
        <v>0</v>
      </c>
      <c r="AD172" s="2" t="n">
        <f aca="false">ROUND(U172-Y172,10)</f>
        <v>0</v>
      </c>
      <c r="AE172" s="2" t="n">
        <f aca="false">COUNTIFS($AA172:$AD172,"&gt;"&amp;AA172)+COUNTIFS($AA172:AA172,AA172)</f>
        <v>1</v>
      </c>
      <c r="AF172" s="2" t="n">
        <f aca="false">COUNTIFS($AA172:$AD172,"&gt;"&amp;AB172)+COUNTIFS($AA172:AB172,AB172)</f>
        <v>2</v>
      </c>
      <c r="AG172" s="2" t="n">
        <f aca="false">COUNTIFS($AA172:$AD172,"&gt;"&amp;AC172)+COUNTIFS($AA172:AC172,AC172)</f>
        <v>3</v>
      </c>
      <c r="AH172" s="2" t="n">
        <f aca="false">COUNTIFS($AA172:$AD172,"&gt;"&amp;AD172)+COUNTIFS($AA172:AD172,AD172)</f>
        <v>4</v>
      </c>
      <c r="AI172" s="2" t="str">
        <f aca="false">IF(COUNTA(A172:I172)=0,"",IF(OR(NOT(ISNUMBER(A172)),B172="",COUNTIFS(Reparto!$A$8:INDEX(Reparto!$A$8:$A$11,Reparto!$E$5),C172)&lt;&gt;1,NOT(ISNUMBER(D172)),ABS(D172-ROUND(D172,2))&gt;0.000001,MIN(J172:M172)&lt;0,SUM(J172:M172)&lt;=0,COUNT(J172:M172)&lt;&gt;4,ABS(SUM(N172:Q172)-D172)&gt;0.000001),"REVISAR datos","Correcto"))</f>
        <v/>
      </c>
    </row>
    <row r="173" customFormat="false" ht="24" hidden="false" customHeight="true" outlineLevel="0" collapsed="false">
      <c r="A173" s="19"/>
      <c r="B173" s="17"/>
      <c r="C173" s="17"/>
      <c r="D173" s="18"/>
      <c r="E173" s="17"/>
      <c r="F173" s="17"/>
      <c r="G173" s="17"/>
      <c r="H173" s="17"/>
      <c r="I173" s="17"/>
      <c r="J173" s="2" t="n">
        <f aca="false">IF(1&gt;Reparto!$E$5,0,IF(F173="",Reparto!$D$8,F173))</f>
        <v>1800</v>
      </c>
      <c r="K173" s="2" t="n">
        <f aca="false">IF(2&gt;Reparto!$E$5,0,IF(G173="",Reparto!$D$9,G173))</f>
        <v>1200</v>
      </c>
      <c r="L173" s="2" t="n">
        <f aca="false">IF(3&gt;Reparto!$E$5,0,IF(H173="",Reparto!$D$10,H173))</f>
        <v>0</v>
      </c>
      <c r="M173" s="2" t="n">
        <f aca="false">IF(4&gt;Reparto!$E$5,0,IF(I173="",Reparto!$D$11,I173))</f>
        <v>0</v>
      </c>
      <c r="N173" s="8" t="n">
        <f aca="false">IF(OR(NOT(ISNUMBER(D173)),SUM(J173:M173)&lt;=0),0,SIGN(D173)*(V173+IF(AE173&lt;=$Z173,1,0))/100)</f>
        <v>0</v>
      </c>
      <c r="O173" s="8" t="n">
        <f aca="false">IF(OR(NOT(ISNUMBER(D173)),SUM(J173:M173)&lt;=0),0,SIGN(D173)*(W173+IF(AF173&lt;=$Z173,1,0))/100)</f>
        <v>0</v>
      </c>
      <c r="P173" s="8" t="n">
        <f aca="false">IF(OR(NOT(ISNUMBER(D173)),SUM(J173:M173)&lt;=0),0,SIGN(D173)*(X173+IF(AG173&lt;=$Z173,1,0))/100)</f>
        <v>0</v>
      </c>
      <c r="Q173" s="8" t="n">
        <f aca="false">IF(OR(NOT(ISNUMBER(D173)),SUM(J173:M173)&lt;=0),0,SIGN(D173)*(Y173+IF(AH173&lt;=$Z173,1,0))/100)</f>
        <v>0</v>
      </c>
      <c r="R173" s="2" t="n">
        <f aca="false">IF(OR(NOT(ISNUMBER(D173)),SUM(J173:M173)&lt;=0),0,ROUND(ROUND(ABS(D173)*100,0)*J173/SUM(J173:M173),10))</f>
        <v>0</v>
      </c>
      <c r="S173" s="2" t="n">
        <f aca="false">IF(OR(NOT(ISNUMBER(D173)),SUM(J173:M173)&lt;=0),0,ROUND(ROUND(ABS(D173)*100,0)*K173/SUM(J173:M173),10))</f>
        <v>0</v>
      </c>
      <c r="T173" s="2" t="n">
        <f aca="false">IF(OR(NOT(ISNUMBER(D173)),SUM(J173:M173)&lt;=0),0,ROUND(ROUND(ABS(D173)*100,0)*L173/SUM(J173:M173),10))</f>
        <v>0</v>
      </c>
      <c r="U173" s="2" t="n">
        <f aca="false">IF(OR(NOT(ISNUMBER(D173)),SUM(J173:M173)&lt;=0),0,ROUND(ROUND(ABS(D173)*100,0)*M173/SUM(J173:M173),10))</f>
        <v>0</v>
      </c>
      <c r="V173" s="2" t="n">
        <f aca="false">INT(R173)</f>
        <v>0</v>
      </c>
      <c r="W173" s="2" t="n">
        <f aca="false">INT(S173)</f>
        <v>0</v>
      </c>
      <c r="X173" s="2" t="n">
        <f aca="false">INT(T173)</f>
        <v>0</v>
      </c>
      <c r="Y173" s="2" t="n">
        <f aca="false">INT(U173)</f>
        <v>0</v>
      </c>
      <c r="Z173" s="2" t="n">
        <f aca="false">IF(ISNUMBER(D173),ROUND(ABS(D173)*100,0)-SUM(V173:Y173),0)</f>
        <v>0</v>
      </c>
      <c r="AA173" s="2" t="n">
        <f aca="false">ROUND(R173-V173,10)</f>
        <v>0</v>
      </c>
      <c r="AB173" s="2" t="n">
        <f aca="false">ROUND(S173-W173,10)</f>
        <v>0</v>
      </c>
      <c r="AC173" s="2" t="n">
        <f aca="false">ROUND(T173-X173,10)</f>
        <v>0</v>
      </c>
      <c r="AD173" s="2" t="n">
        <f aca="false">ROUND(U173-Y173,10)</f>
        <v>0</v>
      </c>
      <c r="AE173" s="2" t="n">
        <f aca="false">COUNTIFS($AA173:$AD173,"&gt;"&amp;AA173)+COUNTIFS($AA173:AA173,AA173)</f>
        <v>1</v>
      </c>
      <c r="AF173" s="2" t="n">
        <f aca="false">COUNTIFS($AA173:$AD173,"&gt;"&amp;AB173)+COUNTIFS($AA173:AB173,AB173)</f>
        <v>2</v>
      </c>
      <c r="AG173" s="2" t="n">
        <f aca="false">COUNTIFS($AA173:$AD173,"&gt;"&amp;AC173)+COUNTIFS($AA173:AC173,AC173)</f>
        <v>3</v>
      </c>
      <c r="AH173" s="2" t="n">
        <f aca="false">COUNTIFS($AA173:$AD173,"&gt;"&amp;AD173)+COUNTIFS($AA173:AD173,AD173)</f>
        <v>4</v>
      </c>
      <c r="AI173" s="2" t="str">
        <f aca="false">IF(COUNTA(A173:I173)=0,"",IF(OR(NOT(ISNUMBER(A173)),B173="",COUNTIFS(Reparto!$A$8:INDEX(Reparto!$A$8:$A$11,Reparto!$E$5),C173)&lt;&gt;1,NOT(ISNUMBER(D173)),ABS(D173-ROUND(D173,2))&gt;0.000001,MIN(J173:M173)&lt;0,SUM(J173:M173)&lt;=0,COUNT(J173:M173)&lt;&gt;4,ABS(SUM(N173:Q173)-D173)&gt;0.000001),"REVISAR datos","Correcto"))</f>
        <v/>
      </c>
    </row>
    <row r="174" customFormat="false" ht="24" hidden="false" customHeight="true" outlineLevel="0" collapsed="false">
      <c r="A174" s="19"/>
      <c r="B174" s="17"/>
      <c r="C174" s="17"/>
      <c r="D174" s="18"/>
      <c r="E174" s="17"/>
      <c r="F174" s="17"/>
      <c r="G174" s="17"/>
      <c r="H174" s="17"/>
      <c r="I174" s="17"/>
      <c r="J174" s="2" t="n">
        <f aca="false">IF(1&gt;Reparto!$E$5,0,IF(F174="",Reparto!$D$8,F174))</f>
        <v>1800</v>
      </c>
      <c r="K174" s="2" t="n">
        <f aca="false">IF(2&gt;Reparto!$E$5,0,IF(G174="",Reparto!$D$9,G174))</f>
        <v>1200</v>
      </c>
      <c r="L174" s="2" t="n">
        <f aca="false">IF(3&gt;Reparto!$E$5,0,IF(H174="",Reparto!$D$10,H174))</f>
        <v>0</v>
      </c>
      <c r="M174" s="2" t="n">
        <f aca="false">IF(4&gt;Reparto!$E$5,0,IF(I174="",Reparto!$D$11,I174))</f>
        <v>0</v>
      </c>
      <c r="N174" s="8" t="n">
        <f aca="false">IF(OR(NOT(ISNUMBER(D174)),SUM(J174:M174)&lt;=0),0,SIGN(D174)*(V174+IF(AE174&lt;=$Z174,1,0))/100)</f>
        <v>0</v>
      </c>
      <c r="O174" s="8" t="n">
        <f aca="false">IF(OR(NOT(ISNUMBER(D174)),SUM(J174:M174)&lt;=0),0,SIGN(D174)*(W174+IF(AF174&lt;=$Z174,1,0))/100)</f>
        <v>0</v>
      </c>
      <c r="P174" s="8" t="n">
        <f aca="false">IF(OR(NOT(ISNUMBER(D174)),SUM(J174:M174)&lt;=0),0,SIGN(D174)*(X174+IF(AG174&lt;=$Z174,1,0))/100)</f>
        <v>0</v>
      </c>
      <c r="Q174" s="8" t="n">
        <f aca="false">IF(OR(NOT(ISNUMBER(D174)),SUM(J174:M174)&lt;=0),0,SIGN(D174)*(Y174+IF(AH174&lt;=$Z174,1,0))/100)</f>
        <v>0</v>
      </c>
      <c r="R174" s="2" t="n">
        <f aca="false">IF(OR(NOT(ISNUMBER(D174)),SUM(J174:M174)&lt;=0),0,ROUND(ROUND(ABS(D174)*100,0)*J174/SUM(J174:M174),10))</f>
        <v>0</v>
      </c>
      <c r="S174" s="2" t="n">
        <f aca="false">IF(OR(NOT(ISNUMBER(D174)),SUM(J174:M174)&lt;=0),0,ROUND(ROUND(ABS(D174)*100,0)*K174/SUM(J174:M174),10))</f>
        <v>0</v>
      </c>
      <c r="T174" s="2" t="n">
        <f aca="false">IF(OR(NOT(ISNUMBER(D174)),SUM(J174:M174)&lt;=0),0,ROUND(ROUND(ABS(D174)*100,0)*L174/SUM(J174:M174),10))</f>
        <v>0</v>
      </c>
      <c r="U174" s="2" t="n">
        <f aca="false">IF(OR(NOT(ISNUMBER(D174)),SUM(J174:M174)&lt;=0),0,ROUND(ROUND(ABS(D174)*100,0)*M174/SUM(J174:M174),10))</f>
        <v>0</v>
      </c>
      <c r="V174" s="2" t="n">
        <f aca="false">INT(R174)</f>
        <v>0</v>
      </c>
      <c r="W174" s="2" t="n">
        <f aca="false">INT(S174)</f>
        <v>0</v>
      </c>
      <c r="X174" s="2" t="n">
        <f aca="false">INT(T174)</f>
        <v>0</v>
      </c>
      <c r="Y174" s="2" t="n">
        <f aca="false">INT(U174)</f>
        <v>0</v>
      </c>
      <c r="Z174" s="2" t="n">
        <f aca="false">IF(ISNUMBER(D174),ROUND(ABS(D174)*100,0)-SUM(V174:Y174),0)</f>
        <v>0</v>
      </c>
      <c r="AA174" s="2" t="n">
        <f aca="false">ROUND(R174-V174,10)</f>
        <v>0</v>
      </c>
      <c r="AB174" s="2" t="n">
        <f aca="false">ROUND(S174-W174,10)</f>
        <v>0</v>
      </c>
      <c r="AC174" s="2" t="n">
        <f aca="false">ROUND(T174-X174,10)</f>
        <v>0</v>
      </c>
      <c r="AD174" s="2" t="n">
        <f aca="false">ROUND(U174-Y174,10)</f>
        <v>0</v>
      </c>
      <c r="AE174" s="2" t="n">
        <f aca="false">COUNTIFS($AA174:$AD174,"&gt;"&amp;AA174)+COUNTIFS($AA174:AA174,AA174)</f>
        <v>1</v>
      </c>
      <c r="AF174" s="2" t="n">
        <f aca="false">COUNTIFS($AA174:$AD174,"&gt;"&amp;AB174)+COUNTIFS($AA174:AB174,AB174)</f>
        <v>2</v>
      </c>
      <c r="AG174" s="2" t="n">
        <f aca="false">COUNTIFS($AA174:$AD174,"&gt;"&amp;AC174)+COUNTIFS($AA174:AC174,AC174)</f>
        <v>3</v>
      </c>
      <c r="AH174" s="2" t="n">
        <f aca="false">COUNTIFS($AA174:$AD174,"&gt;"&amp;AD174)+COUNTIFS($AA174:AD174,AD174)</f>
        <v>4</v>
      </c>
      <c r="AI174" s="2" t="str">
        <f aca="false">IF(COUNTA(A174:I174)=0,"",IF(OR(NOT(ISNUMBER(A174)),B174="",COUNTIFS(Reparto!$A$8:INDEX(Reparto!$A$8:$A$11,Reparto!$E$5),C174)&lt;&gt;1,NOT(ISNUMBER(D174)),ABS(D174-ROUND(D174,2))&gt;0.000001,MIN(J174:M174)&lt;0,SUM(J174:M174)&lt;=0,COUNT(J174:M174)&lt;&gt;4,ABS(SUM(N174:Q174)-D174)&gt;0.000001),"REVISAR datos","Correcto"))</f>
        <v/>
      </c>
    </row>
    <row r="175" customFormat="false" ht="24" hidden="false" customHeight="true" outlineLevel="0" collapsed="false">
      <c r="A175" s="19"/>
      <c r="B175" s="17"/>
      <c r="C175" s="17"/>
      <c r="D175" s="18"/>
      <c r="E175" s="17"/>
      <c r="F175" s="17"/>
      <c r="G175" s="17"/>
      <c r="H175" s="17"/>
      <c r="I175" s="17"/>
      <c r="J175" s="2" t="n">
        <f aca="false">IF(1&gt;Reparto!$E$5,0,IF(F175="",Reparto!$D$8,F175))</f>
        <v>1800</v>
      </c>
      <c r="K175" s="2" t="n">
        <f aca="false">IF(2&gt;Reparto!$E$5,0,IF(G175="",Reparto!$D$9,G175))</f>
        <v>1200</v>
      </c>
      <c r="L175" s="2" t="n">
        <f aca="false">IF(3&gt;Reparto!$E$5,0,IF(H175="",Reparto!$D$10,H175))</f>
        <v>0</v>
      </c>
      <c r="M175" s="2" t="n">
        <f aca="false">IF(4&gt;Reparto!$E$5,0,IF(I175="",Reparto!$D$11,I175))</f>
        <v>0</v>
      </c>
      <c r="N175" s="8" t="n">
        <f aca="false">IF(OR(NOT(ISNUMBER(D175)),SUM(J175:M175)&lt;=0),0,SIGN(D175)*(V175+IF(AE175&lt;=$Z175,1,0))/100)</f>
        <v>0</v>
      </c>
      <c r="O175" s="8" t="n">
        <f aca="false">IF(OR(NOT(ISNUMBER(D175)),SUM(J175:M175)&lt;=0),0,SIGN(D175)*(W175+IF(AF175&lt;=$Z175,1,0))/100)</f>
        <v>0</v>
      </c>
      <c r="P175" s="8" t="n">
        <f aca="false">IF(OR(NOT(ISNUMBER(D175)),SUM(J175:M175)&lt;=0),0,SIGN(D175)*(X175+IF(AG175&lt;=$Z175,1,0))/100)</f>
        <v>0</v>
      </c>
      <c r="Q175" s="8" t="n">
        <f aca="false">IF(OR(NOT(ISNUMBER(D175)),SUM(J175:M175)&lt;=0),0,SIGN(D175)*(Y175+IF(AH175&lt;=$Z175,1,0))/100)</f>
        <v>0</v>
      </c>
      <c r="R175" s="2" t="n">
        <f aca="false">IF(OR(NOT(ISNUMBER(D175)),SUM(J175:M175)&lt;=0),0,ROUND(ROUND(ABS(D175)*100,0)*J175/SUM(J175:M175),10))</f>
        <v>0</v>
      </c>
      <c r="S175" s="2" t="n">
        <f aca="false">IF(OR(NOT(ISNUMBER(D175)),SUM(J175:M175)&lt;=0),0,ROUND(ROUND(ABS(D175)*100,0)*K175/SUM(J175:M175),10))</f>
        <v>0</v>
      </c>
      <c r="T175" s="2" t="n">
        <f aca="false">IF(OR(NOT(ISNUMBER(D175)),SUM(J175:M175)&lt;=0),0,ROUND(ROUND(ABS(D175)*100,0)*L175/SUM(J175:M175),10))</f>
        <v>0</v>
      </c>
      <c r="U175" s="2" t="n">
        <f aca="false">IF(OR(NOT(ISNUMBER(D175)),SUM(J175:M175)&lt;=0),0,ROUND(ROUND(ABS(D175)*100,0)*M175/SUM(J175:M175),10))</f>
        <v>0</v>
      </c>
      <c r="V175" s="2" t="n">
        <f aca="false">INT(R175)</f>
        <v>0</v>
      </c>
      <c r="W175" s="2" t="n">
        <f aca="false">INT(S175)</f>
        <v>0</v>
      </c>
      <c r="X175" s="2" t="n">
        <f aca="false">INT(T175)</f>
        <v>0</v>
      </c>
      <c r="Y175" s="2" t="n">
        <f aca="false">INT(U175)</f>
        <v>0</v>
      </c>
      <c r="Z175" s="2" t="n">
        <f aca="false">IF(ISNUMBER(D175),ROUND(ABS(D175)*100,0)-SUM(V175:Y175),0)</f>
        <v>0</v>
      </c>
      <c r="AA175" s="2" t="n">
        <f aca="false">ROUND(R175-V175,10)</f>
        <v>0</v>
      </c>
      <c r="AB175" s="2" t="n">
        <f aca="false">ROUND(S175-W175,10)</f>
        <v>0</v>
      </c>
      <c r="AC175" s="2" t="n">
        <f aca="false">ROUND(T175-X175,10)</f>
        <v>0</v>
      </c>
      <c r="AD175" s="2" t="n">
        <f aca="false">ROUND(U175-Y175,10)</f>
        <v>0</v>
      </c>
      <c r="AE175" s="2" t="n">
        <f aca="false">COUNTIFS($AA175:$AD175,"&gt;"&amp;AA175)+COUNTIFS($AA175:AA175,AA175)</f>
        <v>1</v>
      </c>
      <c r="AF175" s="2" t="n">
        <f aca="false">COUNTIFS($AA175:$AD175,"&gt;"&amp;AB175)+COUNTIFS($AA175:AB175,AB175)</f>
        <v>2</v>
      </c>
      <c r="AG175" s="2" t="n">
        <f aca="false">COUNTIFS($AA175:$AD175,"&gt;"&amp;AC175)+COUNTIFS($AA175:AC175,AC175)</f>
        <v>3</v>
      </c>
      <c r="AH175" s="2" t="n">
        <f aca="false">COUNTIFS($AA175:$AD175,"&gt;"&amp;AD175)+COUNTIFS($AA175:AD175,AD175)</f>
        <v>4</v>
      </c>
      <c r="AI175" s="2" t="str">
        <f aca="false">IF(COUNTA(A175:I175)=0,"",IF(OR(NOT(ISNUMBER(A175)),B175="",COUNTIFS(Reparto!$A$8:INDEX(Reparto!$A$8:$A$11,Reparto!$E$5),C175)&lt;&gt;1,NOT(ISNUMBER(D175)),ABS(D175-ROUND(D175,2))&gt;0.000001,MIN(J175:M175)&lt;0,SUM(J175:M175)&lt;=0,COUNT(J175:M175)&lt;&gt;4,ABS(SUM(N175:Q175)-D175)&gt;0.000001),"REVISAR datos","Correcto"))</f>
        <v/>
      </c>
    </row>
    <row r="176" customFormat="false" ht="24" hidden="false" customHeight="true" outlineLevel="0" collapsed="false">
      <c r="A176" s="19"/>
      <c r="B176" s="17"/>
      <c r="C176" s="17"/>
      <c r="D176" s="18"/>
      <c r="E176" s="17"/>
      <c r="F176" s="17"/>
      <c r="G176" s="17"/>
      <c r="H176" s="17"/>
      <c r="I176" s="17"/>
      <c r="J176" s="2" t="n">
        <f aca="false">IF(1&gt;Reparto!$E$5,0,IF(F176="",Reparto!$D$8,F176))</f>
        <v>1800</v>
      </c>
      <c r="K176" s="2" t="n">
        <f aca="false">IF(2&gt;Reparto!$E$5,0,IF(G176="",Reparto!$D$9,G176))</f>
        <v>1200</v>
      </c>
      <c r="L176" s="2" t="n">
        <f aca="false">IF(3&gt;Reparto!$E$5,0,IF(H176="",Reparto!$D$10,H176))</f>
        <v>0</v>
      </c>
      <c r="M176" s="2" t="n">
        <f aca="false">IF(4&gt;Reparto!$E$5,0,IF(I176="",Reparto!$D$11,I176))</f>
        <v>0</v>
      </c>
      <c r="N176" s="8" t="n">
        <f aca="false">IF(OR(NOT(ISNUMBER(D176)),SUM(J176:M176)&lt;=0),0,SIGN(D176)*(V176+IF(AE176&lt;=$Z176,1,0))/100)</f>
        <v>0</v>
      </c>
      <c r="O176" s="8" t="n">
        <f aca="false">IF(OR(NOT(ISNUMBER(D176)),SUM(J176:M176)&lt;=0),0,SIGN(D176)*(W176+IF(AF176&lt;=$Z176,1,0))/100)</f>
        <v>0</v>
      </c>
      <c r="P176" s="8" t="n">
        <f aca="false">IF(OR(NOT(ISNUMBER(D176)),SUM(J176:M176)&lt;=0),0,SIGN(D176)*(X176+IF(AG176&lt;=$Z176,1,0))/100)</f>
        <v>0</v>
      </c>
      <c r="Q176" s="8" t="n">
        <f aca="false">IF(OR(NOT(ISNUMBER(D176)),SUM(J176:M176)&lt;=0),0,SIGN(D176)*(Y176+IF(AH176&lt;=$Z176,1,0))/100)</f>
        <v>0</v>
      </c>
      <c r="R176" s="2" t="n">
        <f aca="false">IF(OR(NOT(ISNUMBER(D176)),SUM(J176:M176)&lt;=0),0,ROUND(ROUND(ABS(D176)*100,0)*J176/SUM(J176:M176),10))</f>
        <v>0</v>
      </c>
      <c r="S176" s="2" t="n">
        <f aca="false">IF(OR(NOT(ISNUMBER(D176)),SUM(J176:M176)&lt;=0),0,ROUND(ROUND(ABS(D176)*100,0)*K176/SUM(J176:M176),10))</f>
        <v>0</v>
      </c>
      <c r="T176" s="2" t="n">
        <f aca="false">IF(OR(NOT(ISNUMBER(D176)),SUM(J176:M176)&lt;=0),0,ROUND(ROUND(ABS(D176)*100,0)*L176/SUM(J176:M176),10))</f>
        <v>0</v>
      </c>
      <c r="U176" s="2" t="n">
        <f aca="false">IF(OR(NOT(ISNUMBER(D176)),SUM(J176:M176)&lt;=0),0,ROUND(ROUND(ABS(D176)*100,0)*M176/SUM(J176:M176),10))</f>
        <v>0</v>
      </c>
      <c r="V176" s="2" t="n">
        <f aca="false">INT(R176)</f>
        <v>0</v>
      </c>
      <c r="W176" s="2" t="n">
        <f aca="false">INT(S176)</f>
        <v>0</v>
      </c>
      <c r="X176" s="2" t="n">
        <f aca="false">INT(T176)</f>
        <v>0</v>
      </c>
      <c r="Y176" s="2" t="n">
        <f aca="false">INT(U176)</f>
        <v>0</v>
      </c>
      <c r="Z176" s="2" t="n">
        <f aca="false">IF(ISNUMBER(D176),ROUND(ABS(D176)*100,0)-SUM(V176:Y176),0)</f>
        <v>0</v>
      </c>
      <c r="AA176" s="2" t="n">
        <f aca="false">ROUND(R176-V176,10)</f>
        <v>0</v>
      </c>
      <c r="AB176" s="2" t="n">
        <f aca="false">ROUND(S176-W176,10)</f>
        <v>0</v>
      </c>
      <c r="AC176" s="2" t="n">
        <f aca="false">ROUND(T176-X176,10)</f>
        <v>0</v>
      </c>
      <c r="AD176" s="2" t="n">
        <f aca="false">ROUND(U176-Y176,10)</f>
        <v>0</v>
      </c>
      <c r="AE176" s="2" t="n">
        <f aca="false">COUNTIFS($AA176:$AD176,"&gt;"&amp;AA176)+COUNTIFS($AA176:AA176,AA176)</f>
        <v>1</v>
      </c>
      <c r="AF176" s="2" t="n">
        <f aca="false">COUNTIFS($AA176:$AD176,"&gt;"&amp;AB176)+COUNTIFS($AA176:AB176,AB176)</f>
        <v>2</v>
      </c>
      <c r="AG176" s="2" t="n">
        <f aca="false">COUNTIFS($AA176:$AD176,"&gt;"&amp;AC176)+COUNTIFS($AA176:AC176,AC176)</f>
        <v>3</v>
      </c>
      <c r="AH176" s="2" t="n">
        <f aca="false">COUNTIFS($AA176:$AD176,"&gt;"&amp;AD176)+COUNTIFS($AA176:AD176,AD176)</f>
        <v>4</v>
      </c>
      <c r="AI176" s="2" t="str">
        <f aca="false">IF(COUNTA(A176:I176)=0,"",IF(OR(NOT(ISNUMBER(A176)),B176="",COUNTIFS(Reparto!$A$8:INDEX(Reparto!$A$8:$A$11,Reparto!$E$5),C176)&lt;&gt;1,NOT(ISNUMBER(D176)),ABS(D176-ROUND(D176,2))&gt;0.000001,MIN(J176:M176)&lt;0,SUM(J176:M176)&lt;=0,COUNT(J176:M176)&lt;&gt;4,ABS(SUM(N176:Q176)-D176)&gt;0.000001),"REVISAR datos","Correcto"))</f>
        <v/>
      </c>
    </row>
    <row r="177" customFormat="false" ht="24" hidden="false" customHeight="true" outlineLevel="0" collapsed="false">
      <c r="A177" s="19"/>
      <c r="B177" s="17"/>
      <c r="C177" s="17"/>
      <c r="D177" s="18"/>
      <c r="E177" s="17"/>
      <c r="F177" s="17"/>
      <c r="G177" s="17"/>
      <c r="H177" s="17"/>
      <c r="I177" s="17"/>
      <c r="J177" s="2" t="n">
        <f aca="false">IF(1&gt;Reparto!$E$5,0,IF(F177="",Reparto!$D$8,F177))</f>
        <v>1800</v>
      </c>
      <c r="K177" s="2" t="n">
        <f aca="false">IF(2&gt;Reparto!$E$5,0,IF(G177="",Reparto!$D$9,G177))</f>
        <v>1200</v>
      </c>
      <c r="L177" s="2" t="n">
        <f aca="false">IF(3&gt;Reparto!$E$5,0,IF(H177="",Reparto!$D$10,H177))</f>
        <v>0</v>
      </c>
      <c r="M177" s="2" t="n">
        <f aca="false">IF(4&gt;Reparto!$E$5,0,IF(I177="",Reparto!$D$11,I177))</f>
        <v>0</v>
      </c>
      <c r="N177" s="8" t="n">
        <f aca="false">IF(OR(NOT(ISNUMBER(D177)),SUM(J177:M177)&lt;=0),0,SIGN(D177)*(V177+IF(AE177&lt;=$Z177,1,0))/100)</f>
        <v>0</v>
      </c>
      <c r="O177" s="8" t="n">
        <f aca="false">IF(OR(NOT(ISNUMBER(D177)),SUM(J177:M177)&lt;=0),0,SIGN(D177)*(W177+IF(AF177&lt;=$Z177,1,0))/100)</f>
        <v>0</v>
      </c>
      <c r="P177" s="8" t="n">
        <f aca="false">IF(OR(NOT(ISNUMBER(D177)),SUM(J177:M177)&lt;=0),0,SIGN(D177)*(X177+IF(AG177&lt;=$Z177,1,0))/100)</f>
        <v>0</v>
      </c>
      <c r="Q177" s="8" t="n">
        <f aca="false">IF(OR(NOT(ISNUMBER(D177)),SUM(J177:M177)&lt;=0),0,SIGN(D177)*(Y177+IF(AH177&lt;=$Z177,1,0))/100)</f>
        <v>0</v>
      </c>
      <c r="R177" s="2" t="n">
        <f aca="false">IF(OR(NOT(ISNUMBER(D177)),SUM(J177:M177)&lt;=0),0,ROUND(ROUND(ABS(D177)*100,0)*J177/SUM(J177:M177),10))</f>
        <v>0</v>
      </c>
      <c r="S177" s="2" t="n">
        <f aca="false">IF(OR(NOT(ISNUMBER(D177)),SUM(J177:M177)&lt;=0),0,ROUND(ROUND(ABS(D177)*100,0)*K177/SUM(J177:M177),10))</f>
        <v>0</v>
      </c>
      <c r="T177" s="2" t="n">
        <f aca="false">IF(OR(NOT(ISNUMBER(D177)),SUM(J177:M177)&lt;=0),0,ROUND(ROUND(ABS(D177)*100,0)*L177/SUM(J177:M177),10))</f>
        <v>0</v>
      </c>
      <c r="U177" s="2" t="n">
        <f aca="false">IF(OR(NOT(ISNUMBER(D177)),SUM(J177:M177)&lt;=0),0,ROUND(ROUND(ABS(D177)*100,0)*M177/SUM(J177:M177),10))</f>
        <v>0</v>
      </c>
      <c r="V177" s="2" t="n">
        <f aca="false">INT(R177)</f>
        <v>0</v>
      </c>
      <c r="W177" s="2" t="n">
        <f aca="false">INT(S177)</f>
        <v>0</v>
      </c>
      <c r="X177" s="2" t="n">
        <f aca="false">INT(T177)</f>
        <v>0</v>
      </c>
      <c r="Y177" s="2" t="n">
        <f aca="false">INT(U177)</f>
        <v>0</v>
      </c>
      <c r="Z177" s="2" t="n">
        <f aca="false">IF(ISNUMBER(D177),ROUND(ABS(D177)*100,0)-SUM(V177:Y177),0)</f>
        <v>0</v>
      </c>
      <c r="AA177" s="2" t="n">
        <f aca="false">ROUND(R177-V177,10)</f>
        <v>0</v>
      </c>
      <c r="AB177" s="2" t="n">
        <f aca="false">ROUND(S177-W177,10)</f>
        <v>0</v>
      </c>
      <c r="AC177" s="2" t="n">
        <f aca="false">ROUND(T177-X177,10)</f>
        <v>0</v>
      </c>
      <c r="AD177" s="2" t="n">
        <f aca="false">ROUND(U177-Y177,10)</f>
        <v>0</v>
      </c>
      <c r="AE177" s="2" t="n">
        <f aca="false">COUNTIFS($AA177:$AD177,"&gt;"&amp;AA177)+COUNTIFS($AA177:AA177,AA177)</f>
        <v>1</v>
      </c>
      <c r="AF177" s="2" t="n">
        <f aca="false">COUNTIFS($AA177:$AD177,"&gt;"&amp;AB177)+COUNTIFS($AA177:AB177,AB177)</f>
        <v>2</v>
      </c>
      <c r="AG177" s="2" t="n">
        <f aca="false">COUNTIFS($AA177:$AD177,"&gt;"&amp;AC177)+COUNTIFS($AA177:AC177,AC177)</f>
        <v>3</v>
      </c>
      <c r="AH177" s="2" t="n">
        <f aca="false">COUNTIFS($AA177:$AD177,"&gt;"&amp;AD177)+COUNTIFS($AA177:AD177,AD177)</f>
        <v>4</v>
      </c>
      <c r="AI177" s="2" t="str">
        <f aca="false">IF(COUNTA(A177:I177)=0,"",IF(OR(NOT(ISNUMBER(A177)),B177="",COUNTIFS(Reparto!$A$8:INDEX(Reparto!$A$8:$A$11,Reparto!$E$5),C177)&lt;&gt;1,NOT(ISNUMBER(D177)),ABS(D177-ROUND(D177,2))&gt;0.000001,MIN(J177:M177)&lt;0,SUM(J177:M177)&lt;=0,COUNT(J177:M177)&lt;&gt;4,ABS(SUM(N177:Q177)-D177)&gt;0.000001),"REVISAR datos","Correcto"))</f>
        <v/>
      </c>
    </row>
    <row r="178" customFormat="false" ht="24" hidden="false" customHeight="true" outlineLevel="0" collapsed="false">
      <c r="A178" s="19"/>
      <c r="B178" s="17"/>
      <c r="C178" s="17"/>
      <c r="D178" s="18"/>
      <c r="E178" s="17"/>
      <c r="F178" s="17"/>
      <c r="G178" s="17"/>
      <c r="H178" s="17"/>
      <c r="I178" s="17"/>
      <c r="J178" s="2" t="n">
        <f aca="false">IF(1&gt;Reparto!$E$5,0,IF(F178="",Reparto!$D$8,F178))</f>
        <v>1800</v>
      </c>
      <c r="K178" s="2" t="n">
        <f aca="false">IF(2&gt;Reparto!$E$5,0,IF(G178="",Reparto!$D$9,G178))</f>
        <v>1200</v>
      </c>
      <c r="L178" s="2" t="n">
        <f aca="false">IF(3&gt;Reparto!$E$5,0,IF(H178="",Reparto!$D$10,H178))</f>
        <v>0</v>
      </c>
      <c r="M178" s="2" t="n">
        <f aca="false">IF(4&gt;Reparto!$E$5,0,IF(I178="",Reparto!$D$11,I178))</f>
        <v>0</v>
      </c>
      <c r="N178" s="8" t="n">
        <f aca="false">IF(OR(NOT(ISNUMBER(D178)),SUM(J178:M178)&lt;=0),0,SIGN(D178)*(V178+IF(AE178&lt;=$Z178,1,0))/100)</f>
        <v>0</v>
      </c>
      <c r="O178" s="8" t="n">
        <f aca="false">IF(OR(NOT(ISNUMBER(D178)),SUM(J178:M178)&lt;=0),0,SIGN(D178)*(W178+IF(AF178&lt;=$Z178,1,0))/100)</f>
        <v>0</v>
      </c>
      <c r="P178" s="8" t="n">
        <f aca="false">IF(OR(NOT(ISNUMBER(D178)),SUM(J178:M178)&lt;=0),0,SIGN(D178)*(X178+IF(AG178&lt;=$Z178,1,0))/100)</f>
        <v>0</v>
      </c>
      <c r="Q178" s="8" t="n">
        <f aca="false">IF(OR(NOT(ISNUMBER(D178)),SUM(J178:M178)&lt;=0),0,SIGN(D178)*(Y178+IF(AH178&lt;=$Z178,1,0))/100)</f>
        <v>0</v>
      </c>
      <c r="R178" s="2" t="n">
        <f aca="false">IF(OR(NOT(ISNUMBER(D178)),SUM(J178:M178)&lt;=0),0,ROUND(ROUND(ABS(D178)*100,0)*J178/SUM(J178:M178),10))</f>
        <v>0</v>
      </c>
      <c r="S178" s="2" t="n">
        <f aca="false">IF(OR(NOT(ISNUMBER(D178)),SUM(J178:M178)&lt;=0),0,ROUND(ROUND(ABS(D178)*100,0)*K178/SUM(J178:M178),10))</f>
        <v>0</v>
      </c>
      <c r="T178" s="2" t="n">
        <f aca="false">IF(OR(NOT(ISNUMBER(D178)),SUM(J178:M178)&lt;=0),0,ROUND(ROUND(ABS(D178)*100,0)*L178/SUM(J178:M178),10))</f>
        <v>0</v>
      </c>
      <c r="U178" s="2" t="n">
        <f aca="false">IF(OR(NOT(ISNUMBER(D178)),SUM(J178:M178)&lt;=0),0,ROUND(ROUND(ABS(D178)*100,0)*M178/SUM(J178:M178),10))</f>
        <v>0</v>
      </c>
      <c r="V178" s="2" t="n">
        <f aca="false">INT(R178)</f>
        <v>0</v>
      </c>
      <c r="W178" s="2" t="n">
        <f aca="false">INT(S178)</f>
        <v>0</v>
      </c>
      <c r="X178" s="2" t="n">
        <f aca="false">INT(T178)</f>
        <v>0</v>
      </c>
      <c r="Y178" s="2" t="n">
        <f aca="false">INT(U178)</f>
        <v>0</v>
      </c>
      <c r="Z178" s="2" t="n">
        <f aca="false">IF(ISNUMBER(D178),ROUND(ABS(D178)*100,0)-SUM(V178:Y178),0)</f>
        <v>0</v>
      </c>
      <c r="AA178" s="2" t="n">
        <f aca="false">ROUND(R178-V178,10)</f>
        <v>0</v>
      </c>
      <c r="AB178" s="2" t="n">
        <f aca="false">ROUND(S178-W178,10)</f>
        <v>0</v>
      </c>
      <c r="AC178" s="2" t="n">
        <f aca="false">ROUND(T178-X178,10)</f>
        <v>0</v>
      </c>
      <c r="AD178" s="2" t="n">
        <f aca="false">ROUND(U178-Y178,10)</f>
        <v>0</v>
      </c>
      <c r="AE178" s="2" t="n">
        <f aca="false">COUNTIFS($AA178:$AD178,"&gt;"&amp;AA178)+COUNTIFS($AA178:AA178,AA178)</f>
        <v>1</v>
      </c>
      <c r="AF178" s="2" t="n">
        <f aca="false">COUNTIFS($AA178:$AD178,"&gt;"&amp;AB178)+COUNTIFS($AA178:AB178,AB178)</f>
        <v>2</v>
      </c>
      <c r="AG178" s="2" t="n">
        <f aca="false">COUNTIFS($AA178:$AD178,"&gt;"&amp;AC178)+COUNTIFS($AA178:AC178,AC178)</f>
        <v>3</v>
      </c>
      <c r="AH178" s="2" t="n">
        <f aca="false">COUNTIFS($AA178:$AD178,"&gt;"&amp;AD178)+COUNTIFS($AA178:AD178,AD178)</f>
        <v>4</v>
      </c>
      <c r="AI178" s="2" t="str">
        <f aca="false">IF(COUNTA(A178:I178)=0,"",IF(OR(NOT(ISNUMBER(A178)),B178="",COUNTIFS(Reparto!$A$8:INDEX(Reparto!$A$8:$A$11,Reparto!$E$5),C178)&lt;&gt;1,NOT(ISNUMBER(D178)),ABS(D178-ROUND(D178,2))&gt;0.000001,MIN(J178:M178)&lt;0,SUM(J178:M178)&lt;=0,COUNT(J178:M178)&lt;&gt;4,ABS(SUM(N178:Q178)-D178)&gt;0.000001),"REVISAR datos","Correcto"))</f>
        <v/>
      </c>
    </row>
    <row r="179" customFormat="false" ht="24" hidden="false" customHeight="true" outlineLevel="0" collapsed="false">
      <c r="A179" s="19"/>
      <c r="B179" s="17"/>
      <c r="C179" s="17"/>
      <c r="D179" s="18"/>
      <c r="E179" s="17"/>
      <c r="F179" s="17"/>
      <c r="G179" s="17"/>
      <c r="H179" s="17"/>
      <c r="I179" s="17"/>
      <c r="J179" s="2" t="n">
        <f aca="false">IF(1&gt;Reparto!$E$5,0,IF(F179="",Reparto!$D$8,F179))</f>
        <v>1800</v>
      </c>
      <c r="K179" s="2" t="n">
        <f aca="false">IF(2&gt;Reparto!$E$5,0,IF(G179="",Reparto!$D$9,G179))</f>
        <v>1200</v>
      </c>
      <c r="L179" s="2" t="n">
        <f aca="false">IF(3&gt;Reparto!$E$5,0,IF(H179="",Reparto!$D$10,H179))</f>
        <v>0</v>
      </c>
      <c r="M179" s="2" t="n">
        <f aca="false">IF(4&gt;Reparto!$E$5,0,IF(I179="",Reparto!$D$11,I179))</f>
        <v>0</v>
      </c>
      <c r="N179" s="8" t="n">
        <f aca="false">IF(OR(NOT(ISNUMBER(D179)),SUM(J179:M179)&lt;=0),0,SIGN(D179)*(V179+IF(AE179&lt;=$Z179,1,0))/100)</f>
        <v>0</v>
      </c>
      <c r="O179" s="8" t="n">
        <f aca="false">IF(OR(NOT(ISNUMBER(D179)),SUM(J179:M179)&lt;=0),0,SIGN(D179)*(W179+IF(AF179&lt;=$Z179,1,0))/100)</f>
        <v>0</v>
      </c>
      <c r="P179" s="8" t="n">
        <f aca="false">IF(OR(NOT(ISNUMBER(D179)),SUM(J179:M179)&lt;=0),0,SIGN(D179)*(X179+IF(AG179&lt;=$Z179,1,0))/100)</f>
        <v>0</v>
      </c>
      <c r="Q179" s="8" t="n">
        <f aca="false">IF(OR(NOT(ISNUMBER(D179)),SUM(J179:M179)&lt;=0),0,SIGN(D179)*(Y179+IF(AH179&lt;=$Z179,1,0))/100)</f>
        <v>0</v>
      </c>
      <c r="R179" s="2" t="n">
        <f aca="false">IF(OR(NOT(ISNUMBER(D179)),SUM(J179:M179)&lt;=0),0,ROUND(ROUND(ABS(D179)*100,0)*J179/SUM(J179:M179),10))</f>
        <v>0</v>
      </c>
      <c r="S179" s="2" t="n">
        <f aca="false">IF(OR(NOT(ISNUMBER(D179)),SUM(J179:M179)&lt;=0),0,ROUND(ROUND(ABS(D179)*100,0)*K179/SUM(J179:M179),10))</f>
        <v>0</v>
      </c>
      <c r="T179" s="2" t="n">
        <f aca="false">IF(OR(NOT(ISNUMBER(D179)),SUM(J179:M179)&lt;=0),0,ROUND(ROUND(ABS(D179)*100,0)*L179/SUM(J179:M179),10))</f>
        <v>0</v>
      </c>
      <c r="U179" s="2" t="n">
        <f aca="false">IF(OR(NOT(ISNUMBER(D179)),SUM(J179:M179)&lt;=0),0,ROUND(ROUND(ABS(D179)*100,0)*M179/SUM(J179:M179),10))</f>
        <v>0</v>
      </c>
      <c r="V179" s="2" t="n">
        <f aca="false">INT(R179)</f>
        <v>0</v>
      </c>
      <c r="W179" s="2" t="n">
        <f aca="false">INT(S179)</f>
        <v>0</v>
      </c>
      <c r="X179" s="2" t="n">
        <f aca="false">INT(T179)</f>
        <v>0</v>
      </c>
      <c r="Y179" s="2" t="n">
        <f aca="false">INT(U179)</f>
        <v>0</v>
      </c>
      <c r="Z179" s="2" t="n">
        <f aca="false">IF(ISNUMBER(D179),ROUND(ABS(D179)*100,0)-SUM(V179:Y179),0)</f>
        <v>0</v>
      </c>
      <c r="AA179" s="2" t="n">
        <f aca="false">ROUND(R179-V179,10)</f>
        <v>0</v>
      </c>
      <c r="AB179" s="2" t="n">
        <f aca="false">ROUND(S179-W179,10)</f>
        <v>0</v>
      </c>
      <c r="AC179" s="2" t="n">
        <f aca="false">ROUND(T179-X179,10)</f>
        <v>0</v>
      </c>
      <c r="AD179" s="2" t="n">
        <f aca="false">ROUND(U179-Y179,10)</f>
        <v>0</v>
      </c>
      <c r="AE179" s="2" t="n">
        <f aca="false">COUNTIFS($AA179:$AD179,"&gt;"&amp;AA179)+COUNTIFS($AA179:AA179,AA179)</f>
        <v>1</v>
      </c>
      <c r="AF179" s="2" t="n">
        <f aca="false">COUNTIFS($AA179:$AD179,"&gt;"&amp;AB179)+COUNTIFS($AA179:AB179,AB179)</f>
        <v>2</v>
      </c>
      <c r="AG179" s="2" t="n">
        <f aca="false">COUNTIFS($AA179:$AD179,"&gt;"&amp;AC179)+COUNTIFS($AA179:AC179,AC179)</f>
        <v>3</v>
      </c>
      <c r="AH179" s="2" t="n">
        <f aca="false">COUNTIFS($AA179:$AD179,"&gt;"&amp;AD179)+COUNTIFS($AA179:AD179,AD179)</f>
        <v>4</v>
      </c>
      <c r="AI179" s="2" t="str">
        <f aca="false">IF(COUNTA(A179:I179)=0,"",IF(OR(NOT(ISNUMBER(A179)),B179="",COUNTIFS(Reparto!$A$8:INDEX(Reparto!$A$8:$A$11,Reparto!$E$5),C179)&lt;&gt;1,NOT(ISNUMBER(D179)),ABS(D179-ROUND(D179,2))&gt;0.000001,MIN(J179:M179)&lt;0,SUM(J179:M179)&lt;=0,COUNT(J179:M179)&lt;&gt;4,ABS(SUM(N179:Q179)-D179)&gt;0.000001),"REVISAR datos","Correcto"))</f>
        <v/>
      </c>
    </row>
    <row r="180" customFormat="false" ht="24" hidden="false" customHeight="true" outlineLevel="0" collapsed="false">
      <c r="A180" s="19"/>
      <c r="B180" s="17"/>
      <c r="C180" s="17"/>
      <c r="D180" s="18"/>
      <c r="E180" s="17"/>
      <c r="F180" s="17"/>
      <c r="G180" s="17"/>
      <c r="H180" s="17"/>
      <c r="I180" s="17"/>
      <c r="J180" s="2" t="n">
        <f aca="false">IF(1&gt;Reparto!$E$5,0,IF(F180="",Reparto!$D$8,F180))</f>
        <v>1800</v>
      </c>
      <c r="K180" s="2" t="n">
        <f aca="false">IF(2&gt;Reparto!$E$5,0,IF(G180="",Reparto!$D$9,G180))</f>
        <v>1200</v>
      </c>
      <c r="L180" s="2" t="n">
        <f aca="false">IF(3&gt;Reparto!$E$5,0,IF(H180="",Reparto!$D$10,H180))</f>
        <v>0</v>
      </c>
      <c r="M180" s="2" t="n">
        <f aca="false">IF(4&gt;Reparto!$E$5,0,IF(I180="",Reparto!$D$11,I180))</f>
        <v>0</v>
      </c>
      <c r="N180" s="8" t="n">
        <f aca="false">IF(OR(NOT(ISNUMBER(D180)),SUM(J180:M180)&lt;=0),0,SIGN(D180)*(V180+IF(AE180&lt;=$Z180,1,0))/100)</f>
        <v>0</v>
      </c>
      <c r="O180" s="8" t="n">
        <f aca="false">IF(OR(NOT(ISNUMBER(D180)),SUM(J180:M180)&lt;=0),0,SIGN(D180)*(W180+IF(AF180&lt;=$Z180,1,0))/100)</f>
        <v>0</v>
      </c>
      <c r="P180" s="8" t="n">
        <f aca="false">IF(OR(NOT(ISNUMBER(D180)),SUM(J180:M180)&lt;=0),0,SIGN(D180)*(X180+IF(AG180&lt;=$Z180,1,0))/100)</f>
        <v>0</v>
      </c>
      <c r="Q180" s="8" t="n">
        <f aca="false">IF(OR(NOT(ISNUMBER(D180)),SUM(J180:M180)&lt;=0),0,SIGN(D180)*(Y180+IF(AH180&lt;=$Z180,1,0))/100)</f>
        <v>0</v>
      </c>
      <c r="R180" s="2" t="n">
        <f aca="false">IF(OR(NOT(ISNUMBER(D180)),SUM(J180:M180)&lt;=0),0,ROUND(ROUND(ABS(D180)*100,0)*J180/SUM(J180:M180),10))</f>
        <v>0</v>
      </c>
      <c r="S180" s="2" t="n">
        <f aca="false">IF(OR(NOT(ISNUMBER(D180)),SUM(J180:M180)&lt;=0),0,ROUND(ROUND(ABS(D180)*100,0)*K180/SUM(J180:M180),10))</f>
        <v>0</v>
      </c>
      <c r="T180" s="2" t="n">
        <f aca="false">IF(OR(NOT(ISNUMBER(D180)),SUM(J180:M180)&lt;=0),0,ROUND(ROUND(ABS(D180)*100,0)*L180/SUM(J180:M180),10))</f>
        <v>0</v>
      </c>
      <c r="U180" s="2" t="n">
        <f aca="false">IF(OR(NOT(ISNUMBER(D180)),SUM(J180:M180)&lt;=0),0,ROUND(ROUND(ABS(D180)*100,0)*M180/SUM(J180:M180),10))</f>
        <v>0</v>
      </c>
      <c r="V180" s="2" t="n">
        <f aca="false">INT(R180)</f>
        <v>0</v>
      </c>
      <c r="W180" s="2" t="n">
        <f aca="false">INT(S180)</f>
        <v>0</v>
      </c>
      <c r="X180" s="2" t="n">
        <f aca="false">INT(T180)</f>
        <v>0</v>
      </c>
      <c r="Y180" s="2" t="n">
        <f aca="false">INT(U180)</f>
        <v>0</v>
      </c>
      <c r="Z180" s="2" t="n">
        <f aca="false">IF(ISNUMBER(D180),ROUND(ABS(D180)*100,0)-SUM(V180:Y180),0)</f>
        <v>0</v>
      </c>
      <c r="AA180" s="2" t="n">
        <f aca="false">ROUND(R180-V180,10)</f>
        <v>0</v>
      </c>
      <c r="AB180" s="2" t="n">
        <f aca="false">ROUND(S180-W180,10)</f>
        <v>0</v>
      </c>
      <c r="AC180" s="2" t="n">
        <f aca="false">ROUND(T180-X180,10)</f>
        <v>0</v>
      </c>
      <c r="AD180" s="2" t="n">
        <f aca="false">ROUND(U180-Y180,10)</f>
        <v>0</v>
      </c>
      <c r="AE180" s="2" t="n">
        <f aca="false">COUNTIFS($AA180:$AD180,"&gt;"&amp;AA180)+COUNTIFS($AA180:AA180,AA180)</f>
        <v>1</v>
      </c>
      <c r="AF180" s="2" t="n">
        <f aca="false">COUNTIFS($AA180:$AD180,"&gt;"&amp;AB180)+COUNTIFS($AA180:AB180,AB180)</f>
        <v>2</v>
      </c>
      <c r="AG180" s="2" t="n">
        <f aca="false">COUNTIFS($AA180:$AD180,"&gt;"&amp;AC180)+COUNTIFS($AA180:AC180,AC180)</f>
        <v>3</v>
      </c>
      <c r="AH180" s="2" t="n">
        <f aca="false">COUNTIFS($AA180:$AD180,"&gt;"&amp;AD180)+COUNTIFS($AA180:AD180,AD180)</f>
        <v>4</v>
      </c>
      <c r="AI180" s="2" t="str">
        <f aca="false">IF(COUNTA(A180:I180)=0,"",IF(OR(NOT(ISNUMBER(A180)),B180="",COUNTIFS(Reparto!$A$8:INDEX(Reparto!$A$8:$A$11,Reparto!$E$5),C180)&lt;&gt;1,NOT(ISNUMBER(D180)),ABS(D180-ROUND(D180,2))&gt;0.000001,MIN(J180:M180)&lt;0,SUM(J180:M180)&lt;=0,COUNT(J180:M180)&lt;&gt;4,ABS(SUM(N180:Q180)-D180)&gt;0.000001),"REVISAR datos","Correcto"))</f>
        <v/>
      </c>
    </row>
    <row r="181" customFormat="false" ht="24" hidden="false" customHeight="true" outlineLevel="0" collapsed="false">
      <c r="A181" s="19"/>
      <c r="B181" s="17"/>
      <c r="C181" s="17"/>
      <c r="D181" s="18"/>
      <c r="E181" s="17"/>
      <c r="F181" s="17"/>
      <c r="G181" s="17"/>
      <c r="H181" s="17"/>
      <c r="I181" s="17"/>
      <c r="J181" s="2" t="n">
        <f aca="false">IF(1&gt;Reparto!$E$5,0,IF(F181="",Reparto!$D$8,F181))</f>
        <v>1800</v>
      </c>
      <c r="K181" s="2" t="n">
        <f aca="false">IF(2&gt;Reparto!$E$5,0,IF(G181="",Reparto!$D$9,G181))</f>
        <v>1200</v>
      </c>
      <c r="L181" s="2" t="n">
        <f aca="false">IF(3&gt;Reparto!$E$5,0,IF(H181="",Reparto!$D$10,H181))</f>
        <v>0</v>
      </c>
      <c r="M181" s="2" t="n">
        <f aca="false">IF(4&gt;Reparto!$E$5,0,IF(I181="",Reparto!$D$11,I181))</f>
        <v>0</v>
      </c>
      <c r="N181" s="8" t="n">
        <f aca="false">IF(OR(NOT(ISNUMBER(D181)),SUM(J181:M181)&lt;=0),0,SIGN(D181)*(V181+IF(AE181&lt;=$Z181,1,0))/100)</f>
        <v>0</v>
      </c>
      <c r="O181" s="8" t="n">
        <f aca="false">IF(OR(NOT(ISNUMBER(D181)),SUM(J181:M181)&lt;=0),0,SIGN(D181)*(W181+IF(AF181&lt;=$Z181,1,0))/100)</f>
        <v>0</v>
      </c>
      <c r="P181" s="8" t="n">
        <f aca="false">IF(OR(NOT(ISNUMBER(D181)),SUM(J181:M181)&lt;=0),0,SIGN(D181)*(X181+IF(AG181&lt;=$Z181,1,0))/100)</f>
        <v>0</v>
      </c>
      <c r="Q181" s="8" t="n">
        <f aca="false">IF(OR(NOT(ISNUMBER(D181)),SUM(J181:M181)&lt;=0),0,SIGN(D181)*(Y181+IF(AH181&lt;=$Z181,1,0))/100)</f>
        <v>0</v>
      </c>
      <c r="R181" s="2" t="n">
        <f aca="false">IF(OR(NOT(ISNUMBER(D181)),SUM(J181:M181)&lt;=0),0,ROUND(ROUND(ABS(D181)*100,0)*J181/SUM(J181:M181),10))</f>
        <v>0</v>
      </c>
      <c r="S181" s="2" t="n">
        <f aca="false">IF(OR(NOT(ISNUMBER(D181)),SUM(J181:M181)&lt;=0),0,ROUND(ROUND(ABS(D181)*100,0)*K181/SUM(J181:M181),10))</f>
        <v>0</v>
      </c>
      <c r="T181" s="2" t="n">
        <f aca="false">IF(OR(NOT(ISNUMBER(D181)),SUM(J181:M181)&lt;=0),0,ROUND(ROUND(ABS(D181)*100,0)*L181/SUM(J181:M181),10))</f>
        <v>0</v>
      </c>
      <c r="U181" s="2" t="n">
        <f aca="false">IF(OR(NOT(ISNUMBER(D181)),SUM(J181:M181)&lt;=0),0,ROUND(ROUND(ABS(D181)*100,0)*M181/SUM(J181:M181),10))</f>
        <v>0</v>
      </c>
      <c r="V181" s="2" t="n">
        <f aca="false">INT(R181)</f>
        <v>0</v>
      </c>
      <c r="W181" s="2" t="n">
        <f aca="false">INT(S181)</f>
        <v>0</v>
      </c>
      <c r="X181" s="2" t="n">
        <f aca="false">INT(T181)</f>
        <v>0</v>
      </c>
      <c r="Y181" s="2" t="n">
        <f aca="false">INT(U181)</f>
        <v>0</v>
      </c>
      <c r="Z181" s="2" t="n">
        <f aca="false">IF(ISNUMBER(D181),ROUND(ABS(D181)*100,0)-SUM(V181:Y181),0)</f>
        <v>0</v>
      </c>
      <c r="AA181" s="2" t="n">
        <f aca="false">ROUND(R181-V181,10)</f>
        <v>0</v>
      </c>
      <c r="AB181" s="2" t="n">
        <f aca="false">ROUND(S181-W181,10)</f>
        <v>0</v>
      </c>
      <c r="AC181" s="2" t="n">
        <f aca="false">ROUND(T181-X181,10)</f>
        <v>0</v>
      </c>
      <c r="AD181" s="2" t="n">
        <f aca="false">ROUND(U181-Y181,10)</f>
        <v>0</v>
      </c>
      <c r="AE181" s="2" t="n">
        <f aca="false">COUNTIFS($AA181:$AD181,"&gt;"&amp;AA181)+COUNTIFS($AA181:AA181,AA181)</f>
        <v>1</v>
      </c>
      <c r="AF181" s="2" t="n">
        <f aca="false">COUNTIFS($AA181:$AD181,"&gt;"&amp;AB181)+COUNTIFS($AA181:AB181,AB181)</f>
        <v>2</v>
      </c>
      <c r="AG181" s="2" t="n">
        <f aca="false">COUNTIFS($AA181:$AD181,"&gt;"&amp;AC181)+COUNTIFS($AA181:AC181,AC181)</f>
        <v>3</v>
      </c>
      <c r="AH181" s="2" t="n">
        <f aca="false">COUNTIFS($AA181:$AD181,"&gt;"&amp;AD181)+COUNTIFS($AA181:AD181,AD181)</f>
        <v>4</v>
      </c>
      <c r="AI181" s="2" t="str">
        <f aca="false">IF(COUNTA(A181:I181)=0,"",IF(OR(NOT(ISNUMBER(A181)),B181="",COUNTIFS(Reparto!$A$8:INDEX(Reparto!$A$8:$A$11,Reparto!$E$5),C181)&lt;&gt;1,NOT(ISNUMBER(D181)),ABS(D181-ROUND(D181,2))&gt;0.000001,MIN(J181:M181)&lt;0,SUM(J181:M181)&lt;=0,COUNT(J181:M181)&lt;&gt;4,ABS(SUM(N181:Q181)-D181)&gt;0.000001),"REVISAR datos","Correcto"))</f>
        <v/>
      </c>
    </row>
    <row r="182" customFormat="false" ht="24" hidden="false" customHeight="true" outlineLevel="0" collapsed="false">
      <c r="A182" s="19"/>
      <c r="B182" s="17"/>
      <c r="C182" s="17"/>
      <c r="D182" s="18"/>
      <c r="E182" s="17"/>
      <c r="F182" s="17"/>
      <c r="G182" s="17"/>
      <c r="H182" s="17"/>
      <c r="I182" s="17"/>
      <c r="J182" s="2" t="n">
        <f aca="false">IF(1&gt;Reparto!$E$5,0,IF(F182="",Reparto!$D$8,F182))</f>
        <v>1800</v>
      </c>
      <c r="K182" s="2" t="n">
        <f aca="false">IF(2&gt;Reparto!$E$5,0,IF(G182="",Reparto!$D$9,G182))</f>
        <v>1200</v>
      </c>
      <c r="L182" s="2" t="n">
        <f aca="false">IF(3&gt;Reparto!$E$5,0,IF(H182="",Reparto!$D$10,H182))</f>
        <v>0</v>
      </c>
      <c r="M182" s="2" t="n">
        <f aca="false">IF(4&gt;Reparto!$E$5,0,IF(I182="",Reparto!$D$11,I182))</f>
        <v>0</v>
      </c>
      <c r="N182" s="8" t="n">
        <f aca="false">IF(OR(NOT(ISNUMBER(D182)),SUM(J182:M182)&lt;=0),0,SIGN(D182)*(V182+IF(AE182&lt;=$Z182,1,0))/100)</f>
        <v>0</v>
      </c>
      <c r="O182" s="8" t="n">
        <f aca="false">IF(OR(NOT(ISNUMBER(D182)),SUM(J182:M182)&lt;=0),0,SIGN(D182)*(W182+IF(AF182&lt;=$Z182,1,0))/100)</f>
        <v>0</v>
      </c>
      <c r="P182" s="8" t="n">
        <f aca="false">IF(OR(NOT(ISNUMBER(D182)),SUM(J182:M182)&lt;=0),0,SIGN(D182)*(X182+IF(AG182&lt;=$Z182,1,0))/100)</f>
        <v>0</v>
      </c>
      <c r="Q182" s="8" t="n">
        <f aca="false">IF(OR(NOT(ISNUMBER(D182)),SUM(J182:M182)&lt;=0),0,SIGN(D182)*(Y182+IF(AH182&lt;=$Z182,1,0))/100)</f>
        <v>0</v>
      </c>
      <c r="R182" s="2" t="n">
        <f aca="false">IF(OR(NOT(ISNUMBER(D182)),SUM(J182:M182)&lt;=0),0,ROUND(ROUND(ABS(D182)*100,0)*J182/SUM(J182:M182),10))</f>
        <v>0</v>
      </c>
      <c r="S182" s="2" t="n">
        <f aca="false">IF(OR(NOT(ISNUMBER(D182)),SUM(J182:M182)&lt;=0),0,ROUND(ROUND(ABS(D182)*100,0)*K182/SUM(J182:M182),10))</f>
        <v>0</v>
      </c>
      <c r="T182" s="2" t="n">
        <f aca="false">IF(OR(NOT(ISNUMBER(D182)),SUM(J182:M182)&lt;=0),0,ROUND(ROUND(ABS(D182)*100,0)*L182/SUM(J182:M182),10))</f>
        <v>0</v>
      </c>
      <c r="U182" s="2" t="n">
        <f aca="false">IF(OR(NOT(ISNUMBER(D182)),SUM(J182:M182)&lt;=0),0,ROUND(ROUND(ABS(D182)*100,0)*M182/SUM(J182:M182),10))</f>
        <v>0</v>
      </c>
      <c r="V182" s="2" t="n">
        <f aca="false">INT(R182)</f>
        <v>0</v>
      </c>
      <c r="W182" s="2" t="n">
        <f aca="false">INT(S182)</f>
        <v>0</v>
      </c>
      <c r="X182" s="2" t="n">
        <f aca="false">INT(T182)</f>
        <v>0</v>
      </c>
      <c r="Y182" s="2" t="n">
        <f aca="false">INT(U182)</f>
        <v>0</v>
      </c>
      <c r="Z182" s="2" t="n">
        <f aca="false">IF(ISNUMBER(D182),ROUND(ABS(D182)*100,0)-SUM(V182:Y182),0)</f>
        <v>0</v>
      </c>
      <c r="AA182" s="2" t="n">
        <f aca="false">ROUND(R182-V182,10)</f>
        <v>0</v>
      </c>
      <c r="AB182" s="2" t="n">
        <f aca="false">ROUND(S182-W182,10)</f>
        <v>0</v>
      </c>
      <c r="AC182" s="2" t="n">
        <f aca="false">ROUND(T182-X182,10)</f>
        <v>0</v>
      </c>
      <c r="AD182" s="2" t="n">
        <f aca="false">ROUND(U182-Y182,10)</f>
        <v>0</v>
      </c>
      <c r="AE182" s="2" t="n">
        <f aca="false">COUNTIFS($AA182:$AD182,"&gt;"&amp;AA182)+COUNTIFS($AA182:AA182,AA182)</f>
        <v>1</v>
      </c>
      <c r="AF182" s="2" t="n">
        <f aca="false">COUNTIFS($AA182:$AD182,"&gt;"&amp;AB182)+COUNTIFS($AA182:AB182,AB182)</f>
        <v>2</v>
      </c>
      <c r="AG182" s="2" t="n">
        <f aca="false">COUNTIFS($AA182:$AD182,"&gt;"&amp;AC182)+COUNTIFS($AA182:AC182,AC182)</f>
        <v>3</v>
      </c>
      <c r="AH182" s="2" t="n">
        <f aca="false">COUNTIFS($AA182:$AD182,"&gt;"&amp;AD182)+COUNTIFS($AA182:AD182,AD182)</f>
        <v>4</v>
      </c>
      <c r="AI182" s="2" t="str">
        <f aca="false">IF(COUNTA(A182:I182)=0,"",IF(OR(NOT(ISNUMBER(A182)),B182="",COUNTIFS(Reparto!$A$8:INDEX(Reparto!$A$8:$A$11,Reparto!$E$5),C182)&lt;&gt;1,NOT(ISNUMBER(D182)),ABS(D182-ROUND(D182,2))&gt;0.000001,MIN(J182:M182)&lt;0,SUM(J182:M182)&lt;=0,COUNT(J182:M182)&lt;&gt;4,ABS(SUM(N182:Q182)-D182)&gt;0.000001),"REVISAR datos","Correcto"))</f>
        <v/>
      </c>
    </row>
    <row r="183" customFormat="false" ht="24" hidden="false" customHeight="true" outlineLevel="0" collapsed="false">
      <c r="A183" s="19"/>
      <c r="B183" s="17"/>
      <c r="C183" s="17"/>
      <c r="D183" s="18"/>
      <c r="E183" s="17"/>
      <c r="F183" s="17"/>
      <c r="G183" s="17"/>
      <c r="H183" s="17"/>
      <c r="I183" s="17"/>
      <c r="J183" s="2" t="n">
        <f aca="false">IF(1&gt;Reparto!$E$5,0,IF(F183="",Reparto!$D$8,F183))</f>
        <v>1800</v>
      </c>
      <c r="K183" s="2" t="n">
        <f aca="false">IF(2&gt;Reparto!$E$5,0,IF(G183="",Reparto!$D$9,G183))</f>
        <v>1200</v>
      </c>
      <c r="L183" s="2" t="n">
        <f aca="false">IF(3&gt;Reparto!$E$5,0,IF(H183="",Reparto!$D$10,H183))</f>
        <v>0</v>
      </c>
      <c r="M183" s="2" t="n">
        <f aca="false">IF(4&gt;Reparto!$E$5,0,IF(I183="",Reparto!$D$11,I183))</f>
        <v>0</v>
      </c>
      <c r="N183" s="8" t="n">
        <f aca="false">IF(OR(NOT(ISNUMBER(D183)),SUM(J183:M183)&lt;=0),0,SIGN(D183)*(V183+IF(AE183&lt;=$Z183,1,0))/100)</f>
        <v>0</v>
      </c>
      <c r="O183" s="8" t="n">
        <f aca="false">IF(OR(NOT(ISNUMBER(D183)),SUM(J183:M183)&lt;=0),0,SIGN(D183)*(W183+IF(AF183&lt;=$Z183,1,0))/100)</f>
        <v>0</v>
      </c>
      <c r="P183" s="8" t="n">
        <f aca="false">IF(OR(NOT(ISNUMBER(D183)),SUM(J183:M183)&lt;=0),0,SIGN(D183)*(X183+IF(AG183&lt;=$Z183,1,0))/100)</f>
        <v>0</v>
      </c>
      <c r="Q183" s="8" t="n">
        <f aca="false">IF(OR(NOT(ISNUMBER(D183)),SUM(J183:M183)&lt;=0),0,SIGN(D183)*(Y183+IF(AH183&lt;=$Z183,1,0))/100)</f>
        <v>0</v>
      </c>
      <c r="R183" s="2" t="n">
        <f aca="false">IF(OR(NOT(ISNUMBER(D183)),SUM(J183:M183)&lt;=0),0,ROUND(ROUND(ABS(D183)*100,0)*J183/SUM(J183:M183),10))</f>
        <v>0</v>
      </c>
      <c r="S183" s="2" t="n">
        <f aca="false">IF(OR(NOT(ISNUMBER(D183)),SUM(J183:M183)&lt;=0),0,ROUND(ROUND(ABS(D183)*100,0)*K183/SUM(J183:M183),10))</f>
        <v>0</v>
      </c>
      <c r="T183" s="2" t="n">
        <f aca="false">IF(OR(NOT(ISNUMBER(D183)),SUM(J183:M183)&lt;=0),0,ROUND(ROUND(ABS(D183)*100,0)*L183/SUM(J183:M183),10))</f>
        <v>0</v>
      </c>
      <c r="U183" s="2" t="n">
        <f aca="false">IF(OR(NOT(ISNUMBER(D183)),SUM(J183:M183)&lt;=0),0,ROUND(ROUND(ABS(D183)*100,0)*M183/SUM(J183:M183),10))</f>
        <v>0</v>
      </c>
      <c r="V183" s="2" t="n">
        <f aca="false">INT(R183)</f>
        <v>0</v>
      </c>
      <c r="W183" s="2" t="n">
        <f aca="false">INT(S183)</f>
        <v>0</v>
      </c>
      <c r="X183" s="2" t="n">
        <f aca="false">INT(T183)</f>
        <v>0</v>
      </c>
      <c r="Y183" s="2" t="n">
        <f aca="false">INT(U183)</f>
        <v>0</v>
      </c>
      <c r="Z183" s="2" t="n">
        <f aca="false">IF(ISNUMBER(D183),ROUND(ABS(D183)*100,0)-SUM(V183:Y183),0)</f>
        <v>0</v>
      </c>
      <c r="AA183" s="2" t="n">
        <f aca="false">ROUND(R183-V183,10)</f>
        <v>0</v>
      </c>
      <c r="AB183" s="2" t="n">
        <f aca="false">ROUND(S183-W183,10)</f>
        <v>0</v>
      </c>
      <c r="AC183" s="2" t="n">
        <f aca="false">ROUND(T183-X183,10)</f>
        <v>0</v>
      </c>
      <c r="AD183" s="2" t="n">
        <f aca="false">ROUND(U183-Y183,10)</f>
        <v>0</v>
      </c>
      <c r="AE183" s="2" t="n">
        <f aca="false">COUNTIFS($AA183:$AD183,"&gt;"&amp;AA183)+COUNTIFS($AA183:AA183,AA183)</f>
        <v>1</v>
      </c>
      <c r="AF183" s="2" t="n">
        <f aca="false">COUNTIFS($AA183:$AD183,"&gt;"&amp;AB183)+COUNTIFS($AA183:AB183,AB183)</f>
        <v>2</v>
      </c>
      <c r="AG183" s="2" t="n">
        <f aca="false">COUNTIFS($AA183:$AD183,"&gt;"&amp;AC183)+COUNTIFS($AA183:AC183,AC183)</f>
        <v>3</v>
      </c>
      <c r="AH183" s="2" t="n">
        <f aca="false">COUNTIFS($AA183:$AD183,"&gt;"&amp;AD183)+COUNTIFS($AA183:AD183,AD183)</f>
        <v>4</v>
      </c>
      <c r="AI183" s="2" t="str">
        <f aca="false">IF(COUNTA(A183:I183)=0,"",IF(OR(NOT(ISNUMBER(A183)),B183="",COUNTIFS(Reparto!$A$8:INDEX(Reparto!$A$8:$A$11,Reparto!$E$5),C183)&lt;&gt;1,NOT(ISNUMBER(D183)),ABS(D183-ROUND(D183,2))&gt;0.000001,MIN(J183:M183)&lt;0,SUM(J183:M183)&lt;=0,COUNT(J183:M183)&lt;&gt;4,ABS(SUM(N183:Q183)-D183)&gt;0.000001),"REVISAR datos","Correcto"))</f>
        <v/>
      </c>
    </row>
    <row r="184" customFormat="false" ht="24" hidden="false" customHeight="true" outlineLevel="0" collapsed="false">
      <c r="A184" s="19"/>
      <c r="B184" s="17"/>
      <c r="C184" s="17"/>
      <c r="D184" s="18"/>
      <c r="E184" s="17"/>
      <c r="F184" s="17"/>
      <c r="G184" s="17"/>
      <c r="H184" s="17"/>
      <c r="I184" s="17"/>
      <c r="J184" s="2" t="n">
        <f aca="false">IF(1&gt;Reparto!$E$5,0,IF(F184="",Reparto!$D$8,F184))</f>
        <v>1800</v>
      </c>
      <c r="K184" s="2" t="n">
        <f aca="false">IF(2&gt;Reparto!$E$5,0,IF(G184="",Reparto!$D$9,G184))</f>
        <v>1200</v>
      </c>
      <c r="L184" s="2" t="n">
        <f aca="false">IF(3&gt;Reparto!$E$5,0,IF(H184="",Reparto!$D$10,H184))</f>
        <v>0</v>
      </c>
      <c r="M184" s="2" t="n">
        <f aca="false">IF(4&gt;Reparto!$E$5,0,IF(I184="",Reparto!$D$11,I184))</f>
        <v>0</v>
      </c>
      <c r="N184" s="8" t="n">
        <f aca="false">IF(OR(NOT(ISNUMBER(D184)),SUM(J184:M184)&lt;=0),0,SIGN(D184)*(V184+IF(AE184&lt;=$Z184,1,0))/100)</f>
        <v>0</v>
      </c>
      <c r="O184" s="8" t="n">
        <f aca="false">IF(OR(NOT(ISNUMBER(D184)),SUM(J184:M184)&lt;=0),0,SIGN(D184)*(W184+IF(AF184&lt;=$Z184,1,0))/100)</f>
        <v>0</v>
      </c>
      <c r="P184" s="8" t="n">
        <f aca="false">IF(OR(NOT(ISNUMBER(D184)),SUM(J184:M184)&lt;=0),0,SIGN(D184)*(X184+IF(AG184&lt;=$Z184,1,0))/100)</f>
        <v>0</v>
      </c>
      <c r="Q184" s="8" t="n">
        <f aca="false">IF(OR(NOT(ISNUMBER(D184)),SUM(J184:M184)&lt;=0),0,SIGN(D184)*(Y184+IF(AH184&lt;=$Z184,1,0))/100)</f>
        <v>0</v>
      </c>
      <c r="R184" s="2" t="n">
        <f aca="false">IF(OR(NOT(ISNUMBER(D184)),SUM(J184:M184)&lt;=0),0,ROUND(ROUND(ABS(D184)*100,0)*J184/SUM(J184:M184),10))</f>
        <v>0</v>
      </c>
      <c r="S184" s="2" t="n">
        <f aca="false">IF(OR(NOT(ISNUMBER(D184)),SUM(J184:M184)&lt;=0),0,ROUND(ROUND(ABS(D184)*100,0)*K184/SUM(J184:M184),10))</f>
        <v>0</v>
      </c>
      <c r="T184" s="2" t="n">
        <f aca="false">IF(OR(NOT(ISNUMBER(D184)),SUM(J184:M184)&lt;=0),0,ROUND(ROUND(ABS(D184)*100,0)*L184/SUM(J184:M184),10))</f>
        <v>0</v>
      </c>
      <c r="U184" s="2" t="n">
        <f aca="false">IF(OR(NOT(ISNUMBER(D184)),SUM(J184:M184)&lt;=0),0,ROUND(ROUND(ABS(D184)*100,0)*M184/SUM(J184:M184),10))</f>
        <v>0</v>
      </c>
      <c r="V184" s="2" t="n">
        <f aca="false">INT(R184)</f>
        <v>0</v>
      </c>
      <c r="W184" s="2" t="n">
        <f aca="false">INT(S184)</f>
        <v>0</v>
      </c>
      <c r="X184" s="2" t="n">
        <f aca="false">INT(T184)</f>
        <v>0</v>
      </c>
      <c r="Y184" s="2" t="n">
        <f aca="false">INT(U184)</f>
        <v>0</v>
      </c>
      <c r="Z184" s="2" t="n">
        <f aca="false">IF(ISNUMBER(D184),ROUND(ABS(D184)*100,0)-SUM(V184:Y184),0)</f>
        <v>0</v>
      </c>
      <c r="AA184" s="2" t="n">
        <f aca="false">ROUND(R184-V184,10)</f>
        <v>0</v>
      </c>
      <c r="AB184" s="2" t="n">
        <f aca="false">ROUND(S184-W184,10)</f>
        <v>0</v>
      </c>
      <c r="AC184" s="2" t="n">
        <f aca="false">ROUND(T184-X184,10)</f>
        <v>0</v>
      </c>
      <c r="AD184" s="2" t="n">
        <f aca="false">ROUND(U184-Y184,10)</f>
        <v>0</v>
      </c>
      <c r="AE184" s="2" t="n">
        <f aca="false">COUNTIFS($AA184:$AD184,"&gt;"&amp;AA184)+COUNTIFS($AA184:AA184,AA184)</f>
        <v>1</v>
      </c>
      <c r="AF184" s="2" t="n">
        <f aca="false">COUNTIFS($AA184:$AD184,"&gt;"&amp;AB184)+COUNTIFS($AA184:AB184,AB184)</f>
        <v>2</v>
      </c>
      <c r="AG184" s="2" t="n">
        <f aca="false">COUNTIFS($AA184:$AD184,"&gt;"&amp;AC184)+COUNTIFS($AA184:AC184,AC184)</f>
        <v>3</v>
      </c>
      <c r="AH184" s="2" t="n">
        <f aca="false">COUNTIFS($AA184:$AD184,"&gt;"&amp;AD184)+COUNTIFS($AA184:AD184,AD184)</f>
        <v>4</v>
      </c>
      <c r="AI184" s="2" t="str">
        <f aca="false">IF(COUNTA(A184:I184)=0,"",IF(OR(NOT(ISNUMBER(A184)),B184="",COUNTIFS(Reparto!$A$8:INDEX(Reparto!$A$8:$A$11,Reparto!$E$5),C184)&lt;&gt;1,NOT(ISNUMBER(D184)),ABS(D184-ROUND(D184,2))&gt;0.000001,MIN(J184:M184)&lt;0,SUM(J184:M184)&lt;=0,COUNT(J184:M184)&lt;&gt;4,ABS(SUM(N184:Q184)-D184)&gt;0.000001),"REVISAR datos","Correcto"))</f>
        <v/>
      </c>
    </row>
    <row r="185" customFormat="false" ht="24" hidden="false" customHeight="true" outlineLevel="0" collapsed="false">
      <c r="A185" s="19"/>
      <c r="B185" s="17"/>
      <c r="C185" s="17"/>
      <c r="D185" s="18"/>
      <c r="E185" s="17"/>
      <c r="F185" s="17"/>
      <c r="G185" s="17"/>
      <c r="H185" s="17"/>
      <c r="I185" s="17"/>
      <c r="J185" s="2" t="n">
        <f aca="false">IF(1&gt;Reparto!$E$5,0,IF(F185="",Reparto!$D$8,F185))</f>
        <v>1800</v>
      </c>
      <c r="K185" s="2" t="n">
        <f aca="false">IF(2&gt;Reparto!$E$5,0,IF(G185="",Reparto!$D$9,G185))</f>
        <v>1200</v>
      </c>
      <c r="L185" s="2" t="n">
        <f aca="false">IF(3&gt;Reparto!$E$5,0,IF(H185="",Reparto!$D$10,H185))</f>
        <v>0</v>
      </c>
      <c r="M185" s="2" t="n">
        <f aca="false">IF(4&gt;Reparto!$E$5,0,IF(I185="",Reparto!$D$11,I185))</f>
        <v>0</v>
      </c>
      <c r="N185" s="8" t="n">
        <f aca="false">IF(OR(NOT(ISNUMBER(D185)),SUM(J185:M185)&lt;=0),0,SIGN(D185)*(V185+IF(AE185&lt;=$Z185,1,0))/100)</f>
        <v>0</v>
      </c>
      <c r="O185" s="8" t="n">
        <f aca="false">IF(OR(NOT(ISNUMBER(D185)),SUM(J185:M185)&lt;=0),0,SIGN(D185)*(W185+IF(AF185&lt;=$Z185,1,0))/100)</f>
        <v>0</v>
      </c>
      <c r="P185" s="8" t="n">
        <f aca="false">IF(OR(NOT(ISNUMBER(D185)),SUM(J185:M185)&lt;=0),0,SIGN(D185)*(X185+IF(AG185&lt;=$Z185,1,0))/100)</f>
        <v>0</v>
      </c>
      <c r="Q185" s="8" t="n">
        <f aca="false">IF(OR(NOT(ISNUMBER(D185)),SUM(J185:M185)&lt;=0),0,SIGN(D185)*(Y185+IF(AH185&lt;=$Z185,1,0))/100)</f>
        <v>0</v>
      </c>
      <c r="R185" s="2" t="n">
        <f aca="false">IF(OR(NOT(ISNUMBER(D185)),SUM(J185:M185)&lt;=0),0,ROUND(ROUND(ABS(D185)*100,0)*J185/SUM(J185:M185),10))</f>
        <v>0</v>
      </c>
      <c r="S185" s="2" t="n">
        <f aca="false">IF(OR(NOT(ISNUMBER(D185)),SUM(J185:M185)&lt;=0),0,ROUND(ROUND(ABS(D185)*100,0)*K185/SUM(J185:M185),10))</f>
        <v>0</v>
      </c>
      <c r="T185" s="2" t="n">
        <f aca="false">IF(OR(NOT(ISNUMBER(D185)),SUM(J185:M185)&lt;=0),0,ROUND(ROUND(ABS(D185)*100,0)*L185/SUM(J185:M185),10))</f>
        <v>0</v>
      </c>
      <c r="U185" s="2" t="n">
        <f aca="false">IF(OR(NOT(ISNUMBER(D185)),SUM(J185:M185)&lt;=0),0,ROUND(ROUND(ABS(D185)*100,0)*M185/SUM(J185:M185),10))</f>
        <v>0</v>
      </c>
      <c r="V185" s="2" t="n">
        <f aca="false">INT(R185)</f>
        <v>0</v>
      </c>
      <c r="W185" s="2" t="n">
        <f aca="false">INT(S185)</f>
        <v>0</v>
      </c>
      <c r="X185" s="2" t="n">
        <f aca="false">INT(T185)</f>
        <v>0</v>
      </c>
      <c r="Y185" s="2" t="n">
        <f aca="false">INT(U185)</f>
        <v>0</v>
      </c>
      <c r="Z185" s="2" t="n">
        <f aca="false">IF(ISNUMBER(D185),ROUND(ABS(D185)*100,0)-SUM(V185:Y185),0)</f>
        <v>0</v>
      </c>
      <c r="AA185" s="2" t="n">
        <f aca="false">ROUND(R185-V185,10)</f>
        <v>0</v>
      </c>
      <c r="AB185" s="2" t="n">
        <f aca="false">ROUND(S185-W185,10)</f>
        <v>0</v>
      </c>
      <c r="AC185" s="2" t="n">
        <f aca="false">ROUND(T185-X185,10)</f>
        <v>0</v>
      </c>
      <c r="AD185" s="2" t="n">
        <f aca="false">ROUND(U185-Y185,10)</f>
        <v>0</v>
      </c>
      <c r="AE185" s="2" t="n">
        <f aca="false">COUNTIFS($AA185:$AD185,"&gt;"&amp;AA185)+COUNTIFS($AA185:AA185,AA185)</f>
        <v>1</v>
      </c>
      <c r="AF185" s="2" t="n">
        <f aca="false">COUNTIFS($AA185:$AD185,"&gt;"&amp;AB185)+COUNTIFS($AA185:AB185,AB185)</f>
        <v>2</v>
      </c>
      <c r="AG185" s="2" t="n">
        <f aca="false">COUNTIFS($AA185:$AD185,"&gt;"&amp;AC185)+COUNTIFS($AA185:AC185,AC185)</f>
        <v>3</v>
      </c>
      <c r="AH185" s="2" t="n">
        <f aca="false">COUNTIFS($AA185:$AD185,"&gt;"&amp;AD185)+COUNTIFS($AA185:AD185,AD185)</f>
        <v>4</v>
      </c>
      <c r="AI185" s="2" t="str">
        <f aca="false">IF(COUNTA(A185:I185)=0,"",IF(OR(NOT(ISNUMBER(A185)),B185="",COUNTIFS(Reparto!$A$8:INDEX(Reparto!$A$8:$A$11,Reparto!$E$5),C185)&lt;&gt;1,NOT(ISNUMBER(D185)),ABS(D185-ROUND(D185,2))&gt;0.000001,MIN(J185:M185)&lt;0,SUM(J185:M185)&lt;=0,COUNT(J185:M185)&lt;&gt;4,ABS(SUM(N185:Q185)-D185)&gt;0.000001),"REVISAR datos","Correcto"))</f>
        <v/>
      </c>
    </row>
    <row r="186" customFormat="false" ht="24" hidden="false" customHeight="true" outlineLevel="0" collapsed="false">
      <c r="A186" s="19"/>
      <c r="B186" s="17"/>
      <c r="C186" s="17"/>
      <c r="D186" s="18"/>
      <c r="E186" s="17"/>
      <c r="F186" s="17"/>
      <c r="G186" s="17"/>
      <c r="H186" s="17"/>
      <c r="I186" s="17"/>
      <c r="J186" s="2" t="n">
        <f aca="false">IF(1&gt;Reparto!$E$5,0,IF(F186="",Reparto!$D$8,F186))</f>
        <v>1800</v>
      </c>
      <c r="K186" s="2" t="n">
        <f aca="false">IF(2&gt;Reparto!$E$5,0,IF(G186="",Reparto!$D$9,G186))</f>
        <v>1200</v>
      </c>
      <c r="L186" s="2" t="n">
        <f aca="false">IF(3&gt;Reparto!$E$5,0,IF(H186="",Reparto!$D$10,H186))</f>
        <v>0</v>
      </c>
      <c r="M186" s="2" t="n">
        <f aca="false">IF(4&gt;Reparto!$E$5,0,IF(I186="",Reparto!$D$11,I186))</f>
        <v>0</v>
      </c>
      <c r="N186" s="8" t="n">
        <f aca="false">IF(OR(NOT(ISNUMBER(D186)),SUM(J186:M186)&lt;=0),0,SIGN(D186)*(V186+IF(AE186&lt;=$Z186,1,0))/100)</f>
        <v>0</v>
      </c>
      <c r="O186" s="8" t="n">
        <f aca="false">IF(OR(NOT(ISNUMBER(D186)),SUM(J186:M186)&lt;=0),0,SIGN(D186)*(W186+IF(AF186&lt;=$Z186,1,0))/100)</f>
        <v>0</v>
      </c>
      <c r="P186" s="8" t="n">
        <f aca="false">IF(OR(NOT(ISNUMBER(D186)),SUM(J186:M186)&lt;=0),0,SIGN(D186)*(X186+IF(AG186&lt;=$Z186,1,0))/100)</f>
        <v>0</v>
      </c>
      <c r="Q186" s="8" t="n">
        <f aca="false">IF(OR(NOT(ISNUMBER(D186)),SUM(J186:M186)&lt;=0),0,SIGN(D186)*(Y186+IF(AH186&lt;=$Z186,1,0))/100)</f>
        <v>0</v>
      </c>
      <c r="R186" s="2" t="n">
        <f aca="false">IF(OR(NOT(ISNUMBER(D186)),SUM(J186:M186)&lt;=0),0,ROUND(ROUND(ABS(D186)*100,0)*J186/SUM(J186:M186),10))</f>
        <v>0</v>
      </c>
      <c r="S186" s="2" t="n">
        <f aca="false">IF(OR(NOT(ISNUMBER(D186)),SUM(J186:M186)&lt;=0),0,ROUND(ROUND(ABS(D186)*100,0)*K186/SUM(J186:M186),10))</f>
        <v>0</v>
      </c>
      <c r="T186" s="2" t="n">
        <f aca="false">IF(OR(NOT(ISNUMBER(D186)),SUM(J186:M186)&lt;=0),0,ROUND(ROUND(ABS(D186)*100,0)*L186/SUM(J186:M186),10))</f>
        <v>0</v>
      </c>
      <c r="U186" s="2" t="n">
        <f aca="false">IF(OR(NOT(ISNUMBER(D186)),SUM(J186:M186)&lt;=0),0,ROUND(ROUND(ABS(D186)*100,0)*M186/SUM(J186:M186),10))</f>
        <v>0</v>
      </c>
      <c r="V186" s="2" t="n">
        <f aca="false">INT(R186)</f>
        <v>0</v>
      </c>
      <c r="W186" s="2" t="n">
        <f aca="false">INT(S186)</f>
        <v>0</v>
      </c>
      <c r="X186" s="2" t="n">
        <f aca="false">INT(T186)</f>
        <v>0</v>
      </c>
      <c r="Y186" s="2" t="n">
        <f aca="false">INT(U186)</f>
        <v>0</v>
      </c>
      <c r="Z186" s="2" t="n">
        <f aca="false">IF(ISNUMBER(D186),ROUND(ABS(D186)*100,0)-SUM(V186:Y186),0)</f>
        <v>0</v>
      </c>
      <c r="AA186" s="2" t="n">
        <f aca="false">ROUND(R186-V186,10)</f>
        <v>0</v>
      </c>
      <c r="AB186" s="2" t="n">
        <f aca="false">ROUND(S186-W186,10)</f>
        <v>0</v>
      </c>
      <c r="AC186" s="2" t="n">
        <f aca="false">ROUND(T186-X186,10)</f>
        <v>0</v>
      </c>
      <c r="AD186" s="2" t="n">
        <f aca="false">ROUND(U186-Y186,10)</f>
        <v>0</v>
      </c>
      <c r="AE186" s="2" t="n">
        <f aca="false">COUNTIFS($AA186:$AD186,"&gt;"&amp;AA186)+COUNTIFS($AA186:AA186,AA186)</f>
        <v>1</v>
      </c>
      <c r="AF186" s="2" t="n">
        <f aca="false">COUNTIFS($AA186:$AD186,"&gt;"&amp;AB186)+COUNTIFS($AA186:AB186,AB186)</f>
        <v>2</v>
      </c>
      <c r="AG186" s="2" t="n">
        <f aca="false">COUNTIFS($AA186:$AD186,"&gt;"&amp;AC186)+COUNTIFS($AA186:AC186,AC186)</f>
        <v>3</v>
      </c>
      <c r="AH186" s="2" t="n">
        <f aca="false">COUNTIFS($AA186:$AD186,"&gt;"&amp;AD186)+COUNTIFS($AA186:AD186,AD186)</f>
        <v>4</v>
      </c>
      <c r="AI186" s="2" t="str">
        <f aca="false">IF(COUNTA(A186:I186)=0,"",IF(OR(NOT(ISNUMBER(A186)),B186="",COUNTIFS(Reparto!$A$8:INDEX(Reparto!$A$8:$A$11,Reparto!$E$5),C186)&lt;&gt;1,NOT(ISNUMBER(D186)),ABS(D186-ROUND(D186,2))&gt;0.000001,MIN(J186:M186)&lt;0,SUM(J186:M186)&lt;=0,COUNT(J186:M186)&lt;&gt;4,ABS(SUM(N186:Q186)-D186)&gt;0.000001),"REVISAR datos","Correcto"))</f>
        <v/>
      </c>
    </row>
    <row r="187" customFormat="false" ht="24" hidden="false" customHeight="true" outlineLevel="0" collapsed="false">
      <c r="A187" s="19"/>
      <c r="B187" s="17"/>
      <c r="C187" s="17"/>
      <c r="D187" s="18"/>
      <c r="E187" s="17"/>
      <c r="F187" s="17"/>
      <c r="G187" s="17"/>
      <c r="H187" s="17"/>
      <c r="I187" s="17"/>
      <c r="J187" s="2" t="n">
        <f aca="false">IF(1&gt;Reparto!$E$5,0,IF(F187="",Reparto!$D$8,F187))</f>
        <v>1800</v>
      </c>
      <c r="K187" s="2" t="n">
        <f aca="false">IF(2&gt;Reparto!$E$5,0,IF(G187="",Reparto!$D$9,G187))</f>
        <v>1200</v>
      </c>
      <c r="L187" s="2" t="n">
        <f aca="false">IF(3&gt;Reparto!$E$5,0,IF(H187="",Reparto!$D$10,H187))</f>
        <v>0</v>
      </c>
      <c r="M187" s="2" t="n">
        <f aca="false">IF(4&gt;Reparto!$E$5,0,IF(I187="",Reparto!$D$11,I187))</f>
        <v>0</v>
      </c>
      <c r="N187" s="8" t="n">
        <f aca="false">IF(OR(NOT(ISNUMBER(D187)),SUM(J187:M187)&lt;=0),0,SIGN(D187)*(V187+IF(AE187&lt;=$Z187,1,0))/100)</f>
        <v>0</v>
      </c>
      <c r="O187" s="8" t="n">
        <f aca="false">IF(OR(NOT(ISNUMBER(D187)),SUM(J187:M187)&lt;=0),0,SIGN(D187)*(W187+IF(AF187&lt;=$Z187,1,0))/100)</f>
        <v>0</v>
      </c>
      <c r="P187" s="8" t="n">
        <f aca="false">IF(OR(NOT(ISNUMBER(D187)),SUM(J187:M187)&lt;=0),0,SIGN(D187)*(X187+IF(AG187&lt;=$Z187,1,0))/100)</f>
        <v>0</v>
      </c>
      <c r="Q187" s="8" t="n">
        <f aca="false">IF(OR(NOT(ISNUMBER(D187)),SUM(J187:M187)&lt;=0),0,SIGN(D187)*(Y187+IF(AH187&lt;=$Z187,1,0))/100)</f>
        <v>0</v>
      </c>
      <c r="R187" s="2" t="n">
        <f aca="false">IF(OR(NOT(ISNUMBER(D187)),SUM(J187:M187)&lt;=0),0,ROUND(ROUND(ABS(D187)*100,0)*J187/SUM(J187:M187),10))</f>
        <v>0</v>
      </c>
      <c r="S187" s="2" t="n">
        <f aca="false">IF(OR(NOT(ISNUMBER(D187)),SUM(J187:M187)&lt;=0),0,ROUND(ROUND(ABS(D187)*100,0)*K187/SUM(J187:M187),10))</f>
        <v>0</v>
      </c>
      <c r="T187" s="2" t="n">
        <f aca="false">IF(OR(NOT(ISNUMBER(D187)),SUM(J187:M187)&lt;=0),0,ROUND(ROUND(ABS(D187)*100,0)*L187/SUM(J187:M187),10))</f>
        <v>0</v>
      </c>
      <c r="U187" s="2" t="n">
        <f aca="false">IF(OR(NOT(ISNUMBER(D187)),SUM(J187:M187)&lt;=0),0,ROUND(ROUND(ABS(D187)*100,0)*M187/SUM(J187:M187),10))</f>
        <v>0</v>
      </c>
      <c r="V187" s="2" t="n">
        <f aca="false">INT(R187)</f>
        <v>0</v>
      </c>
      <c r="W187" s="2" t="n">
        <f aca="false">INT(S187)</f>
        <v>0</v>
      </c>
      <c r="X187" s="2" t="n">
        <f aca="false">INT(T187)</f>
        <v>0</v>
      </c>
      <c r="Y187" s="2" t="n">
        <f aca="false">INT(U187)</f>
        <v>0</v>
      </c>
      <c r="Z187" s="2" t="n">
        <f aca="false">IF(ISNUMBER(D187),ROUND(ABS(D187)*100,0)-SUM(V187:Y187),0)</f>
        <v>0</v>
      </c>
      <c r="AA187" s="2" t="n">
        <f aca="false">ROUND(R187-V187,10)</f>
        <v>0</v>
      </c>
      <c r="AB187" s="2" t="n">
        <f aca="false">ROUND(S187-W187,10)</f>
        <v>0</v>
      </c>
      <c r="AC187" s="2" t="n">
        <f aca="false">ROUND(T187-X187,10)</f>
        <v>0</v>
      </c>
      <c r="AD187" s="2" t="n">
        <f aca="false">ROUND(U187-Y187,10)</f>
        <v>0</v>
      </c>
      <c r="AE187" s="2" t="n">
        <f aca="false">COUNTIFS($AA187:$AD187,"&gt;"&amp;AA187)+COUNTIFS($AA187:AA187,AA187)</f>
        <v>1</v>
      </c>
      <c r="AF187" s="2" t="n">
        <f aca="false">COUNTIFS($AA187:$AD187,"&gt;"&amp;AB187)+COUNTIFS($AA187:AB187,AB187)</f>
        <v>2</v>
      </c>
      <c r="AG187" s="2" t="n">
        <f aca="false">COUNTIFS($AA187:$AD187,"&gt;"&amp;AC187)+COUNTIFS($AA187:AC187,AC187)</f>
        <v>3</v>
      </c>
      <c r="AH187" s="2" t="n">
        <f aca="false">COUNTIFS($AA187:$AD187,"&gt;"&amp;AD187)+COUNTIFS($AA187:AD187,AD187)</f>
        <v>4</v>
      </c>
      <c r="AI187" s="2" t="str">
        <f aca="false">IF(COUNTA(A187:I187)=0,"",IF(OR(NOT(ISNUMBER(A187)),B187="",COUNTIFS(Reparto!$A$8:INDEX(Reparto!$A$8:$A$11,Reparto!$E$5),C187)&lt;&gt;1,NOT(ISNUMBER(D187)),ABS(D187-ROUND(D187,2))&gt;0.000001,MIN(J187:M187)&lt;0,SUM(J187:M187)&lt;=0,COUNT(J187:M187)&lt;&gt;4,ABS(SUM(N187:Q187)-D187)&gt;0.000001),"REVISAR datos","Correcto"))</f>
        <v/>
      </c>
    </row>
    <row r="188" customFormat="false" ht="24" hidden="false" customHeight="true" outlineLevel="0" collapsed="false">
      <c r="A188" s="19"/>
      <c r="B188" s="17"/>
      <c r="C188" s="17"/>
      <c r="D188" s="18"/>
      <c r="E188" s="17"/>
      <c r="F188" s="17"/>
      <c r="G188" s="17"/>
      <c r="H188" s="17"/>
      <c r="I188" s="17"/>
      <c r="J188" s="2" t="n">
        <f aca="false">IF(1&gt;Reparto!$E$5,0,IF(F188="",Reparto!$D$8,F188))</f>
        <v>1800</v>
      </c>
      <c r="K188" s="2" t="n">
        <f aca="false">IF(2&gt;Reparto!$E$5,0,IF(G188="",Reparto!$D$9,G188))</f>
        <v>1200</v>
      </c>
      <c r="L188" s="2" t="n">
        <f aca="false">IF(3&gt;Reparto!$E$5,0,IF(H188="",Reparto!$D$10,H188))</f>
        <v>0</v>
      </c>
      <c r="M188" s="2" t="n">
        <f aca="false">IF(4&gt;Reparto!$E$5,0,IF(I188="",Reparto!$D$11,I188))</f>
        <v>0</v>
      </c>
      <c r="N188" s="8" t="n">
        <f aca="false">IF(OR(NOT(ISNUMBER(D188)),SUM(J188:M188)&lt;=0),0,SIGN(D188)*(V188+IF(AE188&lt;=$Z188,1,0))/100)</f>
        <v>0</v>
      </c>
      <c r="O188" s="8" t="n">
        <f aca="false">IF(OR(NOT(ISNUMBER(D188)),SUM(J188:M188)&lt;=0),0,SIGN(D188)*(W188+IF(AF188&lt;=$Z188,1,0))/100)</f>
        <v>0</v>
      </c>
      <c r="P188" s="8" t="n">
        <f aca="false">IF(OR(NOT(ISNUMBER(D188)),SUM(J188:M188)&lt;=0),0,SIGN(D188)*(X188+IF(AG188&lt;=$Z188,1,0))/100)</f>
        <v>0</v>
      </c>
      <c r="Q188" s="8" t="n">
        <f aca="false">IF(OR(NOT(ISNUMBER(D188)),SUM(J188:M188)&lt;=0),0,SIGN(D188)*(Y188+IF(AH188&lt;=$Z188,1,0))/100)</f>
        <v>0</v>
      </c>
      <c r="R188" s="2" t="n">
        <f aca="false">IF(OR(NOT(ISNUMBER(D188)),SUM(J188:M188)&lt;=0),0,ROUND(ROUND(ABS(D188)*100,0)*J188/SUM(J188:M188),10))</f>
        <v>0</v>
      </c>
      <c r="S188" s="2" t="n">
        <f aca="false">IF(OR(NOT(ISNUMBER(D188)),SUM(J188:M188)&lt;=0),0,ROUND(ROUND(ABS(D188)*100,0)*K188/SUM(J188:M188),10))</f>
        <v>0</v>
      </c>
      <c r="T188" s="2" t="n">
        <f aca="false">IF(OR(NOT(ISNUMBER(D188)),SUM(J188:M188)&lt;=0),0,ROUND(ROUND(ABS(D188)*100,0)*L188/SUM(J188:M188),10))</f>
        <v>0</v>
      </c>
      <c r="U188" s="2" t="n">
        <f aca="false">IF(OR(NOT(ISNUMBER(D188)),SUM(J188:M188)&lt;=0),0,ROUND(ROUND(ABS(D188)*100,0)*M188/SUM(J188:M188),10))</f>
        <v>0</v>
      </c>
      <c r="V188" s="2" t="n">
        <f aca="false">INT(R188)</f>
        <v>0</v>
      </c>
      <c r="W188" s="2" t="n">
        <f aca="false">INT(S188)</f>
        <v>0</v>
      </c>
      <c r="X188" s="2" t="n">
        <f aca="false">INT(T188)</f>
        <v>0</v>
      </c>
      <c r="Y188" s="2" t="n">
        <f aca="false">INT(U188)</f>
        <v>0</v>
      </c>
      <c r="Z188" s="2" t="n">
        <f aca="false">IF(ISNUMBER(D188),ROUND(ABS(D188)*100,0)-SUM(V188:Y188),0)</f>
        <v>0</v>
      </c>
      <c r="AA188" s="2" t="n">
        <f aca="false">ROUND(R188-V188,10)</f>
        <v>0</v>
      </c>
      <c r="AB188" s="2" t="n">
        <f aca="false">ROUND(S188-W188,10)</f>
        <v>0</v>
      </c>
      <c r="AC188" s="2" t="n">
        <f aca="false">ROUND(T188-X188,10)</f>
        <v>0</v>
      </c>
      <c r="AD188" s="2" t="n">
        <f aca="false">ROUND(U188-Y188,10)</f>
        <v>0</v>
      </c>
      <c r="AE188" s="2" t="n">
        <f aca="false">COUNTIFS($AA188:$AD188,"&gt;"&amp;AA188)+COUNTIFS($AA188:AA188,AA188)</f>
        <v>1</v>
      </c>
      <c r="AF188" s="2" t="n">
        <f aca="false">COUNTIFS($AA188:$AD188,"&gt;"&amp;AB188)+COUNTIFS($AA188:AB188,AB188)</f>
        <v>2</v>
      </c>
      <c r="AG188" s="2" t="n">
        <f aca="false">COUNTIFS($AA188:$AD188,"&gt;"&amp;AC188)+COUNTIFS($AA188:AC188,AC188)</f>
        <v>3</v>
      </c>
      <c r="AH188" s="2" t="n">
        <f aca="false">COUNTIFS($AA188:$AD188,"&gt;"&amp;AD188)+COUNTIFS($AA188:AD188,AD188)</f>
        <v>4</v>
      </c>
      <c r="AI188" s="2" t="str">
        <f aca="false">IF(COUNTA(A188:I188)=0,"",IF(OR(NOT(ISNUMBER(A188)),B188="",COUNTIFS(Reparto!$A$8:INDEX(Reparto!$A$8:$A$11,Reparto!$E$5),C188)&lt;&gt;1,NOT(ISNUMBER(D188)),ABS(D188-ROUND(D188,2))&gt;0.000001,MIN(J188:M188)&lt;0,SUM(J188:M188)&lt;=0,COUNT(J188:M188)&lt;&gt;4,ABS(SUM(N188:Q188)-D188)&gt;0.000001),"REVISAR datos","Correcto"))</f>
        <v/>
      </c>
    </row>
    <row r="189" customFormat="false" ht="24" hidden="false" customHeight="true" outlineLevel="0" collapsed="false">
      <c r="A189" s="19"/>
      <c r="B189" s="17"/>
      <c r="C189" s="17"/>
      <c r="D189" s="18"/>
      <c r="E189" s="17"/>
      <c r="F189" s="17"/>
      <c r="G189" s="17"/>
      <c r="H189" s="17"/>
      <c r="I189" s="17"/>
      <c r="J189" s="2" t="n">
        <f aca="false">IF(1&gt;Reparto!$E$5,0,IF(F189="",Reparto!$D$8,F189))</f>
        <v>1800</v>
      </c>
      <c r="K189" s="2" t="n">
        <f aca="false">IF(2&gt;Reparto!$E$5,0,IF(G189="",Reparto!$D$9,G189))</f>
        <v>1200</v>
      </c>
      <c r="L189" s="2" t="n">
        <f aca="false">IF(3&gt;Reparto!$E$5,0,IF(H189="",Reparto!$D$10,H189))</f>
        <v>0</v>
      </c>
      <c r="M189" s="2" t="n">
        <f aca="false">IF(4&gt;Reparto!$E$5,0,IF(I189="",Reparto!$D$11,I189))</f>
        <v>0</v>
      </c>
      <c r="N189" s="8" t="n">
        <f aca="false">IF(OR(NOT(ISNUMBER(D189)),SUM(J189:M189)&lt;=0),0,SIGN(D189)*(V189+IF(AE189&lt;=$Z189,1,0))/100)</f>
        <v>0</v>
      </c>
      <c r="O189" s="8" t="n">
        <f aca="false">IF(OR(NOT(ISNUMBER(D189)),SUM(J189:M189)&lt;=0),0,SIGN(D189)*(W189+IF(AF189&lt;=$Z189,1,0))/100)</f>
        <v>0</v>
      </c>
      <c r="P189" s="8" t="n">
        <f aca="false">IF(OR(NOT(ISNUMBER(D189)),SUM(J189:M189)&lt;=0),0,SIGN(D189)*(X189+IF(AG189&lt;=$Z189,1,0))/100)</f>
        <v>0</v>
      </c>
      <c r="Q189" s="8" t="n">
        <f aca="false">IF(OR(NOT(ISNUMBER(D189)),SUM(J189:M189)&lt;=0),0,SIGN(D189)*(Y189+IF(AH189&lt;=$Z189,1,0))/100)</f>
        <v>0</v>
      </c>
      <c r="R189" s="2" t="n">
        <f aca="false">IF(OR(NOT(ISNUMBER(D189)),SUM(J189:M189)&lt;=0),0,ROUND(ROUND(ABS(D189)*100,0)*J189/SUM(J189:M189),10))</f>
        <v>0</v>
      </c>
      <c r="S189" s="2" t="n">
        <f aca="false">IF(OR(NOT(ISNUMBER(D189)),SUM(J189:M189)&lt;=0),0,ROUND(ROUND(ABS(D189)*100,0)*K189/SUM(J189:M189),10))</f>
        <v>0</v>
      </c>
      <c r="T189" s="2" t="n">
        <f aca="false">IF(OR(NOT(ISNUMBER(D189)),SUM(J189:M189)&lt;=0),0,ROUND(ROUND(ABS(D189)*100,0)*L189/SUM(J189:M189),10))</f>
        <v>0</v>
      </c>
      <c r="U189" s="2" t="n">
        <f aca="false">IF(OR(NOT(ISNUMBER(D189)),SUM(J189:M189)&lt;=0),0,ROUND(ROUND(ABS(D189)*100,0)*M189/SUM(J189:M189),10))</f>
        <v>0</v>
      </c>
      <c r="V189" s="2" t="n">
        <f aca="false">INT(R189)</f>
        <v>0</v>
      </c>
      <c r="W189" s="2" t="n">
        <f aca="false">INT(S189)</f>
        <v>0</v>
      </c>
      <c r="X189" s="2" t="n">
        <f aca="false">INT(T189)</f>
        <v>0</v>
      </c>
      <c r="Y189" s="2" t="n">
        <f aca="false">INT(U189)</f>
        <v>0</v>
      </c>
      <c r="Z189" s="2" t="n">
        <f aca="false">IF(ISNUMBER(D189),ROUND(ABS(D189)*100,0)-SUM(V189:Y189),0)</f>
        <v>0</v>
      </c>
      <c r="AA189" s="2" t="n">
        <f aca="false">ROUND(R189-V189,10)</f>
        <v>0</v>
      </c>
      <c r="AB189" s="2" t="n">
        <f aca="false">ROUND(S189-W189,10)</f>
        <v>0</v>
      </c>
      <c r="AC189" s="2" t="n">
        <f aca="false">ROUND(T189-X189,10)</f>
        <v>0</v>
      </c>
      <c r="AD189" s="2" t="n">
        <f aca="false">ROUND(U189-Y189,10)</f>
        <v>0</v>
      </c>
      <c r="AE189" s="2" t="n">
        <f aca="false">COUNTIFS($AA189:$AD189,"&gt;"&amp;AA189)+COUNTIFS($AA189:AA189,AA189)</f>
        <v>1</v>
      </c>
      <c r="AF189" s="2" t="n">
        <f aca="false">COUNTIFS($AA189:$AD189,"&gt;"&amp;AB189)+COUNTIFS($AA189:AB189,AB189)</f>
        <v>2</v>
      </c>
      <c r="AG189" s="2" t="n">
        <f aca="false">COUNTIFS($AA189:$AD189,"&gt;"&amp;AC189)+COUNTIFS($AA189:AC189,AC189)</f>
        <v>3</v>
      </c>
      <c r="AH189" s="2" t="n">
        <f aca="false">COUNTIFS($AA189:$AD189,"&gt;"&amp;AD189)+COUNTIFS($AA189:AD189,AD189)</f>
        <v>4</v>
      </c>
      <c r="AI189" s="2" t="str">
        <f aca="false">IF(COUNTA(A189:I189)=0,"",IF(OR(NOT(ISNUMBER(A189)),B189="",COUNTIFS(Reparto!$A$8:INDEX(Reparto!$A$8:$A$11,Reparto!$E$5),C189)&lt;&gt;1,NOT(ISNUMBER(D189)),ABS(D189-ROUND(D189,2))&gt;0.000001,MIN(J189:M189)&lt;0,SUM(J189:M189)&lt;=0,COUNT(J189:M189)&lt;&gt;4,ABS(SUM(N189:Q189)-D189)&gt;0.000001),"REVISAR datos","Correcto"))</f>
        <v/>
      </c>
    </row>
    <row r="190" customFormat="false" ht="24" hidden="false" customHeight="true" outlineLevel="0" collapsed="false">
      <c r="A190" s="19"/>
      <c r="B190" s="17"/>
      <c r="C190" s="17"/>
      <c r="D190" s="18"/>
      <c r="E190" s="17"/>
      <c r="F190" s="17"/>
      <c r="G190" s="17"/>
      <c r="H190" s="17"/>
      <c r="I190" s="17"/>
      <c r="J190" s="2" t="n">
        <f aca="false">IF(1&gt;Reparto!$E$5,0,IF(F190="",Reparto!$D$8,F190))</f>
        <v>1800</v>
      </c>
      <c r="K190" s="2" t="n">
        <f aca="false">IF(2&gt;Reparto!$E$5,0,IF(G190="",Reparto!$D$9,G190))</f>
        <v>1200</v>
      </c>
      <c r="L190" s="2" t="n">
        <f aca="false">IF(3&gt;Reparto!$E$5,0,IF(H190="",Reparto!$D$10,H190))</f>
        <v>0</v>
      </c>
      <c r="M190" s="2" t="n">
        <f aca="false">IF(4&gt;Reparto!$E$5,0,IF(I190="",Reparto!$D$11,I190))</f>
        <v>0</v>
      </c>
      <c r="N190" s="8" t="n">
        <f aca="false">IF(OR(NOT(ISNUMBER(D190)),SUM(J190:M190)&lt;=0),0,SIGN(D190)*(V190+IF(AE190&lt;=$Z190,1,0))/100)</f>
        <v>0</v>
      </c>
      <c r="O190" s="8" t="n">
        <f aca="false">IF(OR(NOT(ISNUMBER(D190)),SUM(J190:M190)&lt;=0),0,SIGN(D190)*(W190+IF(AF190&lt;=$Z190,1,0))/100)</f>
        <v>0</v>
      </c>
      <c r="P190" s="8" t="n">
        <f aca="false">IF(OR(NOT(ISNUMBER(D190)),SUM(J190:M190)&lt;=0),0,SIGN(D190)*(X190+IF(AG190&lt;=$Z190,1,0))/100)</f>
        <v>0</v>
      </c>
      <c r="Q190" s="8" t="n">
        <f aca="false">IF(OR(NOT(ISNUMBER(D190)),SUM(J190:M190)&lt;=0),0,SIGN(D190)*(Y190+IF(AH190&lt;=$Z190,1,0))/100)</f>
        <v>0</v>
      </c>
      <c r="R190" s="2" t="n">
        <f aca="false">IF(OR(NOT(ISNUMBER(D190)),SUM(J190:M190)&lt;=0),0,ROUND(ROUND(ABS(D190)*100,0)*J190/SUM(J190:M190),10))</f>
        <v>0</v>
      </c>
      <c r="S190" s="2" t="n">
        <f aca="false">IF(OR(NOT(ISNUMBER(D190)),SUM(J190:M190)&lt;=0),0,ROUND(ROUND(ABS(D190)*100,0)*K190/SUM(J190:M190),10))</f>
        <v>0</v>
      </c>
      <c r="T190" s="2" t="n">
        <f aca="false">IF(OR(NOT(ISNUMBER(D190)),SUM(J190:M190)&lt;=0),0,ROUND(ROUND(ABS(D190)*100,0)*L190/SUM(J190:M190),10))</f>
        <v>0</v>
      </c>
      <c r="U190" s="2" t="n">
        <f aca="false">IF(OR(NOT(ISNUMBER(D190)),SUM(J190:M190)&lt;=0),0,ROUND(ROUND(ABS(D190)*100,0)*M190/SUM(J190:M190),10))</f>
        <v>0</v>
      </c>
      <c r="V190" s="2" t="n">
        <f aca="false">INT(R190)</f>
        <v>0</v>
      </c>
      <c r="W190" s="2" t="n">
        <f aca="false">INT(S190)</f>
        <v>0</v>
      </c>
      <c r="X190" s="2" t="n">
        <f aca="false">INT(T190)</f>
        <v>0</v>
      </c>
      <c r="Y190" s="2" t="n">
        <f aca="false">INT(U190)</f>
        <v>0</v>
      </c>
      <c r="Z190" s="2" t="n">
        <f aca="false">IF(ISNUMBER(D190),ROUND(ABS(D190)*100,0)-SUM(V190:Y190),0)</f>
        <v>0</v>
      </c>
      <c r="AA190" s="2" t="n">
        <f aca="false">ROUND(R190-V190,10)</f>
        <v>0</v>
      </c>
      <c r="AB190" s="2" t="n">
        <f aca="false">ROUND(S190-W190,10)</f>
        <v>0</v>
      </c>
      <c r="AC190" s="2" t="n">
        <f aca="false">ROUND(T190-X190,10)</f>
        <v>0</v>
      </c>
      <c r="AD190" s="2" t="n">
        <f aca="false">ROUND(U190-Y190,10)</f>
        <v>0</v>
      </c>
      <c r="AE190" s="2" t="n">
        <f aca="false">COUNTIFS($AA190:$AD190,"&gt;"&amp;AA190)+COUNTIFS($AA190:AA190,AA190)</f>
        <v>1</v>
      </c>
      <c r="AF190" s="2" t="n">
        <f aca="false">COUNTIFS($AA190:$AD190,"&gt;"&amp;AB190)+COUNTIFS($AA190:AB190,AB190)</f>
        <v>2</v>
      </c>
      <c r="AG190" s="2" t="n">
        <f aca="false">COUNTIFS($AA190:$AD190,"&gt;"&amp;AC190)+COUNTIFS($AA190:AC190,AC190)</f>
        <v>3</v>
      </c>
      <c r="AH190" s="2" t="n">
        <f aca="false">COUNTIFS($AA190:$AD190,"&gt;"&amp;AD190)+COUNTIFS($AA190:AD190,AD190)</f>
        <v>4</v>
      </c>
      <c r="AI190" s="2" t="str">
        <f aca="false">IF(COUNTA(A190:I190)=0,"",IF(OR(NOT(ISNUMBER(A190)),B190="",COUNTIFS(Reparto!$A$8:INDEX(Reparto!$A$8:$A$11,Reparto!$E$5),C190)&lt;&gt;1,NOT(ISNUMBER(D190)),ABS(D190-ROUND(D190,2))&gt;0.000001,MIN(J190:M190)&lt;0,SUM(J190:M190)&lt;=0,COUNT(J190:M190)&lt;&gt;4,ABS(SUM(N190:Q190)-D190)&gt;0.000001),"REVISAR datos","Correcto"))</f>
        <v/>
      </c>
    </row>
    <row r="191" customFormat="false" ht="24" hidden="false" customHeight="true" outlineLevel="0" collapsed="false">
      <c r="A191" s="19"/>
      <c r="B191" s="17"/>
      <c r="C191" s="17"/>
      <c r="D191" s="18"/>
      <c r="E191" s="17"/>
      <c r="F191" s="17"/>
      <c r="G191" s="17"/>
      <c r="H191" s="17"/>
      <c r="I191" s="17"/>
      <c r="J191" s="2" t="n">
        <f aca="false">IF(1&gt;Reparto!$E$5,0,IF(F191="",Reparto!$D$8,F191))</f>
        <v>1800</v>
      </c>
      <c r="K191" s="2" t="n">
        <f aca="false">IF(2&gt;Reparto!$E$5,0,IF(G191="",Reparto!$D$9,G191))</f>
        <v>1200</v>
      </c>
      <c r="L191" s="2" t="n">
        <f aca="false">IF(3&gt;Reparto!$E$5,0,IF(H191="",Reparto!$D$10,H191))</f>
        <v>0</v>
      </c>
      <c r="M191" s="2" t="n">
        <f aca="false">IF(4&gt;Reparto!$E$5,0,IF(I191="",Reparto!$D$11,I191))</f>
        <v>0</v>
      </c>
      <c r="N191" s="8" t="n">
        <f aca="false">IF(OR(NOT(ISNUMBER(D191)),SUM(J191:M191)&lt;=0),0,SIGN(D191)*(V191+IF(AE191&lt;=$Z191,1,0))/100)</f>
        <v>0</v>
      </c>
      <c r="O191" s="8" t="n">
        <f aca="false">IF(OR(NOT(ISNUMBER(D191)),SUM(J191:M191)&lt;=0),0,SIGN(D191)*(W191+IF(AF191&lt;=$Z191,1,0))/100)</f>
        <v>0</v>
      </c>
      <c r="P191" s="8" t="n">
        <f aca="false">IF(OR(NOT(ISNUMBER(D191)),SUM(J191:M191)&lt;=0),0,SIGN(D191)*(X191+IF(AG191&lt;=$Z191,1,0))/100)</f>
        <v>0</v>
      </c>
      <c r="Q191" s="8" t="n">
        <f aca="false">IF(OR(NOT(ISNUMBER(D191)),SUM(J191:M191)&lt;=0),0,SIGN(D191)*(Y191+IF(AH191&lt;=$Z191,1,0))/100)</f>
        <v>0</v>
      </c>
      <c r="R191" s="2" t="n">
        <f aca="false">IF(OR(NOT(ISNUMBER(D191)),SUM(J191:M191)&lt;=0),0,ROUND(ROUND(ABS(D191)*100,0)*J191/SUM(J191:M191),10))</f>
        <v>0</v>
      </c>
      <c r="S191" s="2" t="n">
        <f aca="false">IF(OR(NOT(ISNUMBER(D191)),SUM(J191:M191)&lt;=0),0,ROUND(ROUND(ABS(D191)*100,0)*K191/SUM(J191:M191),10))</f>
        <v>0</v>
      </c>
      <c r="T191" s="2" t="n">
        <f aca="false">IF(OR(NOT(ISNUMBER(D191)),SUM(J191:M191)&lt;=0),0,ROUND(ROUND(ABS(D191)*100,0)*L191/SUM(J191:M191),10))</f>
        <v>0</v>
      </c>
      <c r="U191" s="2" t="n">
        <f aca="false">IF(OR(NOT(ISNUMBER(D191)),SUM(J191:M191)&lt;=0),0,ROUND(ROUND(ABS(D191)*100,0)*M191/SUM(J191:M191),10))</f>
        <v>0</v>
      </c>
      <c r="V191" s="2" t="n">
        <f aca="false">INT(R191)</f>
        <v>0</v>
      </c>
      <c r="W191" s="2" t="n">
        <f aca="false">INT(S191)</f>
        <v>0</v>
      </c>
      <c r="X191" s="2" t="n">
        <f aca="false">INT(T191)</f>
        <v>0</v>
      </c>
      <c r="Y191" s="2" t="n">
        <f aca="false">INT(U191)</f>
        <v>0</v>
      </c>
      <c r="Z191" s="2" t="n">
        <f aca="false">IF(ISNUMBER(D191),ROUND(ABS(D191)*100,0)-SUM(V191:Y191),0)</f>
        <v>0</v>
      </c>
      <c r="AA191" s="2" t="n">
        <f aca="false">ROUND(R191-V191,10)</f>
        <v>0</v>
      </c>
      <c r="AB191" s="2" t="n">
        <f aca="false">ROUND(S191-W191,10)</f>
        <v>0</v>
      </c>
      <c r="AC191" s="2" t="n">
        <f aca="false">ROUND(T191-X191,10)</f>
        <v>0</v>
      </c>
      <c r="AD191" s="2" t="n">
        <f aca="false">ROUND(U191-Y191,10)</f>
        <v>0</v>
      </c>
      <c r="AE191" s="2" t="n">
        <f aca="false">COUNTIFS($AA191:$AD191,"&gt;"&amp;AA191)+COUNTIFS($AA191:AA191,AA191)</f>
        <v>1</v>
      </c>
      <c r="AF191" s="2" t="n">
        <f aca="false">COUNTIFS($AA191:$AD191,"&gt;"&amp;AB191)+COUNTIFS($AA191:AB191,AB191)</f>
        <v>2</v>
      </c>
      <c r="AG191" s="2" t="n">
        <f aca="false">COUNTIFS($AA191:$AD191,"&gt;"&amp;AC191)+COUNTIFS($AA191:AC191,AC191)</f>
        <v>3</v>
      </c>
      <c r="AH191" s="2" t="n">
        <f aca="false">COUNTIFS($AA191:$AD191,"&gt;"&amp;AD191)+COUNTIFS($AA191:AD191,AD191)</f>
        <v>4</v>
      </c>
      <c r="AI191" s="2" t="str">
        <f aca="false">IF(COUNTA(A191:I191)=0,"",IF(OR(NOT(ISNUMBER(A191)),B191="",COUNTIFS(Reparto!$A$8:INDEX(Reparto!$A$8:$A$11,Reparto!$E$5),C191)&lt;&gt;1,NOT(ISNUMBER(D191)),ABS(D191-ROUND(D191,2))&gt;0.000001,MIN(J191:M191)&lt;0,SUM(J191:M191)&lt;=0,COUNT(J191:M191)&lt;&gt;4,ABS(SUM(N191:Q191)-D191)&gt;0.000001),"REVISAR datos","Correcto"))</f>
        <v/>
      </c>
    </row>
    <row r="192" customFormat="false" ht="24" hidden="false" customHeight="true" outlineLevel="0" collapsed="false">
      <c r="A192" s="19"/>
      <c r="B192" s="17"/>
      <c r="C192" s="17"/>
      <c r="D192" s="18"/>
      <c r="E192" s="17"/>
      <c r="F192" s="17"/>
      <c r="G192" s="17"/>
      <c r="H192" s="17"/>
      <c r="I192" s="17"/>
      <c r="J192" s="2" t="n">
        <f aca="false">IF(1&gt;Reparto!$E$5,0,IF(F192="",Reparto!$D$8,F192))</f>
        <v>1800</v>
      </c>
      <c r="K192" s="2" t="n">
        <f aca="false">IF(2&gt;Reparto!$E$5,0,IF(G192="",Reparto!$D$9,G192))</f>
        <v>1200</v>
      </c>
      <c r="L192" s="2" t="n">
        <f aca="false">IF(3&gt;Reparto!$E$5,0,IF(H192="",Reparto!$D$10,H192))</f>
        <v>0</v>
      </c>
      <c r="M192" s="2" t="n">
        <f aca="false">IF(4&gt;Reparto!$E$5,0,IF(I192="",Reparto!$D$11,I192))</f>
        <v>0</v>
      </c>
      <c r="N192" s="8" t="n">
        <f aca="false">IF(OR(NOT(ISNUMBER(D192)),SUM(J192:M192)&lt;=0),0,SIGN(D192)*(V192+IF(AE192&lt;=$Z192,1,0))/100)</f>
        <v>0</v>
      </c>
      <c r="O192" s="8" t="n">
        <f aca="false">IF(OR(NOT(ISNUMBER(D192)),SUM(J192:M192)&lt;=0),0,SIGN(D192)*(W192+IF(AF192&lt;=$Z192,1,0))/100)</f>
        <v>0</v>
      </c>
      <c r="P192" s="8" t="n">
        <f aca="false">IF(OR(NOT(ISNUMBER(D192)),SUM(J192:M192)&lt;=0),0,SIGN(D192)*(X192+IF(AG192&lt;=$Z192,1,0))/100)</f>
        <v>0</v>
      </c>
      <c r="Q192" s="8" t="n">
        <f aca="false">IF(OR(NOT(ISNUMBER(D192)),SUM(J192:M192)&lt;=0),0,SIGN(D192)*(Y192+IF(AH192&lt;=$Z192,1,0))/100)</f>
        <v>0</v>
      </c>
      <c r="R192" s="2" t="n">
        <f aca="false">IF(OR(NOT(ISNUMBER(D192)),SUM(J192:M192)&lt;=0),0,ROUND(ROUND(ABS(D192)*100,0)*J192/SUM(J192:M192),10))</f>
        <v>0</v>
      </c>
      <c r="S192" s="2" t="n">
        <f aca="false">IF(OR(NOT(ISNUMBER(D192)),SUM(J192:M192)&lt;=0),0,ROUND(ROUND(ABS(D192)*100,0)*K192/SUM(J192:M192),10))</f>
        <v>0</v>
      </c>
      <c r="T192" s="2" t="n">
        <f aca="false">IF(OR(NOT(ISNUMBER(D192)),SUM(J192:M192)&lt;=0),0,ROUND(ROUND(ABS(D192)*100,0)*L192/SUM(J192:M192),10))</f>
        <v>0</v>
      </c>
      <c r="U192" s="2" t="n">
        <f aca="false">IF(OR(NOT(ISNUMBER(D192)),SUM(J192:M192)&lt;=0),0,ROUND(ROUND(ABS(D192)*100,0)*M192/SUM(J192:M192),10))</f>
        <v>0</v>
      </c>
      <c r="V192" s="2" t="n">
        <f aca="false">INT(R192)</f>
        <v>0</v>
      </c>
      <c r="W192" s="2" t="n">
        <f aca="false">INT(S192)</f>
        <v>0</v>
      </c>
      <c r="X192" s="2" t="n">
        <f aca="false">INT(T192)</f>
        <v>0</v>
      </c>
      <c r="Y192" s="2" t="n">
        <f aca="false">INT(U192)</f>
        <v>0</v>
      </c>
      <c r="Z192" s="2" t="n">
        <f aca="false">IF(ISNUMBER(D192),ROUND(ABS(D192)*100,0)-SUM(V192:Y192),0)</f>
        <v>0</v>
      </c>
      <c r="AA192" s="2" t="n">
        <f aca="false">ROUND(R192-V192,10)</f>
        <v>0</v>
      </c>
      <c r="AB192" s="2" t="n">
        <f aca="false">ROUND(S192-W192,10)</f>
        <v>0</v>
      </c>
      <c r="AC192" s="2" t="n">
        <f aca="false">ROUND(T192-X192,10)</f>
        <v>0</v>
      </c>
      <c r="AD192" s="2" t="n">
        <f aca="false">ROUND(U192-Y192,10)</f>
        <v>0</v>
      </c>
      <c r="AE192" s="2" t="n">
        <f aca="false">COUNTIFS($AA192:$AD192,"&gt;"&amp;AA192)+COUNTIFS($AA192:AA192,AA192)</f>
        <v>1</v>
      </c>
      <c r="AF192" s="2" t="n">
        <f aca="false">COUNTIFS($AA192:$AD192,"&gt;"&amp;AB192)+COUNTIFS($AA192:AB192,AB192)</f>
        <v>2</v>
      </c>
      <c r="AG192" s="2" t="n">
        <f aca="false">COUNTIFS($AA192:$AD192,"&gt;"&amp;AC192)+COUNTIFS($AA192:AC192,AC192)</f>
        <v>3</v>
      </c>
      <c r="AH192" s="2" t="n">
        <f aca="false">COUNTIFS($AA192:$AD192,"&gt;"&amp;AD192)+COUNTIFS($AA192:AD192,AD192)</f>
        <v>4</v>
      </c>
      <c r="AI192" s="2" t="str">
        <f aca="false">IF(COUNTA(A192:I192)=0,"",IF(OR(NOT(ISNUMBER(A192)),B192="",COUNTIFS(Reparto!$A$8:INDEX(Reparto!$A$8:$A$11,Reparto!$E$5),C192)&lt;&gt;1,NOT(ISNUMBER(D192)),ABS(D192-ROUND(D192,2))&gt;0.000001,MIN(J192:M192)&lt;0,SUM(J192:M192)&lt;=0,COUNT(J192:M192)&lt;&gt;4,ABS(SUM(N192:Q192)-D192)&gt;0.000001),"REVISAR datos","Correcto"))</f>
        <v/>
      </c>
    </row>
    <row r="193" customFormat="false" ht="24" hidden="false" customHeight="true" outlineLevel="0" collapsed="false">
      <c r="A193" s="19"/>
      <c r="B193" s="17"/>
      <c r="C193" s="17"/>
      <c r="D193" s="18"/>
      <c r="E193" s="17"/>
      <c r="F193" s="17"/>
      <c r="G193" s="17"/>
      <c r="H193" s="17"/>
      <c r="I193" s="17"/>
      <c r="J193" s="2" t="n">
        <f aca="false">IF(1&gt;Reparto!$E$5,0,IF(F193="",Reparto!$D$8,F193))</f>
        <v>1800</v>
      </c>
      <c r="K193" s="2" t="n">
        <f aca="false">IF(2&gt;Reparto!$E$5,0,IF(G193="",Reparto!$D$9,G193))</f>
        <v>1200</v>
      </c>
      <c r="L193" s="2" t="n">
        <f aca="false">IF(3&gt;Reparto!$E$5,0,IF(H193="",Reparto!$D$10,H193))</f>
        <v>0</v>
      </c>
      <c r="M193" s="2" t="n">
        <f aca="false">IF(4&gt;Reparto!$E$5,0,IF(I193="",Reparto!$D$11,I193))</f>
        <v>0</v>
      </c>
      <c r="N193" s="8" t="n">
        <f aca="false">IF(OR(NOT(ISNUMBER(D193)),SUM(J193:M193)&lt;=0),0,SIGN(D193)*(V193+IF(AE193&lt;=$Z193,1,0))/100)</f>
        <v>0</v>
      </c>
      <c r="O193" s="8" t="n">
        <f aca="false">IF(OR(NOT(ISNUMBER(D193)),SUM(J193:M193)&lt;=0),0,SIGN(D193)*(W193+IF(AF193&lt;=$Z193,1,0))/100)</f>
        <v>0</v>
      </c>
      <c r="P193" s="8" t="n">
        <f aca="false">IF(OR(NOT(ISNUMBER(D193)),SUM(J193:M193)&lt;=0),0,SIGN(D193)*(X193+IF(AG193&lt;=$Z193,1,0))/100)</f>
        <v>0</v>
      </c>
      <c r="Q193" s="8" t="n">
        <f aca="false">IF(OR(NOT(ISNUMBER(D193)),SUM(J193:M193)&lt;=0),0,SIGN(D193)*(Y193+IF(AH193&lt;=$Z193,1,0))/100)</f>
        <v>0</v>
      </c>
      <c r="R193" s="2" t="n">
        <f aca="false">IF(OR(NOT(ISNUMBER(D193)),SUM(J193:M193)&lt;=0),0,ROUND(ROUND(ABS(D193)*100,0)*J193/SUM(J193:M193),10))</f>
        <v>0</v>
      </c>
      <c r="S193" s="2" t="n">
        <f aca="false">IF(OR(NOT(ISNUMBER(D193)),SUM(J193:M193)&lt;=0),0,ROUND(ROUND(ABS(D193)*100,0)*K193/SUM(J193:M193),10))</f>
        <v>0</v>
      </c>
      <c r="T193" s="2" t="n">
        <f aca="false">IF(OR(NOT(ISNUMBER(D193)),SUM(J193:M193)&lt;=0),0,ROUND(ROUND(ABS(D193)*100,0)*L193/SUM(J193:M193),10))</f>
        <v>0</v>
      </c>
      <c r="U193" s="2" t="n">
        <f aca="false">IF(OR(NOT(ISNUMBER(D193)),SUM(J193:M193)&lt;=0),0,ROUND(ROUND(ABS(D193)*100,0)*M193/SUM(J193:M193),10))</f>
        <v>0</v>
      </c>
      <c r="V193" s="2" t="n">
        <f aca="false">INT(R193)</f>
        <v>0</v>
      </c>
      <c r="W193" s="2" t="n">
        <f aca="false">INT(S193)</f>
        <v>0</v>
      </c>
      <c r="X193" s="2" t="n">
        <f aca="false">INT(T193)</f>
        <v>0</v>
      </c>
      <c r="Y193" s="2" t="n">
        <f aca="false">INT(U193)</f>
        <v>0</v>
      </c>
      <c r="Z193" s="2" t="n">
        <f aca="false">IF(ISNUMBER(D193),ROUND(ABS(D193)*100,0)-SUM(V193:Y193),0)</f>
        <v>0</v>
      </c>
      <c r="AA193" s="2" t="n">
        <f aca="false">ROUND(R193-V193,10)</f>
        <v>0</v>
      </c>
      <c r="AB193" s="2" t="n">
        <f aca="false">ROUND(S193-W193,10)</f>
        <v>0</v>
      </c>
      <c r="AC193" s="2" t="n">
        <f aca="false">ROUND(T193-X193,10)</f>
        <v>0</v>
      </c>
      <c r="AD193" s="2" t="n">
        <f aca="false">ROUND(U193-Y193,10)</f>
        <v>0</v>
      </c>
      <c r="AE193" s="2" t="n">
        <f aca="false">COUNTIFS($AA193:$AD193,"&gt;"&amp;AA193)+COUNTIFS($AA193:AA193,AA193)</f>
        <v>1</v>
      </c>
      <c r="AF193" s="2" t="n">
        <f aca="false">COUNTIFS($AA193:$AD193,"&gt;"&amp;AB193)+COUNTIFS($AA193:AB193,AB193)</f>
        <v>2</v>
      </c>
      <c r="AG193" s="2" t="n">
        <f aca="false">COUNTIFS($AA193:$AD193,"&gt;"&amp;AC193)+COUNTIFS($AA193:AC193,AC193)</f>
        <v>3</v>
      </c>
      <c r="AH193" s="2" t="n">
        <f aca="false">COUNTIFS($AA193:$AD193,"&gt;"&amp;AD193)+COUNTIFS($AA193:AD193,AD193)</f>
        <v>4</v>
      </c>
      <c r="AI193" s="2" t="str">
        <f aca="false">IF(COUNTA(A193:I193)=0,"",IF(OR(NOT(ISNUMBER(A193)),B193="",COUNTIFS(Reparto!$A$8:INDEX(Reparto!$A$8:$A$11,Reparto!$E$5),C193)&lt;&gt;1,NOT(ISNUMBER(D193)),ABS(D193-ROUND(D193,2))&gt;0.000001,MIN(J193:M193)&lt;0,SUM(J193:M193)&lt;=0,COUNT(J193:M193)&lt;&gt;4,ABS(SUM(N193:Q193)-D193)&gt;0.000001),"REVISAR datos","Correcto"))</f>
        <v/>
      </c>
    </row>
    <row r="194" customFormat="false" ht="24" hidden="false" customHeight="true" outlineLevel="0" collapsed="false">
      <c r="A194" s="19"/>
      <c r="B194" s="17"/>
      <c r="C194" s="17"/>
      <c r="D194" s="18"/>
      <c r="E194" s="17"/>
      <c r="F194" s="17"/>
      <c r="G194" s="17"/>
      <c r="H194" s="17"/>
      <c r="I194" s="17"/>
      <c r="J194" s="2" t="n">
        <f aca="false">IF(1&gt;Reparto!$E$5,0,IF(F194="",Reparto!$D$8,F194))</f>
        <v>1800</v>
      </c>
      <c r="K194" s="2" t="n">
        <f aca="false">IF(2&gt;Reparto!$E$5,0,IF(G194="",Reparto!$D$9,G194))</f>
        <v>1200</v>
      </c>
      <c r="L194" s="2" t="n">
        <f aca="false">IF(3&gt;Reparto!$E$5,0,IF(H194="",Reparto!$D$10,H194))</f>
        <v>0</v>
      </c>
      <c r="M194" s="2" t="n">
        <f aca="false">IF(4&gt;Reparto!$E$5,0,IF(I194="",Reparto!$D$11,I194))</f>
        <v>0</v>
      </c>
      <c r="N194" s="8" t="n">
        <f aca="false">IF(OR(NOT(ISNUMBER(D194)),SUM(J194:M194)&lt;=0),0,SIGN(D194)*(V194+IF(AE194&lt;=$Z194,1,0))/100)</f>
        <v>0</v>
      </c>
      <c r="O194" s="8" t="n">
        <f aca="false">IF(OR(NOT(ISNUMBER(D194)),SUM(J194:M194)&lt;=0),0,SIGN(D194)*(W194+IF(AF194&lt;=$Z194,1,0))/100)</f>
        <v>0</v>
      </c>
      <c r="P194" s="8" t="n">
        <f aca="false">IF(OR(NOT(ISNUMBER(D194)),SUM(J194:M194)&lt;=0),0,SIGN(D194)*(X194+IF(AG194&lt;=$Z194,1,0))/100)</f>
        <v>0</v>
      </c>
      <c r="Q194" s="8" t="n">
        <f aca="false">IF(OR(NOT(ISNUMBER(D194)),SUM(J194:M194)&lt;=0),0,SIGN(D194)*(Y194+IF(AH194&lt;=$Z194,1,0))/100)</f>
        <v>0</v>
      </c>
      <c r="R194" s="2" t="n">
        <f aca="false">IF(OR(NOT(ISNUMBER(D194)),SUM(J194:M194)&lt;=0),0,ROUND(ROUND(ABS(D194)*100,0)*J194/SUM(J194:M194),10))</f>
        <v>0</v>
      </c>
      <c r="S194" s="2" t="n">
        <f aca="false">IF(OR(NOT(ISNUMBER(D194)),SUM(J194:M194)&lt;=0),0,ROUND(ROUND(ABS(D194)*100,0)*K194/SUM(J194:M194),10))</f>
        <v>0</v>
      </c>
      <c r="T194" s="2" t="n">
        <f aca="false">IF(OR(NOT(ISNUMBER(D194)),SUM(J194:M194)&lt;=0),0,ROUND(ROUND(ABS(D194)*100,0)*L194/SUM(J194:M194),10))</f>
        <v>0</v>
      </c>
      <c r="U194" s="2" t="n">
        <f aca="false">IF(OR(NOT(ISNUMBER(D194)),SUM(J194:M194)&lt;=0),0,ROUND(ROUND(ABS(D194)*100,0)*M194/SUM(J194:M194),10))</f>
        <v>0</v>
      </c>
      <c r="V194" s="2" t="n">
        <f aca="false">INT(R194)</f>
        <v>0</v>
      </c>
      <c r="W194" s="2" t="n">
        <f aca="false">INT(S194)</f>
        <v>0</v>
      </c>
      <c r="X194" s="2" t="n">
        <f aca="false">INT(T194)</f>
        <v>0</v>
      </c>
      <c r="Y194" s="2" t="n">
        <f aca="false">INT(U194)</f>
        <v>0</v>
      </c>
      <c r="Z194" s="2" t="n">
        <f aca="false">IF(ISNUMBER(D194),ROUND(ABS(D194)*100,0)-SUM(V194:Y194),0)</f>
        <v>0</v>
      </c>
      <c r="AA194" s="2" t="n">
        <f aca="false">ROUND(R194-V194,10)</f>
        <v>0</v>
      </c>
      <c r="AB194" s="2" t="n">
        <f aca="false">ROUND(S194-W194,10)</f>
        <v>0</v>
      </c>
      <c r="AC194" s="2" t="n">
        <f aca="false">ROUND(T194-X194,10)</f>
        <v>0</v>
      </c>
      <c r="AD194" s="2" t="n">
        <f aca="false">ROUND(U194-Y194,10)</f>
        <v>0</v>
      </c>
      <c r="AE194" s="2" t="n">
        <f aca="false">COUNTIFS($AA194:$AD194,"&gt;"&amp;AA194)+COUNTIFS($AA194:AA194,AA194)</f>
        <v>1</v>
      </c>
      <c r="AF194" s="2" t="n">
        <f aca="false">COUNTIFS($AA194:$AD194,"&gt;"&amp;AB194)+COUNTIFS($AA194:AB194,AB194)</f>
        <v>2</v>
      </c>
      <c r="AG194" s="2" t="n">
        <f aca="false">COUNTIFS($AA194:$AD194,"&gt;"&amp;AC194)+COUNTIFS($AA194:AC194,AC194)</f>
        <v>3</v>
      </c>
      <c r="AH194" s="2" t="n">
        <f aca="false">COUNTIFS($AA194:$AD194,"&gt;"&amp;AD194)+COUNTIFS($AA194:AD194,AD194)</f>
        <v>4</v>
      </c>
      <c r="AI194" s="2" t="str">
        <f aca="false">IF(COUNTA(A194:I194)=0,"",IF(OR(NOT(ISNUMBER(A194)),B194="",COUNTIFS(Reparto!$A$8:INDEX(Reparto!$A$8:$A$11,Reparto!$E$5),C194)&lt;&gt;1,NOT(ISNUMBER(D194)),ABS(D194-ROUND(D194,2))&gt;0.000001,MIN(J194:M194)&lt;0,SUM(J194:M194)&lt;=0,COUNT(J194:M194)&lt;&gt;4,ABS(SUM(N194:Q194)-D194)&gt;0.000001),"REVISAR datos","Correcto"))</f>
        <v/>
      </c>
    </row>
    <row r="195" customFormat="false" ht="24" hidden="false" customHeight="true" outlineLevel="0" collapsed="false">
      <c r="A195" s="19"/>
      <c r="B195" s="17"/>
      <c r="C195" s="17"/>
      <c r="D195" s="18"/>
      <c r="E195" s="17"/>
      <c r="F195" s="17"/>
      <c r="G195" s="17"/>
      <c r="H195" s="17"/>
      <c r="I195" s="17"/>
      <c r="J195" s="2" t="n">
        <f aca="false">IF(1&gt;Reparto!$E$5,0,IF(F195="",Reparto!$D$8,F195))</f>
        <v>1800</v>
      </c>
      <c r="K195" s="2" t="n">
        <f aca="false">IF(2&gt;Reparto!$E$5,0,IF(G195="",Reparto!$D$9,G195))</f>
        <v>1200</v>
      </c>
      <c r="L195" s="2" t="n">
        <f aca="false">IF(3&gt;Reparto!$E$5,0,IF(H195="",Reparto!$D$10,H195))</f>
        <v>0</v>
      </c>
      <c r="M195" s="2" t="n">
        <f aca="false">IF(4&gt;Reparto!$E$5,0,IF(I195="",Reparto!$D$11,I195))</f>
        <v>0</v>
      </c>
      <c r="N195" s="8" t="n">
        <f aca="false">IF(OR(NOT(ISNUMBER(D195)),SUM(J195:M195)&lt;=0),0,SIGN(D195)*(V195+IF(AE195&lt;=$Z195,1,0))/100)</f>
        <v>0</v>
      </c>
      <c r="O195" s="8" t="n">
        <f aca="false">IF(OR(NOT(ISNUMBER(D195)),SUM(J195:M195)&lt;=0),0,SIGN(D195)*(W195+IF(AF195&lt;=$Z195,1,0))/100)</f>
        <v>0</v>
      </c>
      <c r="P195" s="8" t="n">
        <f aca="false">IF(OR(NOT(ISNUMBER(D195)),SUM(J195:M195)&lt;=0),0,SIGN(D195)*(X195+IF(AG195&lt;=$Z195,1,0))/100)</f>
        <v>0</v>
      </c>
      <c r="Q195" s="8" t="n">
        <f aca="false">IF(OR(NOT(ISNUMBER(D195)),SUM(J195:M195)&lt;=0),0,SIGN(D195)*(Y195+IF(AH195&lt;=$Z195,1,0))/100)</f>
        <v>0</v>
      </c>
      <c r="R195" s="2" t="n">
        <f aca="false">IF(OR(NOT(ISNUMBER(D195)),SUM(J195:M195)&lt;=0),0,ROUND(ROUND(ABS(D195)*100,0)*J195/SUM(J195:M195),10))</f>
        <v>0</v>
      </c>
      <c r="S195" s="2" t="n">
        <f aca="false">IF(OR(NOT(ISNUMBER(D195)),SUM(J195:M195)&lt;=0),0,ROUND(ROUND(ABS(D195)*100,0)*K195/SUM(J195:M195),10))</f>
        <v>0</v>
      </c>
      <c r="T195" s="2" t="n">
        <f aca="false">IF(OR(NOT(ISNUMBER(D195)),SUM(J195:M195)&lt;=0),0,ROUND(ROUND(ABS(D195)*100,0)*L195/SUM(J195:M195),10))</f>
        <v>0</v>
      </c>
      <c r="U195" s="2" t="n">
        <f aca="false">IF(OR(NOT(ISNUMBER(D195)),SUM(J195:M195)&lt;=0),0,ROUND(ROUND(ABS(D195)*100,0)*M195/SUM(J195:M195),10))</f>
        <v>0</v>
      </c>
      <c r="V195" s="2" t="n">
        <f aca="false">INT(R195)</f>
        <v>0</v>
      </c>
      <c r="W195" s="2" t="n">
        <f aca="false">INT(S195)</f>
        <v>0</v>
      </c>
      <c r="X195" s="2" t="n">
        <f aca="false">INT(T195)</f>
        <v>0</v>
      </c>
      <c r="Y195" s="2" t="n">
        <f aca="false">INT(U195)</f>
        <v>0</v>
      </c>
      <c r="Z195" s="2" t="n">
        <f aca="false">IF(ISNUMBER(D195),ROUND(ABS(D195)*100,0)-SUM(V195:Y195),0)</f>
        <v>0</v>
      </c>
      <c r="AA195" s="2" t="n">
        <f aca="false">ROUND(R195-V195,10)</f>
        <v>0</v>
      </c>
      <c r="AB195" s="2" t="n">
        <f aca="false">ROUND(S195-W195,10)</f>
        <v>0</v>
      </c>
      <c r="AC195" s="2" t="n">
        <f aca="false">ROUND(T195-X195,10)</f>
        <v>0</v>
      </c>
      <c r="AD195" s="2" t="n">
        <f aca="false">ROUND(U195-Y195,10)</f>
        <v>0</v>
      </c>
      <c r="AE195" s="2" t="n">
        <f aca="false">COUNTIFS($AA195:$AD195,"&gt;"&amp;AA195)+COUNTIFS($AA195:AA195,AA195)</f>
        <v>1</v>
      </c>
      <c r="AF195" s="2" t="n">
        <f aca="false">COUNTIFS($AA195:$AD195,"&gt;"&amp;AB195)+COUNTIFS($AA195:AB195,AB195)</f>
        <v>2</v>
      </c>
      <c r="AG195" s="2" t="n">
        <f aca="false">COUNTIFS($AA195:$AD195,"&gt;"&amp;AC195)+COUNTIFS($AA195:AC195,AC195)</f>
        <v>3</v>
      </c>
      <c r="AH195" s="2" t="n">
        <f aca="false">COUNTIFS($AA195:$AD195,"&gt;"&amp;AD195)+COUNTIFS($AA195:AD195,AD195)</f>
        <v>4</v>
      </c>
      <c r="AI195" s="2" t="str">
        <f aca="false">IF(COUNTA(A195:I195)=0,"",IF(OR(NOT(ISNUMBER(A195)),B195="",COUNTIFS(Reparto!$A$8:INDEX(Reparto!$A$8:$A$11,Reparto!$E$5),C195)&lt;&gt;1,NOT(ISNUMBER(D195)),ABS(D195-ROUND(D195,2))&gt;0.000001,MIN(J195:M195)&lt;0,SUM(J195:M195)&lt;=0,COUNT(J195:M195)&lt;&gt;4,ABS(SUM(N195:Q195)-D195)&gt;0.000001),"REVISAR datos","Correcto"))</f>
        <v/>
      </c>
    </row>
    <row r="196" customFormat="false" ht="24" hidden="false" customHeight="true" outlineLevel="0" collapsed="false">
      <c r="A196" s="19"/>
      <c r="B196" s="17"/>
      <c r="C196" s="17"/>
      <c r="D196" s="18"/>
      <c r="E196" s="17"/>
      <c r="F196" s="17"/>
      <c r="G196" s="17"/>
      <c r="H196" s="17"/>
      <c r="I196" s="17"/>
      <c r="J196" s="2" t="n">
        <f aca="false">IF(1&gt;Reparto!$E$5,0,IF(F196="",Reparto!$D$8,F196))</f>
        <v>1800</v>
      </c>
      <c r="K196" s="2" t="n">
        <f aca="false">IF(2&gt;Reparto!$E$5,0,IF(G196="",Reparto!$D$9,G196))</f>
        <v>1200</v>
      </c>
      <c r="L196" s="2" t="n">
        <f aca="false">IF(3&gt;Reparto!$E$5,0,IF(H196="",Reparto!$D$10,H196))</f>
        <v>0</v>
      </c>
      <c r="M196" s="2" t="n">
        <f aca="false">IF(4&gt;Reparto!$E$5,0,IF(I196="",Reparto!$D$11,I196))</f>
        <v>0</v>
      </c>
      <c r="N196" s="8" t="n">
        <f aca="false">IF(OR(NOT(ISNUMBER(D196)),SUM(J196:M196)&lt;=0),0,SIGN(D196)*(V196+IF(AE196&lt;=$Z196,1,0))/100)</f>
        <v>0</v>
      </c>
      <c r="O196" s="8" t="n">
        <f aca="false">IF(OR(NOT(ISNUMBER(D196)),SUM(J196:M196)&lt;=0),0,SIGN(D196)*(W196+IF(AF196&lt;=$Z196,1,0))/100)</f>
        <v>0</v>
      </c>
      <c r="P196" s="8" t="n">
        <f aca="false">IF(OR(NOT(ISNUMBER(D196)),SUM(J196:M196)&lt;=0),0,SIGN(D196)*(X196+IF(AG196&lt;=$Z196,1,0))/100)</f>
        <v>0</v>
      </c>
      <c r="Q196" s="8" t="n">
        <f aca="false">IF(OR(NOT(ISNUMBER(D196)),SUM(J196:M196)&lt;=0),0,SIGN(D196)*(Y196+IF(AH196&lt;=$Z196,1,0))/100)</f>
        <v>0</v>
      </c>
      <c r="R196" s="2" t="n">
        <f aca="false">IF(OR(NOT(ISNUMBER(D196)),SUM(J196:M196)&lt;=0),0,ROUND(ROUND(ABS(D196)*100,0)*J196/SUM(J196:M196),10))</f>
        <v>0</v>
      </c>
      <c r="S196" s="2" t="n">
        <f aca="false">IF(OR(NOT(ISNUMBER(D196)),SUM(J196:M196)&lt;=0),0,ROUND(ROUND(ABS(D196)*100,0)*K196/SUM(J196:M196),10))</f>
        <v>0</v>
      </c>
      <c r="T196" s="2" t="n">
        <f aca="false">IF(OR(NOT(ISNUMBER(D196)),SUM(J196:M196)&lt;=0),0,ROUND(ROUND(ABS(D196)*100,0)*L196/SUM(J196:M196),10))</f>
        <v>0</v>
      </c>
      <c r="U196" s="2" t="n">
        <f aca="false">IF(OR(NOT(ISNUMBER(D196)),SUM(J196:M196)&lt;=0),0,ROUND(ROUND(ABS(D196)*100,0)*M196/SUM(J196:M196),10))</f>
        <v>0</v>
      </c>
      <c r="V196" s="2" t="n">
        <f aca="false">INT(R196)</f>
        <v>0</v>
      </c>
      <c r="W196" s="2" t="n">
        <f aca="false">INT(S196)</f>
        <v>0</v>
      </c>
      <c r="X196" s="2" t="n">
        <f aca="false">INT(T196)</f>
        <v>0</v>
      </c>
      <c r="Y196" s="2" t="n">
        <f aca="false">INT(U196)</f>
        <v>0</v>
      </c>
      <c r="Z196" s="2" t="n">
        <f aca="false">IF(ISNUMBER(D196),ROUND(ABS(D196)*100,0)-SUM(V196:Y196),0)</f>
        <v>0</v>
      </c>
      <c r="AA196" s="2" t="n">
        <f aca="false">ROUND(R196-V196,10)</f>
        <v>0</v>
      </c>
      <c r="AB196" s="2" t="n">
        <f aca="false">ROUND(S196-W196,10)</f>
        <v>0</v>
      </c>
      <c r="AC196" s="2" t="n">
        <f aca="false">ROUND(T196-X196,10)</f>
        <v>0</v>
      </c>
      <c r="AD196" s="2" t="n">
        <f aca="false">ROUND(U196-Y196,10)</f>
        <v>0</v>
      </c>
      <c r="AE196" s="2" t="n">
        <f aca="false">COUNTIFS($AA196:$AD196,"&gt;"&amp;AA196)+COUNTIFS($AA196:AA196,AA196)</f>
        <v>1</v>
      </c>
      <c r="AF196" s="2" t="n">
        <f aca="false">COUNTIFS($AA196:$AD196,"&gt;"&amp;AB196)+COUNTIFS($AA196:AB196,AB196)</f>
        <v>2</v>
      </c>
      <c r="AG196" s="2" t="n">
        <f aca="false">COUNTIFS($AA196:$AD196,"&gt;"&amp;AC196)+COUNTIFS($AA196:AC196,AC196)</f>
        <v>3</v>
      </c>
      <c r="AH196" s="2" t="n">
        <f aca="false">COUNTIFS($AA196:$AD196,"&gt;"&amp;AD196)+COUNTIFS($AA196:AD196,AD196)</f>
        <v>4</v>
      </c>
      <c r="AI196" s="2" t="str">
        <f aca="false">IF(COUNTA(A196:I196)=0,"",IF(OR(NOT(ISNUMBER(A196)),B196="",COUNTIFS(Reparto!$A$8:INDEX(Reparto!$A$8:$A$11,Reparto!$E$5),C196)&lt;&gt;1,NOT(ISNUMBER(D196)),ABS(D196-ROUND(D196,2))&gt;0.000001,MIN(J196:M196)&lt;0,SUM(J196:M196)&lt;=0,COUNT(J196:M196)&lt;&gt;4,ABS(SUM(N196:Q196)-D196)&gt;0.000001),"REVISAR datos","Correcto"))</f>
        <v/>
      </c>
    </row>
    <row r="197" customFormat="false" ht="24" hidden="false" customHeight="true" outlineLevel="0" collapsed="false">
      <c r="A197" s="19"/>
      <c r="B197" s="17"/>
      <c r="C197" s="17"/>
      <c r="D197" s="18"/>
      <c r="E197" s="17"/>
      <c r="F197" s="17"/>
      <c r="G197" s="17"/>
      <c r="H197" s="17"/>
      <c r="I197" s="17"/>
      <c r="J197" s="2" t="n">
        <f aca="false">IF(1&gt;Reparto!$E$5,0,IF(F197="",Reparto!$D$8,F197))</f>
        <v>1800</v>
      </c>
      <c r="K197" s="2" t="n">
        <f aca="false">IF(2&gt;Reparto!$E$5,0,IF(G197="",Reparto!$D$9,G197))</f>
        <v>1200</v>
      </c>
      <c r="L197" s="2" t="n">
        <f aca="false">IF(3&gt;Reparto!$E$5,0,IF(H197="",Reparto!$D$10,H197))</f>
        <v>0</v>
      </c>
      <c r="M197" s="2" t="n">
        <f aca="false">IF(4&gt;Reparto!$E$5,0,IF(I197="",Reparto!$D$11,I197))</f>
        <v>0</v>
      </c>
      <c r="N197" s="8" t="n">
        <f aca="false">IF(OR(NOT(ISNUMBER(D197)),SUM(J197:M197)&lt;=0),0,SIGN(D197)*(V197+IF(AE197&lt;=$Z197,1,0))/100)</f>
        <v>0</v>
      </c>
      <c r="O197" s="8" t="n">
        <f aca="false">IF(OR(NOT(ISNUMBER(D197)),SUM(J197:M197)&lt;=0),0,SIGN(D197)*(W197+IF(AF197&lt;=$Z197,1,0))/100)</f>
        <v>0</v>
      </c>
      <c r="P197" s="8" t="n">
        <f aca="false">IF(OR(NOT(ISNUMBER(D197)),SUM(J197:M197)&lt;=0),0,SIGN(D197)*(X197+IF(AG197&lt;=$Z197,1,0))/100)</f>
        <v>0</v>
      </c>
      <c r="Q197" s="8" t="n">
        <f aca="false">IF(OR(NOT(ISNUMBER(D197)),SUM(J197:M197)&lt;=0),0,SIGN(D197)*(Y197+IF(AH197&lt;=$Z197,1,0))/100)</f>
        <v>0</v>
      </c>
      <c r="R197" s="2" t="n">
        <f aca="false">IF(OR(NOT(ISNUMBER(D197)),SUM(J197:M197)&lt;=0),0,ROUND(ROUND(ABS(D197)*100,0)*J197/SUM(J197:M197),10))</f>
        <v>0</v>
      </c>
      <c r="S197" s="2" t="n">
        <f aca="false">IF(OR(NOT(ISNUMBER(D197)),SUM(J197:M197)&lt;=0),0,ROUND(ROUND(ABS(D197)*100,0)*K197/SUM(J197:M197),10))</f>
        <v>0</v>
      </c>
      <c r="T197" s="2" t="n">
        <f aca="false">IF(OR(NOT(ISNUMBER(D197)),SUM(J197:M197)&lt;=0),0,ROUND(ROUND(ABS(D197)*100,0)*L197/SUM(J197:M197),10))</f>
        <v>0</v>
      </c>
      <c r="U197" s="2" t="n">
        <f aca="false">IF(OR(NOT(ISNUMBER(D197)),SUM(J197:M197)&lt;=0),0,ROUND(ROUND(ABS(D197)*100,0)*M197/SUM(J197:M197),10))</f>
        <v>0</v>
      </c>
      <c r="V197" s="2" t="n">
        <f aca="false">INT(R197)</f>
        <v>0</v>
      </c>
      <c r="W197" s="2" t="n">
        <f aca="false">INT(S197)</f>
        <v>0</v>
      </c>
      <c r="X197" s="2" t="n">
        <f aca="false">INT(T197)</f>
        <v>0</v>
      </c>
      <c r="Y197" s="2" t="n">
        <f aca="false">INT(U197)</f>
        <v>0</v>
      </c>
      <c r="Z197" s="2" t="n">
        <f aca="false">IF(ISNUMBER(D197),ROUND(ABS(D197)*100,0)-SUM(V197:Y197),0)</f>
        <v>0</v>
      </c>
      <c r="AA197" s="2" t="n">
        <f aca="false">ROUND(R197-V197,10)</f>
        <v>0</v>
      </c>
      <c r="AB197" s="2" t="n">
        <f aca="false">ROUND(S197-W197,10)</f>
        <v>0</v>
      </c>
      <c r="AC197" s="2" t="n">
        <f aca="false">ROUND(T197-X197,10)</f>
        <v>0</v>
      </c>
      <c r="AD197" s="2" t="n">
        <f aca="false">ROUND(U197-Y197,10)</f>
        <v>0</v>
      </c>
      <c r="AE197" s="2" t="n">
        <f aca="false">COUNTIFS($AA197:$AD197,"&gt;"&amp;AA197)+COUNTIFS($AA197:AA197,AA197)</f>
        <v>1</v>
      </c>
      <c r="AF197" s="2" t="n">
        <f aca="false">COUNTIFS($AA197:$AD197,"&gt;"&amp;AB197)+COUNTIFS($AA197:AB197,AB197)</f>
        <v>2</v>
      </c>
      <c r="AG197" s="2" t="n">
        <f aca="false">COUNTIFS($AA197:$AD197,"&gt;"&amp;AC197)+COUNTIFS($AA197:AC197,AC197)</f>
        <v>3</v>
      </c>
      <c r="AH197" s="2" t="n">
        <f aca="false">COUNTIFS($AA197:$AD197,"&gt;"&amp;AD197)+COUNTIFS($AA197:AD197,AD197)</f>
        <v>4</v>
      </c>
      <c r="AI197" s="2" t="str">
        <f aca="false">IF(COUNTA(A197:I197)=0,"",IF(OR(NOT(ISNUMBER(A197)),B197="",COUNTIFS(Reparto!$A$8:INDEX(Reparto!$A$8:$A$11,Reparto!$E$5),C197)&lt;&gt;1,NOT(ISNUMBER(D197)),ABS(D197-ROUND(D197,2))&gt;0.000001,MIN(J197:M197)&lt;0,SUM(J197:M197)&lt;=0,COUNT(J197:M197)&lt;&gt;4,ABS(SUM(N197:Q197)-D197)&gt;0.000001),"REVISAR datos","Correcto"))</f>
        <v/>
      </c>
    </row>
    <row r="198" customFormat="false" ht="24" hidden="false" customHeight="true" outlineLevel="0" collapsed="false">
      <c r="A198" s="19"/>
      <c r="B198" s="17"/>
      <c r="C198" s="17"/>
      <c r="D198" s="18"/>
      <c r="E198" s="17"/>
      <c r="F198" s="17"/>
      <c r="G198" s="17"/>
      <c r="H198" s="17"/>
      <c r="I198" s="17"/>
      <c r="J198" s="2" t="n">
        <f aca="false">IF(1&gt;Reparto!$E$5,0,IF(F198="",Reparto!$D$8,F198))</f>
        <v>1800</v>
      </c>
      <c r="K198" s="2" t="n">
        <f aca="false">IF(2&gt;Reparto!$E$5,0,IF(G198="",Reparto!$D$9,G198))</f>
        <v>1200</v>
      </c>
      <c r="L198" s="2" t="n">
        <f aca="false">IF(3&gt;Reparto!$E$5,0,IF(H198="",Reparto!$D$10,H198))</f>
        <v>0</v>
      </c>
      <c r="M198" s="2" t="n">
        <f aca="false">IF(4&gt;Reparto!$E$5,0,IF(I198="",Reparto!$D$11,I198))</f>
        <v>0</v>
      </c>
      <c r="N198" s="8" t="n">
        <f aca="false">IF(OR(NOT(ISNUMBER(D198)),SUM(J198:M198)&lt;=0),0,SIGN(D198)*(V198+IF(AE198&lt;=$Z198,1,0))/100)</f>
        <v>0</v>
      </c>
      <c r="O198" s="8" t="n">
        <f aca="false">IF(OR(NOT(ISNUMBER(D198)),SUM(J198:M198)&lt;=0),0,SIGN(D198)*(W198+IF(AF198&lt;=$Z198,1,0))/100)</f>
        <v>0</v>
      </c>
      <c r="P198" s="8" t="n">
        <f aca="false">IF(OR(NOT(ISNUMBER(D198)),SUM(J198:M198)&lt;=0),0,SIGN(D198)*(X198+IF(AG198&lt;=$Z198,1,0))/100)</f>
        <v>0</v>
      </c>
      <c r="Q198" s="8" t="n">
        <f aca="false">IF(OR(NOT(ISNUMBER(D198)),SUM(J198:M198)&lt;=0),0,SIGN(D198)*(Y198+IF(AH198&lt;=$Z198,1,0))/100)</f>
        <v>0</v>
      </c>
      <c r="R198" s="2" t="n">
        <f aca="false">IF(OR(NOT(ISNUMBER(D198)),SUM(J198:M198)&lt;=0),0,ROUND(ROUND(ABS(D198)*100,0)*J198/SUM(J198:M198),10))</f>
        <v>0</v>
      </c>
      <c r="S198" s="2" t="n">
        <f aca="false">IF(OR(NOT(ISNUMBER(D198)),SUM(J198:M198)&lt;=0),0,ROUND(ROUND(ABS(D198)*100,0)*K198/SUM(J198:M198),10))</f>
        <v>0</v>
      </c>
      <c r="T198" s="2" t="n">
        <f aca="false">IF(OR(NOT(ISNUMBER(D198)),SUM(J198:M198)&lt;=0),0,ROUND(ROUND(ABS(D198)*100,0)*L198/SUM(J198:M198),10))</f>
        <v>0</v>
      </c>
      <c r="U198" s="2" t="n">
        <f aca="false">IF(OR(NOT(ISNUMBER(D198)),SUM(J198:M198)&lt;=0),0,ROUND(ROUND(ABS(D198)*100,0)*M198/SUM(J198:M198),10))</f>
        <v>0</v>
      </c>
      <c r="V198" s="2" t="n">
        <f aca="false">INT(R198)</f>
        <v>0</v>
      </c>
      <c r="W198" s="2" t="n">
        <f aca="false">INT(S198)</f>
        <v>0</v>
      </c>
      <c r="X198" s="2" t="n">
        <f aca="false">INT(T198)</f>
        <v>0</v>
      </c>
      <c r="Y198" s="2" t="n">
        <f aca="false">INT(U198)</f>
        <v>0</v>
      </c>
      <c r="Z198" s="2" t="n">
        <f aca="false">IF(ISNUMBER(D198),ROUND(ABS(D198)*100,0)-SUM(V198:Y198),0)</f>
        <v>0</v>
      </c>
      <c r="AA198" s="2" t="n">
        <f aca="false">ROUND(R198-V198,10)</f>
        <v>0</v>
      </c>
      <c r="AB198" s="2" t="n">
        <f aca="false">ROUND(S198-W198,10)</f>
        <v>0</v>
      </c>
      <c r="AC198" s="2" t="n">
        <f aca="false">ROUND(T198-X198,10)</f>
        <v>0</v>
      </c>
      <c r="AD198" s="2" t="n">
        <f aca="false">ROUND(U198-Y198,10)</f>
        <v>0</v>
      </c>
      <c r="AE198" s="2" t="n">
        <f aca="false">COUNTIFS($AA198:$AD198,"&gt;"&amp;AA198)+COUNTIFS($AA198:AA198,AA198)</f>
        <v>1</v>
      </c>
      <c r="AF198" s="2" t="n">
        <f aca="false">COUNTIFS($AA198:$AD198,"&gt;"&amp;AB198)+COUNTIFS($AA198:AB198,AB198)</f>
        <v>2</v>
      </c>
      <c r="AG198" s="2" t="n">
        <f aca="false">COUNTIFS($AA198:$AD198,"&gt;"&amp;AC198)+COUNTIFS($AA198:AC198,AC198)</f>
        <v>3</v>
      </c>
      <c r="AH198" s="2" t="n">
        <f aca="false">COUNTIFS($AA198:$AD198,"&gt;"&amp;AD198)+COUNTIFS($AA198:AD198,AD198)</f>
        <v>4</v>
      </c>
      <c r="AI198" s="2" t="str">
        <f aca="false">IF(COUNTA(A198:I198)=0,"",IF(OR(NOT(ISNUMBER(A198)),B198="",COUNTIFS(Reparto!$A$8:INDEX(Reparto!$A$8:$A$11,Reparto!$E$5),C198)&lt;&gt;1,NOT(ISNUMBER(D198)),ABS(D198-ROUND(D198,2))&gt;0.000001,MIN(J198:M198)&lt;0,SUM(J198:M198)&lt;=0,COUNT(J198:M198)&lt;&gt;4,ABS(SUM(N198:Q198)-D198)&gt;0.000001),"REVISAR datos","Correcto"))</f>
        <v/>
      </c>
    </row>
    <row r="199" customFormat="false" ht="24" hidden="false" customHeight="true" outlineLevel="0" collapsed="false">
      <c r="A199" s="19"/>
      <c r="B199" s="17"/>
      <c r="C199" s="17"/>
      <c r="D199" s="18"/>
      <c r="E199" s="17"/>
      <c r="F199" s="17"/>
      <c r="G199" s="17"/>
      <c r="H199" s="17"/>
      <c r="I199" s="17"/>
      <c r="J199" s="2" t="n">
        <f aca="false">IF(1&gt;Reparto!$E$5,0,IF(F199="",Reparto!$D$8,F199))</f>
        <v>1800</v>
      </c>
      <c r="K199" s="2" t="n">
        <f aca="false">IF(2&gt;Reparto!$E$5,0,IF(G199="",Reparto!$D$9,G199))</f>
        <v>1200</v>
      </c>
      <c r="L199" s="2" t="n">
        <f aca="false">IF(3&gt;Reparto!$E$5,0,IF(H199="",Reparto!$D$10,H199))</f>
        <v>0</v>
      </c>
      <c r="M199" s="2" t="n">
        <f aca="false">IF(4&gt;Reparto!$E$5,0,IF(I199="",Reparto!$D$11,I199))</f>
        <v>0</v>
      </c>
      <c r="N199" s="8" t="n">
        <f aca="false">IF(OR(NOT(ISNUMBER(D199)),SUM(J199:M199)&lt;=0),0,SIGN(D199)*(V199+IF(AE199&lt;=$Z199,1,0))/100)</f>
        <v>0</v>
      </c>
      <c r="O199" s="8" t="n">
        <f aca="false">IF(OR(NOT(ISNUMBER(D199)),SUM(J199:M199)&lt;=0),0,SIGN(D199)*(W199+IF(AF199&lt;=$Z199,1,0))/100)</f>
        <v>0</v>
      </c>
      <c r="P199" s="8" t="n">
        <f aca="false">IF(OR(NOT(ISNUMBER(D199)),SUM(J199:M199)&lt;=0),0,SIGN(D199)*(X199+IF(AG199&lt;=$Z199,1,0))/100)</f>
        <v>0</v>
      </c>
      <c r="Q199" s="8" t="n">
        <f aca="false">IF(OR(NOT(ISNUMBER(D199)),SUM(J199:M199)&lt;=0),0,SIGN(D199)*(Y199+IF(AH199&lt;=$Z199,1,0))/100)</f>
        <v>0</v>
      </c>
      <c r="R199" s="2" t="n">
        <f aca="false">IF(OR(NOT(ISNUMBER(D199)),SUM(J199:M199)&lt;=0),0,ROUND(ROUND(ABS(D199)*100,0)*J199/SUM(J199:M199),10))</f>
        <v>0</v>
      </c>
      <c r="S199" s="2" t="n">
        <f aca="false">IF(OR(NOT(ISNUMBER(D199)),SUM(J199:M199)&lt;=0),0,ROUND(ROUND(ABS(D199)*100,0)*K199/SUM(J199:M199),10))</f>
        <v>0</v>
      </c>
      <c r="T199" s="2" t="n">
        <f aca="false">IF(OR(NOT(ISNUMBER(D199)),SUM(J199:M199)&lt;=0),0,ROUND(ROUND(ABS(D199)*100,0)*L199/SUM(J199:M199),10))</f>
        <v>0</v>
      </c>
      <c r="U199" s="2" t="n">
        <f aca="false">IF(OR(NOT(ISNUMBER(D199)),SUM(J199:M199)&lt;=0),0,ROUND(ROUND(ABS(D199)*100,0)*M199/SUM(J199:M199),10))</f>
        <v>0</v>
      </c>
      <c r="V199" s="2" t="n">
        <f aca="false">INT(R199)</f>
        <v>0</v>
      </c>
      <c r="W199" s="2" t="n">
        <f aca="false">INT(S199)</f>
        <v>0</v>
      </c>
      <c r="X199" s="2" t="n">
        <f aca="false">INT(T199)</f>
        <v>0</v>
      </c>
      <c r="Y199" s="2" t="n">
        <f aca="false">INT(U199)</f>
        <v>0</v>
      </c>
      <c r="Z199" s="2" t="n">
        <f aca="false">IF(ISNUMBER(D199),ROUND(ABS(D199)*100,0)-SUM(V199:Y199),0)</f>
        <v>0</v>
      </c>
      <c r="AA199" s="2" t="n">
        <f aca="false">ROUND(R199-V199,10)</f>
        <v>0</v>
      </c>
      <c r="AB199" s="2" t="n">
        <f aca="false">ROUND(S199-W199,10)</f>
        <v>0</v>
      </c>
      <c r="AC199" s="2" t="n">
        <f aca="false">ROUND(T199-X199,10)</f>
        <v>0</v>
      </c>
      <c r="AD199" s="2" t="n">
        <f aca="false">ROUND(U199-Y199,10)</f>
        <v>0</v>
      </c>
      <c r="AE199" s="2" t="n">
        <f aca="false">COUNTIFS($AA199:$AD199,"&gt;"&amp;AA199)+COUNTIFS($AA199:AA199,AA199)</f>
        <v>1</v>
      </c>
      <c r="AF199" s="2" t="n">
        <f aca="false">COUNTIFS($AA199:$AD199,"&gt;"&amp;AB199)+COUNTIFS($AA199:AB199,AB199)</f>
        <v>2</v>
      </c>
      <c r="AG199" s="2" t="n">
        <f aca="false">COUNTIFS($AA199:$AD199,"&gt;"&amp;AC199)+COUNTIFS($AA199:AC199,AC199)</f>
        <v>3</v>
      </c>
      <c r="AH199" s="2" t="n">
        <f aca="false">COUNTIFS($AA199:$AD199,"&gt;"&amp;AD199)+COUNTIFS($AA199:AD199,AD199)</f>
        <v>4</v>
      </c>
      <c r="AI199" s="2" t="str">
        <f aca="false">IF(COUNTA(A199:I199)=0,"",IF(OR(NOT(ISNUMBER(A199)),B199="",COUNTIFS(Reparto!$A$8:INDEX(Reparto!$A$8:$A$11,Reparto!$E$5),C199)&lt;&gt;1,NOT(ISNUMBER(D199)),ABS(D199-ROUND(D199,2))&gt;0.000001,MIN(J199:M199)&lt;0,SUM(J199:M199)&lt;=0,COUNT(J199:M199)&lt;&gt;4,ABS(SUM(N199:Q199)-D199)&gt;0.000001),"REVISAR datos","Correcto"))</f>
        <v/>
      </c>
    </row>
    <row r="200" customFormat="false" ht="24" hidden="false" customHeight="true" outlineLevel="0" collapsed="false">
      <c r="A200" s="19"/>
      <c r="B200" s="17"/>
      <c r="C200" s="17"/>
      <c r="D200" s="18"/>
      <c r="E200" s="17"/>
      <c r="F200" s="17"/>
      <c r="G200" s="17"/>
      <c r="H200" s="17"/>
      <c r="I200" s="17"/>
      <c r="J200" s="2" t="n">
        <f aca="false">IF(1&gt;Reparto!$E$5,0,IF(F200="",Reparto!$D$8,F200))</f>
        <v>1800</v>
      </c>
      <c r="K200" s="2" t="n">
        <f aca="false">IF(2&gt;Reparto!$E$5,0,IF(G200="",Reparto!$D$9,G200))</f>
        <v>1200</v>
      </c>
      <c r="L200" s="2" t="n">
        <f aca="false">IF(3&gt;Reparto!$E$5,0,IF(H200="",Reparto!$D$10,H200))</f>
        <v>0</v>
      </c>
      <c r="M200" s="2" t="n">
        <f aca="false">IF(4&gt;Reparto!$E$5,0,IF(I200="",Reparto!$D$11,I200))</f>
        <v>0</v>
      </c>
      <c r="N200" s="8" t="n">
        <f aca="false">IF(OR(NOT(ISNUMBER(D200)),SUM(J200:M200)&lt;=0),0,SIGN(D200)*(V200+IF(AE200&lt;=$Z200,1,0))/100)</f>
        <v>0</v>
      </c>
      <c r="O200" s="8" t="n">
        <f aca="false">IF(OR(NOT(ISNUMBER(D200)),SUM(J200:M200)&lt;=0),0,SIGN(D200)*(W200+IF(AF200&lt;=$Z200,1,0))/100)</f>
        <v>0</v>
      </c>
      <c r="P200" s="8" t="n">
        <f aca="false">IF(OR(NOT(ISNUMBER(D200)),SUM(J200:M200)&lt;=0),0,SIGN(D200)*(X200+IF(AG200&lt;=$Z200,1,0))/100)</f>
        <v>0</v>
      </c>
      <c r="Q200" s="8" t="n">
        <f aca="false">IF(OR(NOT(ISNUMBER(D200)),SUM(J200:M200)&lt;=0),0,SIGN(D200)*(Y200+IF(AH200&lt;=$Z200,1,0))/100)</f>
        <v>0</v>
      </c>
      <c r="R200" s="2" t="n">
        <f aca="false">IF(OR(NOT(ISNUMBER(D200)),SUM(J200:M200)&lt;=0),0,ROUND(ROUND(ABS(D200)*100,0)*J200/SUM(J200:M200),10))</f>
        <v>0</v>
      </c>
      <c r="S200" s="2" t="n">
        <f aca="false">IF(OR(NOT(ISNUMBER(D200)),SUM(J200:M200)&lt;=0),0,ROUND(ROUND(ABS(D200)*100,0)*K200/SUM(J200:M200),10))</f>
        <v>0</v>
      </c>
      <c r="T200" s="2" t="n">
        <f aca="false">IF(OR(NOT(ISNUMBER(D200)),SUM(J200:M200)&lt;=0),0,ROUND(ROUND(ABS(D200)*100,0)*L200/SUM(J200:M200),10))</f>
        <v>0</v>
      </c>
      <c r="U200" s="2" t="n">
        <f aca="false">IF(OR(NOT(ISNUMBER(D200)),SUM(J200:M200)&lt;=0),0,ROUND(ROUND(ABS(D200)*100,0)*M200/SUM(J200:M200),10))</f>
        <v>0</v>
      </c>
      <c r="V200" s="2" t="n">
        <f aca="false">INT(R200)</f>
        <v>0</v>
      </c>
      <c r="W200" s="2" t="n">
        <f aca="false">INT(S200)</f>
        <v>0</v>
      </c>
      <c r="X200" s="2" t="n">
        <f aca="false">INT(T200)</f>
        <v>0</v>
      </c>
      <c r="Y200" s="2" t="n">
        <f aca="false">INT(U200)</f>
        <v>0</v>
      </c>
      <c r="Z200" s="2" t="n">
        <f aca="false">IF(ISNUMBER(D200),ROUND(ABS(D200)*100,0)-SUM(V200:Y200),0)</f>
        <v>0</v>
      </c>
      <c r="AA200" s="2" t="n">
        <f aca="false">ROUND(R200-V200,10)</f>
        <v>0</v>
      </c>
      <c r="AB200" s="2" t="n">
        <f aca="false">ROUND(S200-W200,10)</f>
        <v>0</v>
      </c>
      <c r="AC200" s="2" t="n">
        <f aca="false">ROUND(T200-X200,10)</f>
        <v>0</v>
      </c>
      <c r="AD200" s="2" t="n">
        <f aca="false">ROUND(U200-Y200,10)</f>
        <v>0</v>
      </c>
      <c r="AE200" s="2" t="n">
        <f aca="false">COUNTIFS($AA200:$AD200,"&gt;"&amp;AA200)+COUNTIFS($AA200:AA200,AA200)</f>
        <v>1</v>
      </c>
      <c r="AF200" s="2" t="n">
        <f aca="false">COUNTIFS($AA200:$AD200,"&gt;"&amp;AB200)+COUNTIFS($AA200:AB200,AB200)</f>
        <v>2</v>
      </c>
      <c r="AG200" s="2" t="n">
        <f aca="false">COUNTIFS($AA200:$AD200,"&gt;"&amp;AC200)+COUNTIFS($AA200:AC200,AC200)</f>
        <v>3</v>
      </c>
      <c r="AH200" s="2" t="n">
        <f aca="false">COUNTIFS($AA200:$AD200,"&gt;"&amp;AD200)+COUNTIFS($AA200:AD200,AD200)</f>
        <v>4</v>
      </c>
      <c r="AI200" s="2" t="str">
        <f aca="false">IF(COUNTA(A200:I200)=0,"",IF(OR(NOT(ISNUMBER(A200)),B200="",COUNTIFS(Reparto!$A$8:INDEX(Reparto!$A$8:$A$11,Reparto!$E$5),C200)&lt;&gt;1,NOT(ISNUMBER(D200)),ABS(D200-ROUND(D200,2))&gt;0.000001,MIN(J200:M200)&lt;0,SUM(J200:M200)&lt;=0,COUNT(J200:M200)&lt;&gt;4,ABS(SUM(N200:Q200)-D200)&gt;0.000001),"REVISAR datos","Correcto"))</f>
        <v/>
      </c>
    </row>
    <row r="201" customFormat="false" ht="24" hidden="false" customHeight="true" outlineLevel="0" collapsed="false">
      <c r="A201" s="19"/>
      <c r="B201" s="17"/>
      <c r="C201" s="17"/>
      <c r="D201" s="18"/>
      <c r="E201" s="17"/>
      <c r="F201" s="17"/>
      <c r="G201" s="17"/>
      <c r="H201" s="17"/>
      <c r="I201" s="17"/>
      <c r="J201" s="2" t="n">
        <f aca="false">IF(1&gt;Reparto!$E$5,0,IF(F201="",Reparto!$D$8,F201))</f>
        <v>1800</v>
      </c>
      <c r="K201" s="2" t="n">
        <f aca="false">IF(2&gt;Reparto!$E$5,0,IF(G201="",Reparto!$D$9,G201))</f>
        <v>1200</v>
      </c>
      <c r="L201" s="2" t="n">
        <f aca="false">IF(3&gt;Reparto!$E$5,0,IF(H201="",Reparto!$D$10,H201))</f>
        <v>0</v>
      </c>
      <c r="M201" s="2" t="n">
        <f aca="false">IF(4&gt;Reparto!$E$5,0,IF(I201="",Reparto!$D$11,I201))</f>
        <v>0</v>
      </c>
      <c r="N201" s="8" t="n">
        <f aca="false">IF(OR(NOT(ISNUMBER(D201)),SUM(J201:M201)&lt;=0),0,SIGN(D201)*(V201+IF(AE201&lt;=$Z201,1,0))/100)</f>
        <v>0</v>
      </c>
      <c r="O201" s="8" t="n">
        <f aca="false">IF(OR(NOT(ISNUMBER(D201)),SUM(J201:M201)&lt;=0),0,SIGN(D201)*(W201+IF(AF201&lt;=$Z201,1,0))/100)</f>
        <v>0</v>
      </c>
      <c r="P201" s="8" t="n">
        <f aca="false">IF(OR(NOT(ISNUMBER(D201)),SUM(J201:M201)&lt;=0),0,SIGN(D201)*(X201+IF(AG201&lt;=$Z201,1,0))/100)</f>
        <v>0</v>
      </c>
      <c r="Q201" s="8" t="n">
        <f aca="false">IF(OR(NOT(ISNUMBER(D201)),SUM(J201:M201)&lt;=0),0,SIGN(D201)*(Y201+IF(AH201&lt;=$Z201,1,0))/100)</f>
        <v>0</v>
      </c>
      <c r="R201" s="2" t="n">
        <f aca="false">IF(OR(NOT(ISNUMBER(D201)),SUM(J201:M201)&lt;=0),0,ROUND(ROUND(ABS(D201)*100,0)*J201/SUM(J201:M201),10))</f>
        <v>0</v>
      </c>
      <c r="S201" s="2" t="n">
        <f aca="false">IF(OR(NOT(ISNUMBER(D201)),SUM(J201:M201)&lt;=0),0,ROUND(ROUND(ABS(D201)*100,0)*K201/SUM(J201:M201),10))</f>
        <v>0</v>
      </c>
      <c r="T201" s="2" t="n">
        <f aca="false">IF(OR(NOT(ISNUMBER(D201)),SUM(J201:M201)&lt;=0),0,ROUND(ROUND(ABS(D201)*100,0)*L201/SUM(J201:M201),10))</f>
        <v>0</v>
      </c>
      <c r="U201" s="2" t="n">
        <f aca="false">IF(OR(NOT(ISNUMBER(D201)),SUM(J201:M201)&lt;=0),0,ROUND(ROUND(ABS(D201)*100,0)*M201/SUM(J201:M201),10))</f>
        <v>0</v>
      </c>
      <c r="V201" s="2" t="n">
        <f aca="false">INT(R201)</f>
        <v>0</v>
      </c>
      <c r="W201" s="2" t="n">
        <f aca="false">INT(S201)</f>
        <v>0</v>
      </c>
      <c r="X201" s="2" t="n">
        <f aca="false">INT(T201)</f>
        <v>0</v>
      </c>
      <c r="Y201" s="2" t="n">
        <f aca="false">INT(U201)</f>
        <v>0</v>
      </c>
      <c r="Z201" s="2" t="n">
        <f aca="false">IF(ISNUMBER(D201),ROUND(ABS(D201)*100,0)-SUM(V201:Y201),0)</f>
        <v>0</v>
      </c>
      <c r="AA201" s="2" t="n">
        <f aca="false">ROUND(R201-V201,10)</f>
        <v>0</v>
      </c>
      <c r="AB201" s="2" t="n">
        <f aca="false">ROUND(S201-W201,10)</f>
        <v>0</v>
      </c>
      <c r="AC201" s="2" t="n">
        <f aca="false">ROUND(T201-X201,10)</f>
        <v>0</v>
      </c>
      <c r="AD201" s="2" t="n">
        <f aca="false">ROUND(U201-Y201,10)</f>
        <v>0</v>
      </c>
      <c r="AE201" s="2" t="n">
        <f aca="false">COUNTIFS($AA201:$AD201,"&gt;"&amp;AA201)+COUNTIFS($AA201:AA201,AA201)</f>
        <v>1</v>
      </c>
      <c r="AF201" s="2" t="n">
        <f aca="false">COUNTIFS($AA201:$AD201,"&gt;"&amp;AB201)+COUNTIFS($AA201:AB201,AB201)</f>
        <v>2</v>
      </c>
      <c r="AG201" s="2" t="n">
        <f aca="false">COUNTIFS($AA201:$AD201,"&gt;"&amp;AC201)+COUNTIFS($AA201:AC201,AC201)</f>
        <v>3</v>
      </c>
      <c r="AH201" s="2" t="n">
        <f aca="false">COUNTIFS($AA201:$AD201,"&gt;"&amp;AD201)+COUNTIFS($AA201:AD201,AD201)</f>
        <v>4</v>
      </c>
      <c r="AI201" s="2" t="str">
        <f aca="false">IF(COUNTA(A201:I201)=0,"",IF(OR(NOT(ISNUMBER(A201)),B201="",COUNTIFS(Reparto!$A$8:INDEX(Reparto!$A$8:$A$11,Reparto!$E$5),C201)&lt;&gt;1,NOT(ISNUMBER(D201)),ABS(D201-ROUND(D201,2))&gt;0.000001,MIN(J201:M201)&lt;0,SUM(J201:M201)&lt;=0,COUNT(J201:M201)&lt;&gt;4,ABS(SUM(N201:Q201)-D201)&gt;0.000001),"REVISAR datos","Correcto"))</f>
        <v/>
      </c>
    </row>
    <row r="202" customFormat="false" ht="24" hidden="false" customHeight="true" outlineLevel="0" collapsed="false">
      <c r="A202" s="19"/>
      <c r="B202" s="17"/>
      <c r="C202" s="17"/>
      <c r="D202" s="18"/>
      <c r="E202" s="17"/>
      <c r="F202" s="17"/>
      <c r="G202" s="17"/>
      <c r="H202" s="17"/>
      <c r="I202" s="17"/>
      <c r="J202" s="2" t="n">
        <f aca="false">IF(1&gt;Reparto!$E$5,0,IF(F202="",Reparto!$D$8,F202))</f>
        <v>1800</v>
      </c>
      <c r="K202" s="2" t="n">
        <f aca="false">IF(2&gt;Reparto!$E$5,0,IF(G202="",Reparto!$D$9,G202))</f>
        <v>1200</v>
      </c>
      <c r="L202" s="2" t="n">
        <f aca="false">IF(3&gt;Reparto!$E$5,0,IF(H202="",Reparto!$D$10,H202))</f>
        <v>0</v>
      </c>
      <c r="M202" s="2" t="n">
        <f aca="false">IF(4&gt;Reparto!$E$5,0,IF(I202="",Reparto!$D$11,I202))</f>
        <v>0</v>
      </c>
      <c r="N202" s="8" t="n">
        <f aca="false">IF(OR(NOT(ISNUMBER(D202)),SUM(J202:M202)&lt;=0),0,SIGN(D202)*(V202+IF(AE202&lt;=$Z202,1,0))/100)</f>
        <v>0</v>
      </c>
      <c r="O202" s="8" t="n">
        <f aca="false">IF(OR(NOT(ISNUMBER(D202)),SUM(J202:M202)&lt;=0),0,SIGN(D202)*(W202+IF(AF202&lt;=$Z202,1,0))/100)</f>
        <v>0</v>
      </c>
      <c r="P202" s="8" t="n">
        <f aca="false">IF(OR(NOT(ISNUMBER(D202)),SUM(J202:M202)&lt;=0),0,SIGN(D202)*(X202+IF(AG202&lt;=$Z202,1,0))/100)</f>
        <v>0</v>
      </c>
      <c r="Q202" s="8" t="n">
        <f aca="false">IF(OR(NOT(ISNUMBER(D202)),SUM(J202:M202)&lt;=0),0,SIGN(D202)*(Y202+IF(AH202&lt;=$Z202,1,0))/100)</f>
        <v>0</v>
      </c>
      <c r="R202" s="2" t="n">
        <f aca="false">IF(OR(NOT(ISNUMBER(D202)),SUM(J202:M202)&lt;=0),0,ROUND(ROUND(ABS(D202)*100,0)*J202/SUM(J202:M202),10))</f>
        <v>0</v>
      </c>
      <c r="S202" s="2" t="n">
        <f aca="false">IF(OR(NOT(ISNUMBER(D202)),SUM(J202:M202)&lt;=0),0,ROUND(ROUND(ABS(D202)*100,0)*K202/SUM(J202:M202),10))</f>
        <v>0</v>
      </c>
      <c r="T202" s="2" t="n">
        <f aca="false">IF(OR(NOT(ISNUMBER(D202)),SUM(J202:M202)&lt;=0),0,ROUND(ROUND(ABS(D202)*100,0)*L202/SUM(J202:M202),10))</f>
        <v>0</v>
      </c>
      <c r="U202" s="2" t="n">
        <f aca="false">IF(OR(NOT(ISNUMBER(D202)),SUM(J202:M202)&lt;=0),0,ROUND(ROUND(ABS(D202)*100,0)*M202/SUM(J202:M202),10))</f>
        <v>0</v>
      </c>
      <c r="V202" s="2" t="n">
        <f aca="false">INT(R202)</f>
        <v>0</v>
      </c>
      <c r="W202" s="2" t="n">
        <f aca="false">INT(S202)</f>
        <v>0</v>
      </c>
      <c r="X202" s="2" t="n">
        <f aca="false">INT(T202)</f>
        <v>0</v>
      </c>
      <c r="Y202" s="2" t="n">
        <f aca="false">INT(U202)</f>
        <v>0</v>
      </c>
      <c r="Z202" s="2" t="n">
        <f aca="false">IF(ISNUMBER(D202),ROUND(ABS(D202)*100,0)-SUM(V202:Y202),0)</f>
        <v>0</v>
      </c>
      <c r="AA202" s="2" t="n">
        <f aca="false">ROUND(R202-V202,10)</f>
        <v>0</v>
      </c>
      <c r="AB202" s="2" t="n">
        <f aca="false">ROUND(S202-W202,10)</f>
        <v>0</v>
      </c>
      <c r="AC202" s="2" t="n">
        <f aca="false">ROUND(T202-X202,10)</f>
        <v>0</v>
      </c>
      <c r="AD202" s="2" t="n">
        <f aca="false">ROUND(U202-Y202,10)</f>
        <v>0</v>
      </c>
      <c r="AE202" s="2" t="n">
        <f aca="false">COUNTIFS($AA202:$AD202,"&gt;"&amp;AA202)+COUNTIFS($AA202:AA202,AA202)</f>
        <v>1</v>
      </c>
      <c r="AF202" s="2" t="n">
        <f aca="false">COUNTIFS($AA202:$AD202,"&gt;"&amp;AB202)+COUNTIFS($AA202:AB202,AB202)</f>
        <v>2</v>
      </c>
      <c r="AG202" s="2" t="n">
        <f aca="false">COUNTIFS($AA202:$AD202,"&gt;"&amp;AC202)+COUNTIFS($AA202:AC202,AC202)</f>
        <v>3</v>
      </c>
      <c r="AH202" s="2" t="n">
        <f aca="false">COUNTIFS($AA202:$AD202,"&gt;"&amp;AD202)+COUNTIFS($AA202:AD202,AD202)</f>
        <v>4</v>
      </c>
      <c r="AI202" s="2" t="str">
        <f aca="false">IF(COUNTA(A202:I202)=0,"",IF(OR(NOT(ISNUMBER(A202)),B202="",COUNTIFS(Reparto!$A$8:INDEX(Reparto!$A$8:$A$11,Reparto!$E$5),C202)&lt;&gt;1,NOT(ISNUMBER(D202)),ABS(D202-ROUND(D202,2))&gt;0.000001,MIN(J202:M202)&lt;0,SUM(J202:M202)&lt;=0,COUNT(J202:M202)&lt;&gt;4,ABS(SUM(N202:Q202)-D202)&gt;0.000001),"REVISAR datos","Correcto"))</f>
        <v/>
      </c>
    </row>
    <row r="203" customFormat="false" ht="24" hidden="false" customHeight="true" outlineLevel="0" collapsed="false">
      <c r="A203" s="19"/>
      <c r="B203" s="17"/>
      <c r="C203" s="17"/>
      <c r="D203" s="18"/>
      <c r="E203" s="17"/>
      <c r="F203" s="17"/>
      <c r="G203" s="17"/>
      <c r="H203" s="17"/>
      <c r="I203" s="17"/>
      <c r="J203" s="2" t="n">
        <f aca="false">IF(1&gt;Reparto!$E$5,0,IF(F203="",Reparto!$D$8,F203))</f>
        <v>1800</v>
      </c>
      <c r="K203" s="2" t="n">
        <f aca="false">IF(2&gt;Reparto!$E$5,0,IF(G203="",Reparto!$D$9,G203))</f>
        <v>1200</v>
      </c>
      <c r="L203" s="2" t="n">
        <f aca="false">IF(3&gt;Reparto!$E$5,0,IF(H203="",Reparto!$D$10,H203))</f>
        <v>0</v>
      </c>
      <c r="M203" s="2" t="n">
        <f aca="false">IF(4&gt;Reparto!$E$5,0,IF(I203="",Reparto!$D$11,I203))</f>
        <v>0</v>
      </c>
      <c r="N203" s="8" t="n">
        <f aca="false">IF(OR(NOT(ISNUMBER(D203)),SUM(J203:M203)&lt;=0),0,SIGN(D203)*(V203+IF(AE203&lt;=$Z203,1,0))/100)</f>
        <v>0</v>
      </c>
      <c r="O203" s="8" t="n">
        <f aca="false">IF(OR(NOT(ISNUMBER(D203)),SUM(J203:M203)&lt;=0),0,SIGN(D203)*(W203+IF(AF203&lt;=$Z203,1,0))/100)</f>
        <v>0</v>
      </c>
      <c r="P203" s="8" t="n">
        <f aca="false">IF(OR(NOT(ISNUMBER(D203)),SUM(J203:M203)&lt;=0),0,SIGN(D203)*(X203+IF(AG203&lt;=$Z203,1,0))/100)</f>
        <v>0</v>
      </c>
      <c r="Q203" s="8" t="n">
        <f aca="false">IF(OR(NOT(ISNUMBER(D203)),SUM(J203:M203)&lt;=0),0,SIGN(D203)*(Y203+IF(AH203&lt;=$Z203,1,0))/100)</f>
        <v>0</v>
      </c>
      <c r="R203" s="2" t="n">
        <f aca="false">IF(OR(NOT(ISNUMBER(D203)),SUM(J203:M203)&lt;=0),0,ROUND(ROUND(ABS(D203)*100,0)*J203/SUM(J203:M203),10))</f>
        <v>0</v>
      </c>
      <c r="S203" s="2" t="n">
        <f aca="false">IF(OR(NOT(ISNUMBER(D203)),SUM(J203:M203)&lt;=0),0,ROUND(ROUND(ABS(D203)*100,0)*K203/SUM(J203:M203),10))</f>
        <v>0</v>
      </c>
      <c r="T203" s="2" t="n">
        <f aca="false">IF(OR(NOT(ISNUMBER(D203)),SUM(J203:M203)&lt;=0),0,ROUND(ROUND(ABS(D203)*100,0)*L203/SUM(J203:M203),10))</f>
        <v>0</v>
      </c>
      <c r="U203" s="2" t="n">
        <f aca="false">IF(OR(NOT(ISNUMBER(D203)),SUM(J203:M203)&lt;=0),0,ROUND(ROUND(ABS(D203)*100,0)*M203/SUM(J203:M203),10))</f>
        <v>0</v>
      </c>
      <c r="V203" s="2" t="n">
        <f aca="false">INT(R203)</f>
        <v>0</v>
      </c>
      <c r="W203" s="2" t="n">
        <f aca="false">INT(S203)</f>
        <v>0</v>
      </c>
      <c r="X203" s="2" t="n">
        <f aca="false">INT(T203)</f>
        <v>0</v>
      </c>
      <c r="Y203" s="2" t="n">
        <f aca="false">INT(U203)</f>
        <v>0</v>
      </c>
      <c r="Z203" s="2" t="n">
        <f aca="false">IF(ISNUMBER(D203),ROUND(ABS(D203)*100,0)-SUM(V203:Y203),0)</f>
        <v>0</v>
      </c>
      <c r="AA203" s="2" t="n">
        <f aca="false">ROUND(R203-V203,10)</f>
        <v>0</v>
      </c>
      <c r="AB203" s="2" t="n">
        <f aca="false">ROUND(S203-W203,10)</f>
        <v>0</v>
      </c>
      <c r="AC203" s="2" t="n">
        <f aca="false">ROUND(T203-X203,10)</f>
        <v>0</v>
      </c>
      <c r="AD203" s="2" t="n">
        <f aca="false">ROUND(U203-Y203,10)</f>
        <v>0</v>
      </c>
      <c r="AE203" s="2" t="n">
        <f aca="false">COUNTIFS($AA203:$AD203,"&gt;"&amp;AA203)+COUNTIFS($AA203:AA203,AA203)</f>
        <v>1</v>
      </c>
      <c r="AF203" s="2" t="n">
        <f aca="false">COUNTIFS($AA203:$AD203,"&gt;"&amp;AB203)+COUNTIFS($AA203:AB203,AB203)</f>
        <v>2</v>
      </c>
      <c r="AG203" s="2" t="n">
        <f aca="false">COUNTIFS($AA203:$AD203,"&gt;"&amp;AC203)+COUNTIFS($AA203:AC203,AC203)</f>
        <v>3</v>
      </c>
      <c r="AH203" s="2" t="n">
        <f aca="false">COUNTIFS($AA203:$AD203,"&gt;"&amp;AD203)+COUNTIFS($AA203:AD203,AD203)</f>
        <v>4</v>
      </c>
      <c r="AI203" s="2" t="str">
        <f aca="false">IF(COUNTA(A203:I203)=0,"",IF(OR(NOT(ISNUMBER(A203)),B203="",COUNTIFS(Reparto!$A$8:INDEX(Reparto!$A$8:$A$11,Reparto!$E$5),C203)&lt;&gt;1,NOT(ISNUMBER(D203)),ABS(D203-ROUND(D203,2))&gt;0.000001,MIN(J203:M203)&lt;0,SUM(J203:M203)&lt;=0,COUNT(J203:M203)&lt;&gt;4,ABS(SUM(N203:Q203)-D203)&gt;0.000001),"REVISAR datos","Correcto"))</f>
        <v/>
      </c>
    </row>
    <row r="204" customFormat="false" ht="24" hidden="false" customHeight="true" outlineLevel="0" collapsed="false">
      <c r="A204" s="19"/>
      <c r="B204" s="17"/>
      <c r="C204" s="17"/>
      <c r="D204" s="18"/>
      <c r="E204" s="17"/>
      <c r="F204" s="17"/>
      <c r="G204" s="17"/>
      <c r="H204" s="17"/>
      <c r="I204" s="17"/>
      <c r="J204" s="2" t="n">
        <f aca="false">IF(1&gt;Reparto!$E$5,0,IF(F204="",Reparto!$D$8,F204))</f>
        <v>1800</v>
      </c>
      <c r="K204" s="2" t="n">
        <f aca="false">IF(2&gt;Reparto!$E$5,0,IF(G204="",Reparto!$D$9,G204))</f>
        <v>1200</v>
      </c>
      <c r="L204" s="2" t="n">
        <f aca="false">IF(3&gt;Reparto!$E$5,0,IF(H204="",Reparto!$D$10,H204))</f>
        <v>0</v>
      </c>
      <c r="M204" s="2" t="n">
        <f aca="false">IF(4&gt;Reparto!$E$5,0,IF(I204="",Reparto!$D$11,I204))</f>
        <v>0</v>
      </c>
      <c r="N204" s="8" t="n">
        <f aca="false">IF(OR(NOT(ISNUMBER(D204)),SUM(J204:M204)&lt;=0),0,SIGN(D204)*(V204+IF(AE204&lt;=$Z204,1,0))/100)</f>
        <v>0</v>
      </c>
      <c r="O204" s="8" t="n">
        <f aca="false">IF(OR(NOT(ISNUMBER(D204)),SUM(J204:M204)&lt;=0),0,SIGN(D204)*(W204+IF(AF204&lt;=$Z204,1,0))/100)</f>
        <v>0</v>
      </c>
      <c r="P204" s="8" t="n">
        <f aca="false">IF(OR(NOT(ISNUMBER(D204)),SUM(J204:M204)&lt;=0),0,SIGN(D204)*(X204+IF(AG204&lt;=$Z204,1,0))/100)</f>
        <v>0</v>
      </c>
      <c r="Q204" s="8" t="n">
        <f aca="false">IF(OR(NOT(ISNUMBER(D204)),SUM(J204:M204)&lt;=0),0,SIGN(D204)*(Y204+IF(AH204&lt;=$Z204,1,0))/100)</f>
        <v>0</v>
      </c>
      <c r="R204" s="2" t="n">
        <f aca="false">IF(OR(NOT(ISNUMBER(D204)),SUM(J204:M204)&lt;=0),0,ROUND(ROUND(ABS(D204)*100,0)*J204/SUM(J204:M204),10))</f>
        <v>0</v>
      </c>
      <c r="S204" s="2" t="n">
        <f aca="false">IF(OR(NOT(ISNUMBER(D204)),SUM(J204:M204)&lt;=0),0,ROUND(ROUND(ABS(D204)*100,0)*K204/SUM(J204:M204),10))</f>
        <v>0</v>
      </c>
      <c r="T204" s="2" t="n">
        <f aca="false">IF(OR(NOT(ISNUMBER(D204)),SUM(J204:M204)&lt;=0),0,ROUND(ROUND(ABS(D204)*100,0)*L204/SUM(J204:M204),10))</f>
        <v>0</v>
      </c>
      <c r="U204" s="2" t="n">
        <f aca="false">IF(OR(NOT(ISNUMBER(D204)),SUM(J204:M204)&lt;=0),0,ROUND(ROUND(ABS(D204)*100,0)*M204/SUM(J204:M204),10))</f>
        <v>0</v>
      </c>
      <c r="V204" s="2" t="n">
        <f aca="false">INT(R204)</f>
        <v>0</v>
      </c>
      <c r="W204" s="2" t="n">
        <f aca="false">INT(S204)</f>
        <v>0</v>
      </c>
      <c r="X204" s="2" t="n">
        <f aca="false">INT(T204)</f>
        <v>0</v>
      </c>
      <c r="Y204" s="2" t="n">
        <f aca="false">INT(U204)</f>
        <v>0</v>
      </c>
      <c r="Z204" s="2" t="n">
        <f aca="false">IF(ISNUMBER(D204),ROUND(ABS(D204)*100,0)-SUM(V204:Y204),0)</f>
        <v>0</v>
      </c>
      <c r="AA204" s="2" t="n">
        <f aca="false">ROUND(R204-V204,10)</f>
        <v>0</v>
      </c>
      <c r="AB204" s="2" t="n">
        <f aca="false">ROUND(S204-W204,10)</f>
        <v>0</v>
      </c>
      <c r="AC204" s="2" t="n">
        <f aca="false">ROUND(T204-X204,10)</f>
        <v>0</v>
      </c>
      <c r="AD204" s="2" t="n">
        <f aca="false">ROUND(U204-Y204,10)</f>
        <v>0</v>
      </c>
      <c r="AE204" s="2" t="n">
        <f aca="false">COUNTIFS($AA204:$AD204,"&gt;"&amp;AA204)+COUNTIFS($AA204:AA204,AA204)</f>
        <v>1</v>
      </c>
      <c r="AF204" s="2" t="n">
        <f aca="false">COUNTIFS($AA204:$AD204,"&gt;"&amp;AB204)+COUNTIFS($AA204:AB204,AB204)</f>
        <v>2</v>
      </c>
      <c r="AG204" s="2" t="n">
        <f aca="false">COUNTIFS($AA204:$AD204,"&gt;"&amp;AC204)+COUNTIFS($AA204:AC204,AC204)</f>
        <v>3</v>
      </c>
      <c r="AH204" s="2" t="n">
        <f aca="false">COUNTIFS($AA204:$AD204,"&gt;"&amp;AD204)+COUNTIFS($AA204:AD204,AD204)</f>
        <v>4</v>
      </c>
      <c r="AI204" s="2" t="str">
        <f aca="false">IF(COUNTA(A204:I204)=0,"",IF(OR(NOT(ISNUMBER(A204)),B204="",COUNTIFS(Reparto!$A$8:INDEX(Reparto!$A$8:$A$11,Reparto!$E$5),C204)&lt;&gt;1,NOT(ISNUMBER(D204)),ABS(D204-ROUND(D204,2))&gt;0.000001,MIN(J204:M204)&lt;0,SUM(J204:M204)&lt;=0,COUNT(J204:M204)&lt;&gt;4,ABS(SUM(N204:Q204)-D204)&gt;0.000001),"REVISAR datos","Correcto"))</f>
        <v/>
      </c>
    </row>
    <row r="205" customFormat="false" ht="24" hidden="false" customHeight="true" outlineLevel="0" collapsed="false">
      <c r="A205" s="19"/>
      <c r="B205" s="17"/>
      <c r="C205" s="17"/>
      <c r="D205" s="18"/>
      <c r="E205" s="17"/>
      <c r="F205" s="17"/>
      <c r="G205" s="17"/>
      <c r="H205" s="17"/>
      <c r="I205" s="17"/>
      <c r="J205" s="2" t="n">
        <f aca="false">IF(1&gt;Reparto!$E$5,0,IF(F205="",Reparto!$D$8,F205))</f>
        <v>1800</v>
      </c>
      <c r="K205" s="2" t="n">
        <f aca="false">IF(2&gt;Reparto!$E$5,0,IF(G205="",Reparto!$D$9,G205))</f>
        <v>1200</v>
      </c>
      <c r="L205" s="2" t="n">
        <f aca="false">IF(3&gt;Reparto!$E$5,0,IF(H205="",Reparto!$D$10,H205))</f>
        <v>0</v>
      </c>
      <c r="M205" s="2" t="n">
        <f aca="false">IF(4&gt;Reparto!$E$5,0,IF(I205="",Reparto!$D$11,I205))</f>
        <v>0</v>
      </c>
      <c r="N205" s="8" t="n">
        <f aca="false">IF(OR(NOT(ISNUMBER(D205)),SUM(J205:M205)&lt;=0),0,SIGN(D205)*(V205+IF(AE205&lt;=$Z205,1,0))/100)</f>
        <v>0</v>
      </c>
      <c r="O205" s="8" t="n">
        <f aca="false">IF(OR(NOT(ISNUMBER(D205)),SUM(J205:M205)&lt;=0),0,SIGN(D205)*(W205+IF(AF205&lt;=$Z205,1,0))/100)</f>
        <v>0</v>
      </c>
      <c r="P205" s="8" t="n">
        <f aca="false">IF(OR(NOT(ISNUMBER(D205)),SUM(J205:M205)&lt;=0),0,SIGN(D205)*(X205+IF(AG205&lt;=$Z205,1,0))/100)</f>
        <v>0</v>
      </c>
      <c r="Q205" s="8" t="n">
        <f aca="false">IF(OR(NOT(ISNUMBER(D205)),SUM(J205:M205)&lt;=0),0,SIGN(D205)*(Y205+IF(AH205&lt;=$Z205,1,0))/100)</f>
        <v>0</v>
      </c>
      <c r="R205" s="2" t="n">
        <f aca="false">IF(OR(NOT(ISNUMBER(D205)),SUM(J205:M205)&lt;=0),0,ROUND(ROUND(ABS(D205)*100,0)*J205/SUM(J205:M205),10))</f>
        <v>0</v>
      </c>
      <c r="S205" s="2" t="n">
        <f aca="false">IF(OR(NOT(ISNUMBER(D205)),SUM(J205:M205)&lt;=0),0,ROUND(ROUND(ABS(D205)*100,0)*K205/SUM(J205:M205),10))</f>
        <v>0</v>
      </c>
      <c r="T205" s="2" t="n">
        <f aca="false">IF(OR(NOT(ISNUMBER(D205)),SUM(J205:M205)&lt;=0),0,ROUND(ROUND(ABS(D205)*100,0)*L205/SUM(J205:M205),10))</f>
        <v>0</v>
      </c>
      <c r="U205" s="2" t="n">
        <f aca="false">IF(OR(NOT(ISNUMBER(D205)),SUM(J205:M205)&lt;=0),0,ROUND(ROUND(ABS(D205)*100,0)*M205/SUM(J205:M205),10))</f>
        <v>0</v>
      </c>
      <c r="V205" s="2" t="n">
        <f aca="false">INT(R205)</f>
        <v>0</v>
      </c>
      <c r="W205" s="2" t="n">
        <f aca="false">INT(S205)</f>
        <v>0</v>
      </c>
      <c r="X205" s="2" t="n">
        <f aca="false">INT(T205)</f>
        <v>0</v>
      </c>
      <c r="Y205" s="2" t="n">
        <f aca="false">INT(U205)</f>
        <v>0</v>
      </c>
      <c r="Z205" s="2" t="n">
        <f aca="false">IF(ISNUMBER(D205),ROUND(ABS(D205)*100,0)-SUM(V205:Y205),0)</f>
        <v>0</v>
      </c>
      <c r="AA205" s="2" t="n">
        <f aca="false">ROUND(R205-V205,10)</f>
        <v>0</v>
      </c>
      <c r="AB205" s="2" t="n">
        <f aca="false">ROUND(S205-W205,10)</f>
        <v>0</v>
      </c>
      <c r="AC205" s="2" t="n">
        <f aca="false">ROUND(T205-X205,10)</f>
        <v>0</v>
      </c>
      <c r="AD205" s="2" t="n">
        <f aca="false">ROUND(U205-Y205,10)</f>
        <v>0</v>
      </c>
      <c r="AE205" s="2" t="n">
        <f aca="false">COUNTIFS($AA205:$AD205,"&gt;"&amp;AA205)+COUNTIFS($AA205:AA205,AA205)</f>
        <v>1</v>
      </c>
      <c r="AF205" s="2" t="n">
        <f aca="false">COUNTIFS($AA205:$AD205,"&gt;"&amp;AB205)+COUNTIFS($AA205:AB205,AB205)</f>
        <v>2</v>
      </c>
      <c r="AG205" s="2" t="n">
        <f aca="false">COUNTIFS($AA205:$AD205,"&gt;"&amp;AC205)+COUNTIFS($AA205:AC205,AC205)</f>
        <v>3</v>
      </c>
      <c r="AH205" s="2" t="n">
        <f aca="false">COUNTIFS($AA205:$AD205,"&gt;"&amp;AD205)+COUNTIFS($AA205:AD205,AD205)</f>
        <v>4</v>
      </c>
      <c r="AI205" s="2" t="str">
        <f aca="false">IF(COUNTA(A205:I205)=0,"",IF(OR(NOT(ISNUMBER(A205)),B205="",COUNTIFS(Reparto!$A$8:INDEX(Reparto!$A$8:$A$11,Reparto!$E$5),C205)&lt;&gt;1,NOT(ISNUMBER(D205)),ABS(D205-ROUND(D205,2))&gt;0.000001,MIN(J205:M205)&lt;0,SUM(J205:M205)&lt;=0,COUNT(J205:M205)&lt;&gt;4,ABS(SUM(N205:Q205)-D205)&gt;0.000001),"REVISAR datos","Correcto"))</f>
        <v/>
      </c>
    </row>
    <row r="206" customFormat="false" ht="24" hidden="false" customHeight="true" outlineLevel="0" collapsed="false">
      <c r="A206" s="19"/>
      <c r="B206" s="17"/>
      <c r="C206" s="17"/>
      <c r="D206" s="18"/>
      <c r="E206" s="17"/>
      <c r="F206" s="17"/>
      <c r="G206" s="17"/>
      <c r="H206" s="17"/>
      <c r="I206" s="17"/>
      <c r="J206" s="2" t="n">
        <f aca="false">IF(1&gt;Reparto!$E$5,0,IF(F206="",Reparto!$D$8,F206))</f>
        <v>1800</v>
      </c>
      <c r="K206" s="2" t="n">
        <f aca="false">IF(2&gt;Reparto!$E$5,0,IF(G206="",Reparto!$D$9,G206))</f>
        <v>1200</v>
      </c>
      <c r="L206" s="2" t="n">
        <f aca="false">IF(3&gt;Reparto!$E$5,0,IF(H206="",Reparto!$D$10,H206))</f>
        <v>0</v>
      </c>
      <c r="M206" s="2" t="n">
        <f aca="false">IF(4&gt;Reparto!$E$5,0,IF(I206="",Reparto!$D$11,I206))</f>
        <v>0</v>
      </c>
      <c r="N206" s="8" t="n">
        <f aca="false">IF(OR(NOT(ISNUMBER(D206)),SUM(J206:M206)&lt;=0),0,SIGN(D206)*(V206+IF(AE206&lt;=$Z206,1,0))/100)</f>
        <v>0</v>
      </c>
      <c r="O206" s="8" t="n">
        <f aca="false">IF(OR(NOT(ISNUMBER(D206)),SUM(J206:M206)&lt;=0),0,SIGN(D206)*(W206+IF(AF206&lt;=$Z206,1,0))/100)</f>
        <v>0</v>
      </c>
      <c r="P206" s="8" t="n">
        <f aca="false">IF(OR(NOT(ISNUMBER(D206)),SUM(J206:M206)&lt;=0),0,SIGN(D206)*(X206+IF(AG206&lt;=$Z206,1,0))/100)</f>
        <v>0</v>
      </c>
      <c r="Q206" s="8" t="n">
        <f aca="false">IF(OR(NOT(ISNUMBER(D206)),SUM(J206:M206)&lt;=0),0,SIGN(D206)*(Y206+IF(AH206&lt;=$Z206,1,0))/100)</f>
        <v>0</v>
      </c>
      <c r="R206" s="2" t="n">
        <f aca="false">IF(OR(NOT(ISNUMBER(D206)),SUM(J206:M206)&lt;=0),0,ROUND(ROUND(ABS(D206)*100,0)*J206/SUM(J206:M206),10))</f>
        <v>0</v>
      </c>
      <c r="S206" s="2" t="n">
        <f aca="false">IF(OR(NOT(ISNUMBER(D206)),SUM(J206:M206)&lt;=0),0,ROUND(ROUND(ABS(D206)*100,0)*K206/SUM(J206:M206),10))</f>
        <v>0</v>
      </c>
      <c r="T206" s="2" t="n">
        <f aca="false">IF(OR(NOT(ISNUMBER(D206)),SUM(J206:M206)&lt;=0),0,ROUND(ROUND(ABS(D206)*100,0)*L206/SUM(J206:M206),10))</f>
        <v>0</v>
      </c>
      <c r="U206" s="2" t="n">
        <f aca="false">IF(OR(NOT(ISNUMBER(D206)),SUM(J206:M206)&lt;=0),0,ROUND(ROUND(ABS(D206)*100,0)*M206/SUM(J206:M206),10))</f>
        <v>0</v>
      </c>
      <c r="V206" s="2" t="n">
        <f aca="false">INT(R206)</f>
        <v>0</v>
      </c>
      <c r="W206" s="2" t="n">
        <f aca="false">INT(S206)</f>
        <v>0</v>
      </c>
      <c r="X206" s="2" t="n">
        <f aca="false">INT(T206)</f>
        <v>0</v>
      </c>
      <c r="Y206" s="2" t="n">
        <f aca="false">INT(U206)</f>
        <v>0</v>
      </c>
      <c r="Z206" s="2" t="n">
        <f aca="false">IF(ISNUMBER(D206),ROUND(ABS(D206)*100,0)-SUM(V206:Y206),0)</f>
        <v>0</v>
      </c>
      <c r="AA206" s="2" t="n">
        <f aca="false">ROUND(R206-V206,10)</f>
        <v>0</v>
      </c>
      <c r="AB206" s="2" t="n">
        <f aca="false">ROUND(S206-W206,10)</f>
        <v>0</v>
      </c>
      <c r="AC206" s="2" t="n">
        <f aca="false">ROUND(T206-X206,10)</f>
        <v>0</v>
      </c>
      <c r="AD206" s="2" t="n">
        <f aca="false">ROUND(U206-Y206,10)</f>
        <v>0</v>
      </c>
      <c r="AE206" s="2" t="n">
        <f aca="false">COUNTIFS($AA206:$AD206,"&gt;"&amp;AA206)+COUNTIFS($AA206:AA206,AA206)</f>
        <v>1</v>
      </c>
      <c r="AF206" s="2" t="n">
        <f aca="false">COUNTIFS($AA206:$AD206,"&gt;"&amp;AB206)+COUNTIFS($AA206:AB206,AB206)</f>
        <v>2</v>
      </c>
      <c r="AG206" s="2" t="n">
        <f aca="false">COUNTIFS($AA206:$AD206,"&gt;"&amp;AC206)+COUNTIFS($AA206:AC206,AC206)</f>
        <v>3</v>
      </c>
      <c r="AH206" s="2" t="n">
        <f aca="false">COUNTIFS($AA206:$AD206,"&gt;"&amp;AD206)+COUNTIFS($AA206:AD206,AD206)</f>
        <v>4</v>
      </c>
      <c r="AI206" s="2" t="str">
        <f aca="false">IF(COUNTA(A206:I206)=0,"",IF(OR(NOT(ISNUMBER(A206)),B206="",COUNTIFS(Reparto!$A$8:INDEX(Reparto!$A$8:$A$11,Reparto!$E$5),C206)&lt;&gt;1,NOT(ISNUMBER(D206)),ABS(D206-ROUND(D206,2))&gt;0.000001,MIN(J206:M206)&lt;0,SUM(J206:M206)&lt;=0,COUNT(J206:M206)&lt;&gt;4,ABS(SUM(N206:Q206)-D206)&gt;0.000001),"REVISAR datos","Correcto"))</f>
        <v/>
      </c>
    </row>
    <row r="207" customFormat="false" ht="24" hidden="false" customHeight="true" outlineLevel="0" collapsed="false">
      <c r="A207" s="19"/>
      <c r="B207" s="17"/>
      <c r="C207" s="17"/>
      <c r="D207" s="18"/>
      <c r="E207" s="17"/>
      <c r="F207" s="17"/>
      <c r="G207" s="17"/>
      <c r="H207" s="17"/>
      <c r="I207" s="17"/>
      <c r="J207" s="2" t="n">
        <f aca="false">IF(1&gt;Reparto!$E$5,0,IF(F207="",Reparto!$D$8,F207))</f>
        <v>1800</v>
      </c>
      <c r="K207" s="2" t="n">
        <f aca="false">IF(2&gt;Reparto!$E$5,0,IF(G207="",Reparto!$D$9,G207))</f>
        <v>1200</v>
      </c>
      <c r="L207" s="2" t="n">
        <f aca="false">IF(3&gt;Reparto!$E$5,0,IF(H207="",Reparto!$D$10,H207))</f>
        <v>0</v>
      </c>
      <c r="M207" s="2" t="n">
        <f aca="false">IF(4&gt;Reparto!$E$5,0,IF(I207="",Reparto!$D$11,I207))</f>
        <v>0</v>
      </c>
      <c r="N207" s="8" t="n">
        <f aca="false">IF(OR(NOT(ISNUMBER(D207)),SUM(J207:M207)&lt;=0),0,SIGN(D207)*(V207+IF(AE207&lt;=$Z207,1,0))/100)</f>
        <v>0</v>
      </c>
      <c r="O207" s="8" t="n">
        <f aca="false">IF(OR(NOT(ISNUMBER(D207)),SUM(J207:M207)&lt;=0),0,SIGN(D207)*(W207+IF(AF207&lt;=$Z207,1,0))/100)</f>
        <v>0</v>
      </c>
      <c r="P207" s="8" t="n">
        <f aca="false">IF(OR(NOT(ISNUMBER(D207)),SUM(J207:M207)&lt;=0),0,SIGN(D207)*(X207+IF(AG207&lt;=$Z207,1,0))/100)</f>
        <v>0</v>
      </c>
      <c r="Q207" s="8" t="n">
        <f aca="false">IF(OR(NOT(ISNUMBER(D207)),SUM(J207:M207)&lt;=0),0,SIGN(D207)*(Y207+IF(AH207&lt;=$Z207,1,0))/100)</f>
        <v>0</v>
      </c>
      <c r="R207" s="2" t="n">
        <f aca="false">IF(OR(NOT(ISNUMBER(D207)),SUM(J207:M207)&lt;=0),0,ROUND(ROUND(ABS(D207)*100,0)*J207/SUM(J207:M207),10))</f>
        <v>0</v>
      </c>
      <c r="S207" s="2" t="n">
        <f aca="false">IF(OR(NOT(ISNUMBER(D207)),SUM(J207:M207)&lt;=0),0,ROUND(ROUND(ABS(D207)*100,0)*K207/SUM(J207:M207),10))</f>
        <v>0</v>
      </c>
      <c r="T207" s="2" t="n">
        <f aca="false">IF(OR(NOT(ISNUMBER(D207)),SUM(J207:M207)&lt;=0),0,ROUND(ROUND(ABS(D207)*100,0)*L207/SUM(J207:M207),10))</f>
        <v>0</v>
      </c>
      <c r="U207" s="2" t="n">
        <f aca="false">IF(OR(NOT(ISNUMBER(D207)),SUM(J207:M207)&lt;=0),0,ROUND(ROUND(ABS(D207)*100,0)*M207/SUM(J207:M207),10))</f>
        <v>0</v>
      </c>
      <c r="V207" s="2" t="n">
        <f aca="false">INT(R207)</f>
        <v>0</v>
      </c>
      <c r="W207" s="2" t="n">
        <f aca="false">INT(S207)</f>
        <v>0</v>
      </c>
      <c r="X207" s="2" t="n">
        <f aca="false">INT(T207)</f>
        <v>0</v>
      </c>
      <c r="Y207" s="2" t="n">
        <f aca="false">INT(U207)</f>
        <v>0</v>
      </c>
      <c r="Z207" s="2" t="n">
        <f aca="false">IF(ISNUMBER(D207),ROUND(ABS(D207)*100,0)-SUM(V207:Y207),0)</f>
        <v>0</v>
      </c>
      <c r="AA207" s="2" t="n">
        <f aca="false">ROUND(R207-V207,10)</f>
        <v>0</v>
      </c>
      <c r="AB207" s="2" t="n">
        <f aca="false">ROUND(S207-W207,10)</f>
        <v>0</v>
      </c>
      <c r="AC207" s="2" t="n">
        <f aca="false">ROUND(T207-X207,10)</f>
        <v>0</v>
      </c>
      <c r="AD207" s="2" t="n">
        <f aca="false">ROUND(U207-Y207,10)</f>
        <v>0</v>
      </c>
      <c r="AE207" s="2" t="n">
        <f aca="false">COUNTIFS($AA207:$AD207,"&gt;"&amp;AA207)+COUNTIFS($AA207:AA207,AA207)</f>
        <v>1</v>
      </c>
      <c r="AF207" s="2" t="n">
        <f aca="false">COUNTIFS($AA207:$AD207,"&gt;"&amp;AB207)+COUNTIFS($AA207:AB207,AB207)</f>
        <v>2</v>
      </c>
      <c r="AG207" s="2" t="n">
        <f aca="false">COUNTIFS($AA207:$AD207,"&gt;"&amp;AC207)+COUNTIFS($AA207:AC207,AC207)</f>
        <v>3</v>
      </c>
      <c r="AH207" s="2" t="n">
        <f aca="false">COUNTIFS($AA207:$AD207,"&gt;"&amp;AD207)+COUNTIFS($AA207:AD207,AD207)</f>
        <v>4</v>
      </c>
      <c r="AI207" s="2" t="str">
        <f aca="false">IF(COUNTA(A207:I207)=0,"",IF(OR(NOT(ISNUMBER(A207)),B207="",COUNTIFS(Reparto!$A$8:INDEX(Reparto!$A$8:$A$11,Reparto!$E$5),C207)&lt;&gt;1,NOT(ISNUMBER(D207)),ABS(D207-ROUND(D207,2))&gt;0.000001,MIN(J207:M207)&lt;0,SUM(J207:M207)&lt;=0,COUNT(J207:M207)&lt;&gt;4,ABS(SUM(N207:Q207)-D207)&gt;0.000001),"REVISAR datos","Correcto"))</f>
        <v/>
      </c>
    </row>
    <row r="208" customFormat="false" ht="24" hidden="false" customHeight="true" outlineLevel="0" collapsed="false">
      <c r="A208" s="19"/>
      <c r="B208" s="17"/>
      <c r="C208" s="17"/>
      <c r="D208" s="18"/>
      <c r="E208" s="17"/>
      <c r="F208" s="17"/>
      <c r="G208" s="17"/>
      <c r="H208" s="17"/>
      <c r="I208" s="17"/>
      <c r="J208" s="2" t="n">
        <f aca="false">IF(1&gt;Reparto!$E$5,0,IF(F208="",Reparto!$D$8,F208))</f>
        <v>1800</v>
      </c>
      <c r="K208" s="2" t="n">
        <f aca="false">IF(2&gt;Reparto!$E$5,0,IF(G208="",Reparto!$D$9,G208))</f>
        <v>1200</v>
      </c>
      <c r="L208" s="2" t="n">
        <f aca="false">IF(3&gt;Reparto!$E$5,0,IF(H208="",Reparto!$D$10,H208))</f>
        <v>0</v>
      </c>
      <c r="M208" s="2" t="n">
        <f aca="false">IF(4&gt;Reparto!$E$5,0,IF(I208="",Reparto!$D$11,I208))</f>
        <v>0</v>
      </c>
      <c r="N208" s="8" t="n">
        <f aca="false">IF(OR(NOT(ISNUMBER(D208)),SUM(J208:M208)&lt;=0),0,SIGN(D208)*(V208+IF(AE208&lt;=$Z208,1,0))/100)</f>
        <v>0</v>
      </c>
      <c r="O208" s="8" t="n">
        <f aca="false">IF(OR(NOT(ISNUMBER(D208)),SUM(J208:M208)&lt;=0),0,SIGN(D208)*(W208+IF(AF208&lt;=$Z208,1,0))/100)</f>
        <v>0</v>
      </c>
      <c r="P208" s="8" t="n">
        <f aca="false">IF(OR(NOT(ISNUMBER(D208)),SUM(J208:M208)&lt;=0),0,SIGN(D208)*(X208+IF(AG208&lt;=$Z208,1,0))/100)</f>
        <v>0</v>
      </c>
      <c r="Q208" s="8" t="n">
        <f aca="false">IF(OR(NOT(ISNUMBER(D208)),SUM(J208:M208)&lt;=0),0,SIGN(D208)*(Y208+IF(AH208&lt;=$Z208,1,0))/100)</f>
        <v>0</v>
      </c>
      <c r="R208" s="2" t="n">
        <f aca="false">IF(OR(NOT(ISNUMBER(D208)),SUM(J208:M208)&lt;=0),0,ROUND(ROUND(ABS(D208)*100,0)*J208/SUM(J208:M208),10))</f>
        <v>0</v>
      </c>
      <c r="S208" s="2" t="n">
        <f aca="false">IF(OR(NOT(ISNUMBER(D208)),SUM(J208:M208)&lt;=0),0,ROUND(ROUND(ABS(D208)*100,0)*K208/SUM(J208:M208),10))</f>
        <v>0</v>
      </c>
      <c r="T208" s="2" t="n">
        <f aca="false">IF(OR(NOT(ISNUMBER(D208)),SUM(J208:M208)&lt;=0),0,ROUND(ROUND(ABS(D208)*100,0)*L208/SUM(J208:M208),10))</f>
        <v>0</v>
      </c>
      <c r="U208" s="2" t="n">
        <f aca="false">IF(OR(NOT(ISNUMBER(D208)),SUM(J208:M208)&lt;=0),0,ROUND(ROUND(ABS(D208)*100,0)*M208/SUM(J208:M208),10))</f>
        <v>0</v>
      </c>
      <c r="V208" s="2" t="n">
        <f aca="false">INT(R208)</f>
        <v>0</v>
      </c>
      <c r="W208" s="2" t="n">
        <f aca="false">INT(S208)</f>
        <v>0</v>
      </c>
      <c r="X208" s="2" t="n">
        <f aca="false">INT(T208)</f>
        <v>0</v>
      </c>
      <c r="Y208" s="2" t="n">
        <f aca="false">INT(U208)</f>
        <v>0</v>
      </c>
      <c r="Z208" s="2" t="n">
        <f aca="false">IF(ISNUMBER(D208),ROUND(ABS(D208)*100,0)-SUM(V208:Y208),0)</f>
        <v>0</v>
      </c>
      <c r="AA208" s="2" t="n">
        <f aca="false">ROUND(R208-V208,10)</f>
        <v>0</v>
      </c>
      <c r="AB208" s="2" t="n">
        <f aca="false">ROUND(S208-W208,10)</f>
        <v>0</v>
      </c>
      <c r="AC208" s="2" t="n">
        <f aca="false">ROUND(T208-X208,10)</f>
        <v>0</v>
      </c>
      <c r="AD208" s="2" t="n">
        <f aca="false">ROUND(U208-Y208,10)</f>
        <v>0</v>
      </c>
      <c r="AE208" s="2" t="n">
        <f aca="false">COUNTIFS($AA208:$AD208,"&gt;"&amp;AA208)+COUNTIFS($AA208:AA208,AA208)</f>
        <v>1</v>
      </c>
      <c r="AF208" s="2" t="n">
        <f aca="false">COUNTIFS($AA208:$AD208,"&gt;"&amp;AB208)+COUNTIFS($AA208:AB208,AB208)</f>
        <v>2</v>
      </c>
      <c r="AG208" s="2" t="n">
        <f aca="false">COUNTIFS($AA208:$AD208,"&gt;"&amp;AC208)+COUNTIFS($AA208:AC208,AC208)</f>
        <v>3</v>
      </c>
      <c r="AH208" s="2" t="n">
        <f aca="false">COUNTIFS($AA208:$AD208,"&gt;"&amp;AD208)+COUNTIFS($AA208:AD208,AD208)</f>
        <v>4</v>
      </c>
      <c r="AI208" s="2" t="str">
        <f aca="false">IF(COUNTA(A208:I208)=0,"",IF(OR(NOT(ISNUMBER(A208)),B208="",COUNTIFS(Reparto!$A$8:INDEX(Reparto!$A$8:$A$11,Reparto!$E$5),C208)&lt;&gt;1,NOT(ISNUMBER(D208)),ABS(D208-ROUND(D208,2))&gt;0.000001,MIN(J208:M208)&lt;0,SUM(J208:M208)&lt;=0,COUNT(J208:M208)&lt;&gt;4,ABS(SUM(N208:Q208)-D208)&gt;0.000001),"REVISAR datos","Correcto"))</f>
        <v/>
      </c>
    </row>
    <row r="209" customFormat="false" ht="24" hidden="false" customHeight="true" outlineLevel="0" collapsed="false">
      <c r="A209" s="19"/>
      <c r="B209" s="17"/>
      <c r="C209" s="17"/>
      <c r="D209" s="18"/>
      <c r="E209" s="17"/>
      <c r="F209" s="17"/>
      <c r="G209" s="17"/>
      <c r="H209" s="17"/>
      <c r="I209" s="17"/>
      <c r="J209" s="2" t="n">
        <f aca="false">IF(1&gt;Reparto!$E$5,0,IF(F209="",Reparto!$D$8,F209))</f>
        <v>1800</v>
      </c>
      <c r="K209" s="2" t="n">
        <f aca="false">IF(2&gt;Reparto!$E$5,0,IF(G209="",Reparto!$D$9,G209))</f>
        <v>1200</v>
      </c>
      <c r="L209" s="2" t="n">
        <f aca="false">IF(3&gt;Reparto!$E$5,0,IF(H209="",Reparto!$D$10,H209))</f>
        <v>0</v>
      </c>
      <c r="M209" s="2" t="n">
        <f aca="false">IF(4&gt;Reparto!$E$5,0,IF(I209="",Reparto!$D$11,I209))</f>
        <v>0</v>
      </c>
      <c r="N209" s="8" t="n">
        <f aca="false">IF(OR(NOT(ISNUMBER(D209)),SUM(J209:M209)&lt;=0),0,SIGN(D209)*(V209+IF(AE209&lt;=$Z209,1,0))/100)</f>
        <v>0</v>
      </c>
      <c r="O209" s="8" t="n">
        <f aca="false">IF(OR(NOT(ISNUMBER(D209)),SUM(J209:M209)&lt;=0),0,SIGN(D209)*(W209+IF(AF209&lt;=$Z209,1,0))/100)</f>
        <v>0</v>
      </c>
      <c r="P209" s="8" t="n">
        <f aca="false">IF(OR(NOT(ISNUMBER(D209)),SUM(J209:M209)&lt;=0),0,SIGN(D209)*(X209+IF(AG209&lt;=$Z209,1,0))/100)</f>
        <v>0</v>
      </c>
      <c r="Q209" s="8" t="n">
        <f aca="false">IF(OR(NOT(ISNUMBER(D209)),SUM(J209:M209)&lt;=0),0,SIGN(D209)*(Y209+IF(AH209&lt;=$Z209,1,0))/100)</f>
        <v>0</v>
      </c>
      <c r="R209" s="2" t="n">
        <f aca="false">IF(OR(NOT(ISNUMBER(D209)),SUM(J209:M209)&lt;=0),0,ROUND(ROUND(ABS(D209)*100,0)*J209/SUM(J209:M209),10))</f>
        <v>0</v>
      </c>
      <c r="S209" s="2" t="n">
        <f aca="false">IF(OR(NOT(ISNUMBER(D209)),SUM(J209:M209)&lt;=0),0,ROUND(ROUND(ABS(D209)*100,0)*K209/SUM(J209:M209),10))</f>
        <v>0</v>
      </c>
      <c r="T209" s="2" t="n">
        <f aca="false">IF(OR(NOT(ISNUMBER(D209)),SUM(J209:M209)&lt;=0),0,ROUND(ROUND(ABS(D209)*100,0)*L209/SUM(J209:M209),10))</f>
        <v>0</v>
      </c>
      <c r="U209" s="2" t="n">
        <f aca="false">IF(OR(NOT(ISNUMBER(D209)),SUM(J209:M209)&lt;=0),0,ROUND(ROUND(ABS(D209)*100,0)*M209/SUM(J209:M209),10))</f>
        <v>0</v>
      </c>
      <c r="V209" s="2" t="n">
        <f aca="false">INT(R209)</f>
        <v>0</v>
      </c>
      <c r="W209" s="2" t="n">
        <f aca="false">INT(S209)</f>
        <v>0</v>
      </c>
      <c r="X209" s="2" t="n">
        <f aca="false">INT(T209)</f>
        <v>0</v>
      </c>
      <c r="Y209" s="2" t="n">
        <f aca="false">INT(U209)</f>
        <v>0</v>
      </c>
      <c r="Z209" s="2" t="n">
        <f aca="false">IF(ISNUMBER(D209),ROUND(ABS(D209)*100,0)-SUM(V209:Y209),0)</f>
        <v>0</v>
      </c>
      <c r="AA209" s="2" t="n">
        <f aca="false">ROUND(R209-V209,10)</f>
        <v>0</v>
      </c>
      <c r="AB209" s="2" t="n">
        <f aca="false">ROUND(S209-W209,10)</f>
        <v>0</v>
      </c>
      <c r="AC209" s="2" t="n">
        <f aca="false">ROUND(T209-X209,10)</f>
        <v>0</v>
      </c>
      <c r="AD209" s="2" t="n">
        <f aca="false">ROUND(U209-Y209,10)</f>
        <v>0</v>
      </c>
      <c r="AE209" s="2" t="n">
        <f aca="false">COUNTIFS($AA209:$AD209,"&gt;"&amp;AA209)+COUNTIFS($AA209:AA209,AA209)</f>
        <v>1</v>
      </c>
      <c r="AF209" s="2" t="n">
        <f aca="false">COUNTIFS($AA209:$AD209,"&gt;"&amp;AB209)+COUNTIFS($AA209:AB209,AB209)</f>
        <v>2</v>
      </c>
      <c r="AG209" s="2" t="n">
        <f aca="false">COUNTIFS($AA209:$AD209,"&gt;"&amp;AC209)+COUNTIFS($AA209:AC209,AC209)</f>
        <v>3</v>
      </c>
      <c r="AH209" s="2" t="n">
        <f aca="false">COUNTIFS($AA209:$AD209,"&gt;"&amp;AD209)+COUNTIFS($AA209:AD209,AD209)</f>
        <v>4</v>
      </c>
      <c r="AI209" s="2" t="str">
        <f aca="false">IF(COUNTA(A209:I209)=0,"",IF(OR(NOT(ISNUMBER(A209)),B209="",COUNTIFS(Reparto!$A$8:INDEX(Reparto!$A$8:$A$11,Reparto!$E$5),C209)&lt;&gt;1,NOT(ISNUMBER(D209)),ABS(D209-ROUND(D209,2))&gt;0.000001,MIN(J209:M209)&lt;0,SUM(J209:M209)&lt;=0,COUNT(J209:M209)&lt;&gt;4,ABS(SUM(N209:Q209)-D209)&gt;0.000001),"REVISAR datos","Correcto"))</f>
        <v/>
      </c>
    </row>
    <row r="210" customFormat="false" ht="24" hidden="false" customHeight="true" outlineLevel="0" collapsed="false">
      <c r="A210" s="19"/>
      <c r="B210" s="17"/>
      <c r="C210" s="17"/>
      <c r="D210" s="18"/>
      <c r="E210" s="17"/>
      <c r="F210" s="17"/>
      <c r="G210" s="17"/>
      <c r="H210" s="17"/>
      <c r="I210" s="17"/>
      <c r="J210" s="2" t="n">
        <f aca="false">IF(1&gt;Reparto!$E$5,0,IF(F210="",Reparto!$D$8,F210))</f>
        <v>1800</v>
      </c>
      <c r="K210" s="2" t="n">
        <f aca="false">IF(2&gt;Reparto!$E$5,0,IF(G210="",Reparto!$D$9,G210))</f>
        <v>1200</v>
      </c>
      <c r="L210" s="2" t="n">
        <f aca="false">IF(3&gt;Reparto!$E$5,0,IF(H210="",Reparto!$D$10,H210))</f>
        <v>0</v>
      </c>
      <c r="M210" s="2" t="n">
        <f aca="false">IF(4&gt;Reparto!$E$5,0,IF(I210="",Reparto!$D$11,I210))</f>
        <v>0</v>
      </c>
      <c r="N210" s="8" t="n">
        <f aca="false">IF(OR(NOT(ISNUMBER(D210)),SUM(J210:M210)&lt;=0),0,SIGN(D210)*(V210+IF(AE210&lt;=$Z210,1,0))/100)</f>
        <v>0</v>
      </c>
      <c r="O210" s="8" t="n">
        <f aca="false">IF(OR(NOT(ISNUMBER(D210)),SUM(J210:M210)&lt;=0),0,SIGN(D210)*(W210+IF(AF210&lt;=$Z210,1,0))/100)</f>
        <v>0</v>
      </c>
      <c r="P210" s="8" t="n">
        <f aca="false">IF(OR(NOT(ISNUMBER(D210)),SUM(J210:M210)&lt;=0),0,SIGN(D210)*(X210+IF(AG210&lt;=$Z210,1,0))/100)</f>
        <v>0</v>
      </c>
      <c r="Q210" s="8" t="n">
        <f aca="false">IF(OR(NOT(ISNUMBER(D210)),SUM(J210:M210)&lt;=0),0,SIGN(D210)*(Y210+IF(AH210&lt;=$Z210,1,0))/100)</f>
        <v>0</v>
      </c>
      <c r="R210" s="2" t="n">
        <f aca="false">IF(OR(NOT(ISNUMBER(D210)),SUM(J210:M210)&lt;=0),0,ROUND(ROUND(ABS(D210)*100,0)*J210/SUM(J210:M210),10))</f>
        <v>0</v>
      </c>
      <c r="S210" s="2" t="n">
        <f aca="false">IF(OR(NOT(ISNUMBER(D210)),SUM(J210:M210)&lt;=0),0,ROUND(ROUND(ABS(D210)*100,0)*K210/SUM(J210:M210),10))</f>
        <v>0</v>
      </c>
      <c r="T210" s="2" t="n">
        <f aca="false">IF(OR(NOT(ISNUMBER(D210)),SUM(J210:M210)&lt;=0),0,ROUND(ROUND(ABS(D210)*100,0)*L210/SUM(J210:M210),10))</f>
        <v>0</v>
      </c>
      <c r="U210" s="2" t="n">
        <f aca="false">IF(OR(NOT(ISNUMBER(D210)),SUM(J210:M210)&lt;=0),0,ROUND(ROUND(ABS(D210)*100,0)*M210/SUM(J210:M210),10))</f>
        <v>0</v>
      </c>
      <c r="V210" s="2" t="n">
        <f aca="false">INT(R210)</f>
        <v>0</v>
      </c>
      <c r="W210" s="2" t="n">
        <f aca="false">INT(S210)</f>
        <v>0</v>
      </c>
      <c r="X210" s="2" t="n">
        <f aca="false">INT(T210)</f>
        <v>0</v>
      </c>
      <c r="Y210" s="2" t="n">
        <f aca="false">INT(U210)</f>
        <v>0</v>
      </c>
      <c r="Z210" s="2" t="n">
        <f aca="false">IF(ISNUMBER(D210),ROUND(ABS(D210)*100,0)-SUM(V210:Y210),0)</f>
        <v>0</v>
      </c>
      <c r="AA210" s="2" t="n">
        <f aca="false">ROUND(R210-V210,10)</f>
        <v>0</v>
      </c>
      <c r="AB210" s="2" t="n">
        <f aca="false">ROUND(S210-W210,10)</f>
        <v>0</v>
      </c>
      <c r="AC210" s="2" t="n">
        <f aca="false">ROUND(T210-X210,10)</f>
        <v>0</v>
      </c>
      <c r="AD210" s="2" t="n">
        <f aca="false">ROUND(U210-Y210,10)</f>
        <v>0</v>
      </c>
      <c r="AE210" s="2" t="n">
        <f aca="false">COUNTIFS($AA210:$AD210,"&gt;"&amp;AA210)+COUNTIFS($AA210:AA210,AA210)</f>
        <v>1</v>
      </c>
      <c r="AF210" s="2" t="n">
        <f aca="false">COUNTIFS($AA210:$AD210,"&gt;"&amp;AB210)+COUNTIFS($AA210:AB210,AB210)</f>
        <v>2</v>
      </c>
      <c r="AG210" s="2" t="n">
        <f aca="false">COUNTIFS($AA210:$AD210,"&gt;"&amp;AC210)+COUNTIFS($AA210:AC210,AC210)</f>
        <v>3</v>
      </c>
      <c r="AH210" s="2" t="n">
        <f aca="false">COUNTIFS($AA210:$AD210,"&gt;"&amp;AD210)+COUNTIFS($AA210:AD210,AD210)</f>
        <v>4</v>
      </c>
      <c r="AI210" s="2" t="str">
        <f aca="false">IF(COUNTA(A210:I210)=0,"",IF(OR(NOT(ISNUMBER(A210)),B210="",COUNTIFS(Reparto!$A$8:INDEX(Reparto!$A$8:$A$11,Reparto!$E$5),C210)&lt;&gt;1,NOT(ISNUMBER(D210)),ABS(D210-ROUND(D210,2))&gt;0.000001,MIN(J210:M210)&lt;0,SUM(J210:M210)&lt;=0,COUNT(J210:M210)&lt;&gt;4,ABS(SUM(N210:Q210)-D210)&gt;0.000001),"REVISAR datos","Correcto"))</f>
        <v/>
      </c>
    </row>
    <row r="211" customFormat="false" ht="24" hidden="false" customHeight="true" outlineLevel="0" collapsed="false">
      <c r="A211" s="19"/>
      <c r="B211" s="17"/>
      <c r="C211" s="17"/>
      <c r="D211" s="18"/>
      <c r="E211" s="17"/>
      <c r="F211" s="17"/>
      <c r="G211" s="17"/>
      <c r="H211" s="17"/>
      <c r="I211" s="17"/>
      <c r="J211" s="2" t="n">
        <f aca="false">IF(1&gt;Reparto!$E$5,0,IF(F211="",Reparto!$D$8,F211))</f>
        <v>1800</v>
      </c>
      <c r="K211" s="2" t="n">
        <f aca="false">IF(2&gt;Reparto!$E$5,0,IF(G211="",Reparto!$D$9,G211))</f>
        <v>1200</v>
      </c>
      <c r="L211" s="2" t="n">
        <f aca="false">IF(3&gt;Reparto!$E$5,0,IF(H211="",Reparto!$D$10,H211))</f>
        <v>0</v>
      </c>
      <c r="M211" s="2" t="n">
        <f aca="false">IF(4&gt;Reparto!$E$5,0,IF(I211="",Reparto!$D$11,I211))</f>
        <v>0</v>
      </c>
      <c r="N211" s="8" t="n">
        <f aca="false">IF(OR(NOT(ISNUMBER(D211)),SUM(J211:M211)&lt;=0),0,SIGN(D211)*(V211+IF(AE211&lt;=$Z211,1,0))/100)</f>
        <v>0</v>
      </c>
      <c r="O211" s="8" t="n">
        <f aca="false">IF(OR(NOT(ISNUMBER(D211)),SUM(J211:M211)&lt;=0),0,SIGN(D211)*(W211+IF(AF211&lt;=$Z211,1,0))/100)</f>
        <v>0</v>
      </c>
      <c r="P211" s="8" t="n">
        <f aca="false">IF(OR(NOT(ISNUMBER(D211)),SUM(J211:M211)&lt;=0),0,SIGN(D211)*(X211+IF(AG211&lt;=$Z211,1,0))/100)</f>
        <v>0</v>
      </c>
      <c r="Q211" s="8" t="n">
        <f aca="false">IF(OR(NOT(ISNUMBER(D211)),SUM(J211:M211)&lt;=0),0,SIGN(D211)*(Y211+IF(AH211&lt;=$Z211,1,0))/100)</f>
        <v>0</v>
      </c>
      <c r="R211" s="2" t="n">
        <f aca="false">IF(OR(NOT(ISNUMBER(D211)),SUM(J211:M211)&lt;=0),0,ROUND(ROUND(ABS(D211)*100,0)*J211/SUM(J211:M211),10))</f>
        <v>0</v>
      </c>
      <c r="S211" s="2" t="n">
        <f aca="false">IF(OR(NOT(ISNUMBER(D211)),SUM(J211:M211)&lt;=0),0,ROUND(ROUND(ABS(D211)*100,0)*K211/SUM(J211:M211),10))</f>
        <v>0</v>
      </c>
      <c r="T211" s="2" t="n">
        <f aca="false">IF(OR(NOT(ISNUMBER(D211)),SUM(J211:M211)&lt;=0),0,ROUND(ROUND(ABS(D211)*100,0)*L211/SUM(J211:M211),10))</f>
        <v>0</v>
      </c>
      <c r="U211" s="2" t="n">
        <f aca="false">IF(OR(NOT(ISNUMBER(D211)),SUM(J211:M211)&lt;=0),0,ROUND(ROUND(ABS(D211)*100,0)*M211/SUM(J211:M211),10))</f>
        <v>0</v>
      </c>
      <c r="V211" s="2" t="n">
        <f aca="false">INT(R211)</f>
        <v>0</v>
      </c>
      <c r="W211" s="2" t="n">
        <f aca="false">INT(S211)</f>
        <v>0</v>
      </c>
      <c r="X211" s="2" t="n">
        <f aca="false">INT(T211)</f>
        <v>0</v>
      </c>
      <c r="Y211" s="2" t="n">
        <f aca="false">INT(U211)</f>
        <v>0</v>
      </c>
      <c r="Z211" s="2" t="n">
        <f aca="false">IF(ISNUMBER(D211),ROUND(ABS(D211)*100,0)-SUM(V211:Y211),0)</f>
        <v>0</v>
      </c>
      <c r="AA211" s="2" t="n">
        <f aca="false">ROUND(R211-V211,10)</f>
        <v>0</v>
      </c>
      <c r="AB211" s="2" t="n">
        <f aca="false">ROUND(S211-W211,10)</f>
        <v>0</v>
      </c>
      <c r="AC211" s="2" t="n">
        <f aca="false">ROUND(T211-X211,10)</f>
        <v>0</v>
      </c>
      <c r="AD211" s="2" t="n">
        <f aca="false">ROUND(U211-Y211,10)</f>
        <v>0</v>
      </c>
      <c r="AE211" s="2" t="n">
        <f aca="false">COUNTIFS($AA211:$AD211,"&gt;"&amp;AA211)+COUNTIFS($AA211:AA211,AA211)</f>
        <v>1</v>
      </c>
      <c r="AF211" s="2" t="n">
        <f aca="false">COUNTIFS($AA211:$AD211,"&gt;"&amp;AB211)+COUNTIFS($AA211:AB211,AB211)</f>
        <v>2</v>
      </c>
      <c r="AG211" s="2" t="n">
        <f aca="false">COUNTIFS($AA211:$AD211,"&gt;"&amp;AC211)+COUNTIFS($AA211:AC211,AC211)</f>
        <v>3</v>
      </c>
      <c r="AH211" s="2" t="n">
        <f aca="false">COUNTIFS($AA211:$AD211,"&gt;"&amp;AD211)+COUNTIFS($AA211:AD211,AD211)</f>
        <v>4</v>
      </c>
      <c r="AI211" s="2" t="str">
        <f aca="false">IF(COUNTA(A211:I211)=0,"",IF(OR(NOT(ISNUMBER(A211)),B211="",COUNTIFS(Reparto!$A$8:INDEX(Reparto!$A$8:$A$11,Reparto!$E$5),C211)&lt;&gt;1,NOT(ISNUMBER(D211)),ABS(D211-ROUND(D211,2))&gt;0.000001,MIN(J211:M211)&lt;0,SUM(J211:M211)&lt;=0,COUNT(J211:M211)&lt;&gt;4,ABS(SUM(N211:Q211)-D211)&gt;0.000001),"REVISAR datos","Correcto"))</f>
        <v/>
      </c>
    </row>
    <row r="212" customFormat="false" ht="24" hidden="false" customHeight="true" outlineLevel="0" collapsed="false">
      <c r="A212" s="19"/>
      <c r="B212" s="17"/>
      <c r="C212" s="17"/>
      <c r="D212" s="18"/>
      <c r="E212" s="17"/>
      <c r="F212" s="17"/>
      <c r="G212" s="17"/>
      <c r="H212" s="17"/>
      <c r="I212" s="17"/>
      <c r="J212" s="2" t="n">
        <f aca="false">IF(1&gt;Reparto!$E$5,0,IF(F212="",Reparto!$D$8,F212))</f>
        <v>1800</v>
      </c>
      <c r="K212" s="2" t="n">
        <f aca="false">IF(2&gt;Reparto!$E$5,0,IF(G212="",Reparto!$D$9,G212))</f>
        <v>1200</v>
      </c>
      <c r="L212" s="2" t="n">
        <f aca="false">IF(3&gt;Reparto!$E$5,0,IF(H212="",Reparto!$D$10,H212))</f>
        <v>0</v>
      </c>
      <c r="M212" s="2" t="n">
        <f aca="false">IF(4&gt;Reparto!$E$5,0,IF(I212="",Reparto!$D$11,I212))</f>
        <v>0</v>
      </c>
      <c r="N212" s="8" t="n">
        <f aca="false">IF(OR(NOT(ISNUMBER(D212)),SUM(J212:M212)&lt;=0),0,SIGN(D212)*(V212+IF(AE212&lt;=$Z212,1,0))/100)</f>
        <v>0</v>
      </c>
      <c r="O212" s="8" t="n">
        <f aca="false">IF(OR(NOT(ISNUMBER(D212)),SUM(J212:M212)&lt;=0),0,SIGN(D212)*(W212+IF(AF212&lt;=$Z212,1,0))/100)</f>
        <v>0</v>
      </c>
      <c r="P212" s="8" t="n">
        <f aca="false">IF(OR(NOT(ISNUMBER(D212)),SUM(J212:M212)&lt;=0),0,SIGN(D212)*(X212+IF(AG212&lt;=$Z212,1,0))/100)</f>
        <v>0</v>
      </c>
      <c r="Q212" s="8" t="n">
        <f aca="false">IF(OR(NOT(ISNUMBER(D212)),SUM(J212:M212)&lt;=0),0,SIGN(D212)*(Y212+IF(AH212&lt;=$Z212,1,0))/100)</f>
        <v>0</v>
      </c>
      <c r="R212" s="2" t="n">
        <f aca="false">IF(OR(NOT(ISNUMBER(D212)),SUM(J212:M212)&lt;=0),0,ROUND(ROUND(ABS(D212)*100,0)*J212/SUM(J212:M212),10))</f>
        <v>0</v>
      </c>
      <c r="S212" s="2" t="n">
        <f aca="false">IF(OR(NOT(ISNUMBER(D212)),SUM(J212:M212)&lt;=0),0,ROUND(ROUND(ABS(D212)*100,0)*K212/SUM(J212:M212),10))</f>
        <v>0</v>
      </c>
      <c r="T212" s="2" t="n">
        <f aca="false">IF(OR(NOT(ISNUMBER(D212)),SUM(J212:M212)&lt;=0),0,ROUND(ROUND(ABS(D212)*100,0)*L212/SUM(J212:M212),10))</f>
        <v>0</v>
      </c>
      <c r="U212" s="2" t="n">
        <f aca="false">IF(OR(NOT(ISNUMBER(D212)),SUM(J212:M212)&lt;=0),0,ROUND(ROUND(ABS(D212)*100,0)*M212/SUM(J212:M212),10))</f>
        <v>0</v>
      </c>
      <c r="V212" s="2" t="n">
        <f aca="false">INT(R212)</f>
        <v>0</v>
      </c>
      <c r="W212" s="2" t="n">
        <f aca="false">INT(S212)</f>
        <v>0</v>
      </c>
      <c r="X212" s="2" t="n">
        <f aca="false">INT(T212)</f>
        <v>0</v>
      </c>
      <c r="Y212" s="2" t="n">
        <f aca="false">INT(U212)</f>
        <v>0</v>
      </c>
      <c r="Z212" s="2" t="n">
        <f aca="false">IF(ISNUMBER(D212),ROUND(ABS(D212)*100,0)-SUM(V212:Y212),0)</f>
        <v>0</v>
      </c>
      <c r="AA212" s="2" t="n">
        <f aca="false">ROUND(R212-V212,10)</f>
        <v>0</v>
      </c>
      <c r="AB212" s="2" t="n">
        <f aca="false">ROUND(S212-W212,10)</f>
        <v>0</v>
      </c>
      <c r="AC212" s="2" t="n">
        <f aca="false">ROUND(T212-X212,10)</f>
        <v>0</v>
      </c>
      <c r="AD212" s="2" t="n">
        <f aca="false">ROUND(U212-Y212,10)</f>
        <v>0</v>
      </c>
      <c r="AE212" s="2" t="n">
        <f aca="false">COUNTIFS($AA212:$AD212,"&gt;"&amp;AA212)+COUNTIFS($AA212:AA212,AA212)</f>
        <v>1</v>
      </c>
      <c r="AF212" s="2" t="n">
        <f aca="false">COUNTIFS($AA212:$AD212,"&gt;"&amp;AB212)+COUNTIFS($AA212:AB212,AB212)</f>
        <v>2</v>
      </c>
      <c r="AG212" s="2" t="n">
        <f aca="false">COUNTIFS($AA212:$AD212,"&gt;"&amp;AC212)+COUNTIFS($AA212:AC212,AC212)</f>
        <v>3</v>
      </c>
      <c r="AH212" s="2" t="n">
        <f aca="false">COUNTIFS($AA212:$AD212,"&gt;"&amp;AD212)+COUNTIFS($AA212:AD212,AD212)</f>
        <v>4</v>
      </c>
      <c r="AI212" s="2" t="str">
        <f aca="false">IF(COUNTA(A212:I212)=0,"",IF(OR(NOT(ISNUMBER(A212)),B212="",COUNTIFS(Reparto!$A$8:INDEX(Reparto!$A$8:$A$11,Reparto!$E$5),C212)&lt;&gt;1,NOT(ISNUMBER(D212)),ABS(D212-ROUND(D212,2))&gt;0.000001,MIN(J212:M212)&lt;0,SUM(J212:M212)&lt;=0,COUNT(J212:M212)&lt;&gt;4,ABS(SUM(N212:Q212)-D212)&gt;0.000001),"REVISAR datos","Correcto"))</f>
        <v/>
      </c>
    </row>
    <row r="213" customFormat="false" ht="24" hidden="false" customHeight="true" outlineLevel="0" collapsed="false">
      <c r="A213" s="19"/>
      <c r="B213" s="17"/>
      <c r="C213" s="17"/>
      <c r="D213" s="18"/>
      <c r="E213" s="17"/>
      <c r="F213" s="17"/>
      <c r="G213" s="17"/>
      <c r="H213" s="17"/>
      <c r="I213" s="17"/>
      <c r="J213" s="2" t="n">
        <f aca="false">IF(1&gt;Reparto!$E$5,0,IF(F213="",Reparto!$D$8,F213))</f>
        <v>1800</v>
      </c>
      <c r="K213" s="2" t="n">
        <f aca="false">IF(2&gt;Reparto!$E$5,0,IF(G213="",Reparto!$D$9,G213))</f>
        <v>1200</v>
      </c>
      <c r="L213" s="2" t="n">
        <f aca="false">IF(3&gt;Reparto!$E$5,0,IF(H213="",Reparto!$D$10,H213))</f>
        <v>0</v>
      </c>
      <c r="M213" s="2" t="n">
        <f aca="false">IF(4&gt;Reparto!$E$5,0,IF(I213="",Reparto!$D$11,I213))</f>
        <v>0</v>
      </c>
      <c r="N213" s="8" t="n">
        <f aca="false">IF(OR(NOT(ISNUMBER(D213)),SUM(J213:M213)&lt;=0),0,SIGN(D213)*(V213+IF(AE213&lt;=$Z213,1,0))/100)</f>
        <v>0</v>
      </c>
      <c r="O213" s="8" t="n">
        <f aca="false">IF(OR(NOT(ISNUMBER(D213)),SUM(J213:M213)&lt;=0),0,SIGN(D213)*(W213+IF(AF213&lt;=$Z213,1,0))/100)</f>
        <v>0</v>
      </c>
      <c r="P213" s="8" t="n">
        <f aca="false">IF(OR(NOT(ISNUMBER(D213)),SUM(J213:M213)&lt;=0),0,SIGN(D213)*(X213+IF(AG213&lt;=$Z213,1,0))/100)</f>
        <v>0</v>
      </c>
      <c r="Q213" s="8" t="n">
        <f aca="false">IF(OR(NOT(ISNUMBER(D213)),SUM(J213:M213)&lt;=0),0,SIGN(D213)*(Y213+IF(AH213&lt;=$Z213,1,0))/100)</f>
        <v>0</v>
      </c>
      <c r="R213" s="2" t="n">
        <f aca="false">IF(OR(NOT(ISNUMBER(D213)),SUM(J213:M213)&lt;=0),0,ROUND(ROUND(ABS(D213)*100,0)*J213/SUM(J213:M213),10))</f>
        <v>0</v>
      </c>
      <c r="S213" s="2" t="n">
        <f aca="false">IF(OR(NOT(ISNUMBER(D213)),SUM(J213:M213)&lt;=0),0,ROUND(ROUND(ABS(D213)*100,0)*K213/SUM(J213:M213),10))</f>
        <v>0</v>
      </c>
      <c r="T213" s="2" t="n">
        <f aca="false">IF(OR(NOT(ISNUMBER(D213)),SUM(J213:M213)&lt;=0),0,ROUND(ROUND(ABS(D213)*100,0)*L213/SUM(J213:M213),10))</f>
        <v>0</v>
      </c>
      <c r="U213" s="2" t="n">
        <f aca="false">IF(OR(NOT(ISNUMBER(D213)),SUM(J213:M213)&lt;=0),0,ROUND(ROUND(ABS(D213)*100,0)*M213/SUM(J213:M213),10))</f>
        <v>0</v>
      </c>
      <c r="V213" s="2" t="n">
        <f aca="false">INT(R213)</f>
        <v>0</v>
      </c>
      <c r="W213" s="2" t="n">
        <f aca="false">INT(S213)</f>
        <v>0</v>
      </c>
      <c r="X213" s="2" t="n">
        <f aca="false">INT(T213)</f>
        <v>0</v>
      </c>
      <c r="Y213" s="2" t="n">
        <f aca="false">INT(U213)</f>
        <v>0</v>
      </c>
      <c r="Z213" s="2" t="n">
        <f aca="false">IF(ISNUMBER(D213),ROUND(ABS(D213)*100,0)-SUM(V213:Y213),0)</f>
        <v>0</v>
      </c>
      <c r="AA213" s="2" t="n">
        <f aca="false">ROUND(R213-V213,10)</f>
        <v>0</v>
      </c>
      <c r="AB213" s="2" t="n">
        <f aca="false">ROUND(S213-W213,10)</f>
        <v>0</v>
      </c>
      <c r="AC213" s="2" t="n">
        <f aca="false">ROUND(T213-X213,10)</f>
        <v>0</v>
      </c>
      <c r="AD213" s="2" t="n">
        <f aca="false">ROUND(U213-Y213,10)</f>
        <v>0</v>
      </c>
      <c r="AE213" s="2" t="n">
        <f aca="false">COUNTIFS($AA213:$AD213,"&gt;"&amp;AA213)+COUNTIFS($AA213:AA213,AA213)</f>
        <v>1</v>
      </c>
      <c r="AF213" s="2" t="n">
        <f aca="false">COUNTIFS($AA213:$AD213,"&gt;"&amp;AB213)+COUNTIFS($AA213:AB213,AB213)</f>
        <v>2</v>
      </c>
      <c r="AG213" s="2" t="n">
        <f aca="false">COUNTIFS($AA213:$AD213,"&gt;"&amp;AC213)+COUNTIFS($AA213:AC213,AC213)</f>
        <v>3</v>
      </c>
      <c r="AH213" s="2" t="n">
        <f aca="false">COUNTIFS($AA213:$AD213,"&gt;"&amp;AD213)+COUNTIFS($AA213:AD213,AD213)</f>
        <v>4</v>
      </c>
      <c r="AI213" s="2" t="str">
        <f aca="false">IF(COUNTA(A213:I213)=0,"",IF(OR(NOT(ISNUMBER(A213)),B213="",COUNTIFS(Reparto!$A$8:INDEX(Reparto!$A$8:$A$11,Reparto!$E$5),C213)&lt;&gt;1,NOT(ISNUMBER(D213)),ABS(D213-ROUND(D213,2))&gt;0.000001,MIN(J213:M213)&lt;0,SUM(J213:M213)&lt;=0,COUNT(J213:M213)&lt;&gt;4,ABS(SUM(N213:Q213)-D213)&gt;0.000001),"REVISAR datos","Correcto"))</f>
        <v/>
      </c>
    </row>
    <row r="214" customFormat="false" ht="24" hidden="false" customHeight="true" outlineLevel="0" collapsed="false">
      <c r="A214" s="19"/>
      <c r="B214" s="17"/>
      <c r="C214" s="17"/>
      <c r="D214" s="18"/>
      <c r="E214" s="17"/>
      <c r="F214" s="17"/>
      <c r="G214" s="17"/>
      <c r="H214" s="17"/>
      <c r="I214" s="17"/>
      <c r="J214" s="2" t="n">
        <f aca="false">IF(1&gt;Reparto!$E$5,0,IF(F214="",Reparto!$D$8,F214))</f>
        <v>1800</v>
      </c>
      <c r="K214" s="2" t="n">
        <f aca="false">IF(2&gt;Reparto!$E$5,0,IF(G214="",Reparto!$D$9,G214))</f>
        <v>1200</v>
      </c>
      <c r="L214" s="2" t="n">
        <f aca="false">IF(3&gt;Reparto!$E$5,0,IF(H214="",Reparto!$D$10,H214))</f>
        <v>0</v>
      </c>
      <c r="M214" s="2" t="n">
        <f aca="false">IF(4&gt;Reparto!$E$5,0,IF(I214="",Reparto!$D$11,I214))</f>
        <v>0</v>
      </c>
      <c r="N214" s="8" t="n">
        <f aca="false">IF(OR(NOT(ISNUMBER(D214)),SUM(J214:M214)&lt;=0),0,SIGN(D214)*(V214+IF(AE214&lt;=$Z214,1,0))/100)</f>
        <v>0</v>
      </c>
      <c r="O214" s="8" t="n">
        <f aca="false">IF(OR(NOT(ISNUMBER(D214)),SUM(J214:M214)&lt;=0),0,SIGN(D214)*(W214+IF(AF214&lt;=$Z214,1,0))/100)</f>
        <v>0</v>
      </c>
      <c r="P214" s="8" t="n">
        <f aca="false">IF(OR(NOT(ISNUMBER(D214)),SUM(J214:M214)&lt;=0),0,SIGN(D214)*(X214+IF(AG214&lt;=$Z214,1,0))/100)</f>
        <v>0</v>
      </c>
      <c r="Q214" s="8" t="n">
        <f aca="false">IF(OR(NOT(ISNUMBER(D214)),SUM(J214:M214)&lt;=0),0,SIGN(D214)*(Y214+IF(AH214&lt;=$Z214,1,0))/100)</f>
        <v>0</v>
      </c>
      <c r="R214" s="2" t="n">
        <f aca="false">IF(OR(NOT(ISNUMBER(D214)),SUM(J214:M214)&lt;=0),0,ROUND(ROUND(ABS(D214)*100,0)*J214/SUM(J214:M214),10))</f>
        <v>0</v>
      </c>
      <c r="S214" s="2" t="n">
        <f aca="false">IF(OR(NOT(ISNUMBER(D214)),SUM(J214:M214)&lt;=0),0,ROUND(ROUND(ABS(D214)*100,0)*K214/SUM(J214:M214),10))</f>
        <v>0</v>
      </c>
      <c r="T214" s="2" t="n">
        <f aca="false">IF(OR(NOT(ISNUMBER(D214)),SUM(J214:M214)&lt;=0),0,ROUND(ROUND(ABS(D214)*100,0)*L214/SUM(J214:M214),10))</f>
        <v>0</v>
      </c>
      <c r="U214" s="2" t="n">
        <f aca="false">IF(OR(NOT(ISNUMBER(D214)),SUM(J214:M214)&lt;=0),0,ROUND(ROUND(ABS(D214)*100,0)*M214/SUM(J214:M214),10))</f>
        <v>0</v>
      </c>
      <c r="V214" s="2" t="n">
        <f aca="false">INT(R214)</f>
        <v>0</v>
      </c>
      <c r="W214" s="2" t="n">
        <f aca="false">INT(S214)</f>
        <v>0</v>
      </c>
      <c r="X214" s="2" t="n">
        <f aca="false">INT(T214)</f>
        <v>0</v>
      </c>
      <c r="Y214" s="2" t="n">
        <f aca="false">INT(U214)</f>
        <v>0</v>
      </c>
      <c r="Z214" s="2" t="n">
        <f aca="false">IF(ISNUMBER(D214),ROUND(ABS(D214)*100,0)-SUM(V214:Y214),0)</f>
        <v>0</v>
      </c>
      <c r="AA214" s="2" t="n">
        <f aca="false">ROUND(R214-V214,10)</f>
        <v>0</v>
      </c>
      <c r="AB214" s="2" t="n">
        <f aca="false">ROUND(S214-W214,10)</f>
        <v>0</v>
      </c>
      <c r="AC214" s="2" t="n">
        <f aca="false">ROUND(T214-X214,10)</f>
        <v>0</v>
      </c>
      <c r="AD214" s="2" t="n">
        <f aca="false">ROUND(U214-Y214,10)</f>
        <v>0</v>
      </c>
      <c r="AE214" s="2" t="n">
        <f aca="false">COUNTIFS($AA214:$AD214,"&gt;"&amp;AA214)+COUNTIFS($AA214:AA214,AA214)</f>
        <v>1</v>
      </c>
      <c r="AF214" s="2" t="n">
        <f aca="false">COUNTIFS($AA214:$AD214,"&gt;"&amp;AB214)+COUNTIFS($AA214:AB214,AB214)</f>
        <v>2</v>
      </c>
      <c r="AG214" s="2" t="n">
        <f aca="false">COUNTIFS($AA214:$AD214,"&gt;"&amp;AC214)+COUNTIFS($AA214:AC214,AC214)</f>
        <v>3</v>
      </c>
      <c r="AH214" s="2" t="n">
        <f aca="false">COUNTIFS($AA214:$AD214,"&gt;"&amp;AD214)+COUNTIFS($AA214:AD214,AD214)</f>
        <v>4</v>
      </c>
      <c r="AI214" s="2" t="str">
        <f aca="false">IF(COUNTA(A214:I214)=0,"",IF(OR(NOT(ISNUMBER(A214)),B214="",COUNTIFS(Reparto!$A$8:INDEX(Reparto!$A$8:$A$11,Reparto!$E$5),C214)&lt;&gt;1,NOT(ISNUMBER(D214)),ABS(D214-ROUND(D214,2))&gt;0.000001,MIN(J214:M214)&lt;0,SUM(J214:M214)&lt;=0,COUNT(J214:M214)&lt;&gt;4,ABS(SUM(N214:Q214)-D214)&gt;0.000001),"REVISAR datos","Correcto"))</f>
        <v/>
      </c>
    </row>
    <row r="215" customFormat="false" ht="24" hidden="false" customHeight="true" outlineLevel="0" collapsed="false">
      <c r="A215" s="19"/>
      <c r="B215" s="17"/>
      <c r="C215" s="17"/>
      <c r="D215" s="18"/>
      <c r="E215" s="17"/>
      <c r="F215" s="17"/>
      <c r="G215" s="17"/>
      <c r="H215" s="17"/>
      <c r="I215" s="17"/>
      <c r="J215" s="2" t="n">
        <f aca="false">IF(1&gt;Reparto!$E$5,0,IF(F215="",Reparto!$D$8,F215))</f>
        <v>1800</v>
      </c>
      <c r="K215" s="2" t="n">
        <f aca="false">IF(2&gt;Reparto!$E$5,0,IF(G215="",Reparto!$D$9,G215))</f>
        <v>1200</v>
      </c>
      <c r="L215" s="2" t="n">
        <f aca="false">IF(3&gt;Reparto!$E$5,0,IF(H215="",Reparto!$D$10,H215))</f>
        <v>0</v>
      </c>
      <c r="M215" s="2" t="n">
        <f aca="false">IF(4&gt;Reparto!$E$5,0,IF(I215="",Reparto!$D$11,I215))</f>
        <v>0</v>
      </c>
      <c r="N215" s="8" t="n">
        <f aca="false">IF(OR(NOT(ISNUMBER(D215)),SUM(J215:M215)&lt;=0),0,SIGN(D215)*(V215+IF(AE215&lt;=$Z215,1,0))/100)</f>
        <v>0</v>
      </c>
      <c r="O215" s="8" t="n">
        <f aca="false">IF(OR(NOT(ISNUMBER(D215)),SUM(J215:M215)&lt;=0),0,SIGN(D215)*(W215+IF(AF215&lt;=$Z215,1,0))/100)</f>
        <v>0</v>
      </c>
      <c r="P215" s="8" t="n">
        <f aca="false">IF(OR(NOT(ISNUMBER(D215)),SUM(J215:M215)&lt;=0),0,SIGN(D215)*(X215+IF(AG215&lt;=$Z215,1,0))/100)</f>
        <v>0</v>
      </c>
      <c r="Q215" s="8" t="n">
        <f aca="false">IF(OR(NOT(ISNUMBER(D215)),SUM(J215:M215)&lt;=0),0,SIGN(D215)*(Y215+IF(AH215&lt;=$Z215,1,0))/100)</f>
        <v>0</v>
      </c>
      <c r="R215" s="2" t="n">
        <f aca="false">IF(OR(NOT(ISNUMBER(D215)),SUM(J215:M215)&lt;=0),0,ROUND(ROUND(ABS(D215)*100,0)*J215/SUM(J215:M215),10))</f>
        <v>0</v>
      </c>
      <c r="S215" s="2" t="n">
        <f aca="false">IF(OR(NOT(ISNUMBER(D215)),SUM(J215:M215)&lt;=0),0,ROUND(ROUND(ABS(D215)*100,0)*K215/SUM(J215:M215),10))</f>
        <v>0</v>
      </c>
      <c r="T215" s="2" t="n">
        <f aca="false">IF(OR(NOT(ISNUMBER(D215)),SUM(J215:M215)&lt;=0),0,ROUND(ROUND(ABS(D215)*100,0)*L215/SUM(J215:M215),10))</f>
        <v>0</v>
      </c>
      <c r="U215" s="2" t="n">
        <f aca="false">IF(OR(NOT(ISNUMBER(D215)),SUM(J215:M215)&lt;=0),0,ROUND(ROUND(ABS(D215)*100,0)*M215/SUM(J215:M215),10))</f>
        <v>0</v>
      </c>
      <c r="V215" s="2" t="n">
        <f aca="false">INT(R215)</f>
        <v>0</v>
      </c>
      <c r="W215" s="2" t="n">
        <f aca="false">INT(S215)</f>
        <v>0</v>
      </c>
      <c r="X215" s="2" t="n">
        <f aca="false">INT(T215)</f>
        <v>0</v>
      </c>
      <c r="Y215" s="2" t="n">
        <f aca="false">INT(U215)</f>
        <v>0</v>
      </c>
      <c r="Z215" s="2" t="n">
        <f aca="false">IF(ISNUMBER(D215),ROUND(ABS(D215)*100,0)-SUM(V215:Y215),0)</f>
        <v>0</v>
      </c>
      <c r="AA215" s="2" t="n">
        <f aca="false">ROUND(R215-V215,10)</f>
        <v>0</v>
      </c>
      <c r="AB215" s="2" t="n">
        <f aca="false">ROUND(S215-W215,10)</f>
        <v>0</v>
      </c>
      <c r="AC215" s="2" t="n">
        <f aca="false">ROUND(T215-X215,10)</f>
        <v>0</v>
      </c>
      <c r="AD215" s="2" t="n">
        <f aca="false">ROUND(U215-Y215,10)</f>
        <v>0</v>
      </c>
      <c r="AE215" s="2" t="n">
        <f aca="false">COUNTIFS($AA215:$AD215,"&gt;"&amp;AA215)+COUNTIFS($AA215:AA215,AA215)</f>
        <v>1</v>
      </c>
      <c r="AF215" s="2" t="n">
        <f aca="false">COUNTIFS($AA215:$AD215,"&gt;"&amp;AB215)+COUNTIFS($AA215:AB215,AB215)</f>
        <v>2</v>
      </c>
      <c r="AG215" s="2" t="n">
        <f aca="false">COUNTIFS($AA215:$AD215,"&gt;"&amp;AC215)+COUNTIFS($AA215:AC215,AC215)</f>
        <v>3</v>
      </c>
      <c r="AH215" s="2" t="n">
        <f aca="false">COUNTIFS($AA215:$AD215,"&gt;"&amp;AD215)+COUNTIFS($AA215:AD215,AD215)</f>
        <v>4</v>
      </c>
      <c r="AI215" s="2" t="str">
        <f aca="false">IF(COUNTA(A215:I215)=0,"",IF(OR(NOT(ISNUMBER(A215)),B215="",COUNTIFS(Reparto!$A$8:INDEX(Reparto!$A$8:$A$11,Reparto!$E$5),C215)&lt;&gt;1,NOT(ISNUMBER(D215)),ABS(D215-ROUND(D215,2))&gt;0.000001,MIN(J215:M215)&lt;0,SUM(J215:M215)&lt;=0,COUNT(J215:M215)&lt;&gt;4,ABS(SUM(N215:Q215)-D215)&gt;0.000001),"REVISAR datos","Correcto"))</f>
        <v/>
      </c>
    </row>
    <row r="216" customFormat="false" ht="24" hidden="false" customHeight="true" outlineLevel="0" collapsed="false">
      <c r="A216" s="19"/>
      <c r="B216" s="17"/>
      <c r="C216" s="17"/>
      <c r="D216" s="18"/>
      <c r="E216" s="17"/>
      <c r="F216" s="17"/>
      <c r="G216" s="17"/>
      <c r="H216" s="17"/>
      <c r="I216" s="17"/>
      <c r="J216" s="2" t="n">
        <f aca="false">IF(1&gt;Reparto!$E$5,0,IF(F216="",Reparto!$D$8,F216))</f>
        <v>1800</v>
      </c>
      <c r="K216" s="2" t="n">
        <f aca="false">IF(2&gt;Reparto!$E$5,0,IF(G216="",Reparto!$D$9,G216))</f>
        <v>1200</v>
      </c>
      <c r="L216" s="2" t="n">
        <f aca="false">IF(3&gt;Reparto!$E$5,0,IF(H216="",Reparto!$D$10,H216))</f>
        <v>0</v>
      </c>
      <c r="M216" s="2" t="n">
        <f aca="false">IF(4&gt;Reparto!$E$5,0,IF(I216="",Reparto!$D$11,I216))</f>
        <v>0</v>
      </c>
      <c r="N216" s="8" t="n">
        <f aca="false">IF(OR(NOT(ISNUMBER(D216)),SUM(J216:M216)&lt;=0),0,SIGN(D216)*(V216+IF(AE216&lt;=$Z216,1,0))/100)</f>
        <v>0</v>
      </c>
      <c r="O216" s="8" t="n">
        <f aca="false">IF(OR(NOT(ISNUMBER(D216)),SUM(J216:M216)&lt;=0),0,SIGN(D216)*(W216+IF(AF216&lt;=$Z216,1,0))/100)</f>
        <v>0</v>
      </c>
      <c r="P216" s="8" t="n">
        <f aca="false">IF(OR(NOT(ISNUMBER(D216)),SUM(J216:M216)&lt;=0),0,SIGN(D216)*(X216+IF(AG216&lt;=$Z216,1,0))/100)</f>
        <v>0</v>
      </c>
      <c r="Q216" s="8" t="n">
        <f aca="false">IF(OR(NOT(ISNUMBER(D216)),SUM(J216:M216)&lt;=0),0,SIGN(D216)*(Y216+IF(AH216&lt;=$Z216,1,0))/100)</f>
        <v>0</v>
      </c>
      <c r="R216" s="2" t="n">
        <f aca="false">IF(OR(NOT(ISNUMBER(D216)),SUM(J216:M216)&lt;=0),0,ROUND(ROUND(ABS(D216)*100,0)*J216/SUM(J216:M216),10))</f>
        <v>0</v>
      </c>
      <c r="S216" s="2" t="n">
        <f aca="false">IF(OR(NOT(ISNUMBER(D216)),SUM(J216:M216)&lt;=0),0,ROUND(ROUND(ABS(D216)*100,0)*K216/SUM(J216:M216),10))</f>
        <v>0</v>
      </c>
      <c r="T216" s="2" t="n">
        <f aca="false">IF(OR(NOT(ISNUMBER(D216)),SUM(J216:M216)&lt;=0),0,ROUND(ROUND(ABS(D216)*100,0)*L216/SUM(J216:M216),10))</f>
        <v>0</v>
      </c>
      <c r="U216" s="2" t="n">
        <f aca="false">IF(OR(NOT(ISNUMBER(D216)),SUM(J216:M216)&lt;=0),0,ROUND(ROUND(ABS(D216)*100,0)*M216/SUM(J216:M216),10))</f>
        <v>0</v>
      </c>
      <c r="V216" s="2" t="n">
        <f aca="false">INT(R216)</f>
        <v>0</v>
      </c>
      <c r="W216" s="2" t="n">
        <f aca="false">INT(S216)</f>
        <v>0</v>
      </c>
      <c r="X216" s="2" t="n">
        <f aca="false">INT(T216)</f>
        <v>0</v>
      </c>
      <c r="Y216" s="2" t="n">
        <f aca="false">INT(U216)</f>
        <v>0</v>
      </c>
      <c r="Z216" s="2" t="n">
        <f aca="false">IF(ISNUMBER(D216),ROUND(ABS(D216)*100,0)-SUM(V216:Y216),0)</f>
        <v>0</v>
      </c>
      <c r="AA216" s="2" t="n">
        <f aca="false">ROUND(R216-V216,10)</f>
        <v>0</v>
      </c>
      <c r="AB216" s="2" t="n">
        <f aca="false">ROUND(S216-W216,10)</f>
        <v>0</v>
      </c>
      <c r="AC216" s="2" t="n">
        <f aca="false">ROUND(T216-X216,10)</f>
        <v>0</v>
      </c>
      <c r="AD216" s="2" t="n">
        <f aca="false">ROUND(U216-Y216,10)</f>
        <v>0</v>
      </c>
      <c r="AE216" s="2" t="n">
        <f aca="false">COUNTIFS($AA216:$AD216,"&gt;"&amp;AA216)+COUNTIFS($AA216:AA216,AA216)</f>
        <v>1</v>
      </c>
      <c r="AF216" s="2" t="n">
        <f aca="false">COUNTIFS($AA216:$AD216,"&gt;"&amp;AB216)+COUNTIFS($AA216:AB216,AB216)</f>
        <v>2</v>
      </c>
      <c r="AG216" s="2" t="n">
        <f aca="false">COUNTIFS($AA216:$AD216,"&gt;"&amp;AC216)+COUNTIFS($AA216:AC216,AC216)</f>
        <v>3</v>
      </c>
      <c r="AH216" s="2" t="n">
        <f aca="false">COUNTIFS($AA216:$AD216,"&gt;"&amp;AD216)+COUNTIFS($AA216:AD216,AD216)</f>
        <v>4</v>
      </c>
      <c r="AI216" s="2" t="str">
        <f aca="false">IF(COUNTA(A216:I216)=0,"",IF(OR(NOT(ISNUMBER(A216)),B216="",COUNTIFS(Reparto!$A$8:INDEX(Reparto!$A$8:$A$11,Reparto!$E$5),C216)&lt;&gt;1,NOT(ISNUMBER(D216)),ABS(D216-ROUND(D216,2))&gt;0.000001,MIN(J216:M216)&lt;0,SUM(J216:M216)&lt;=0,COUNT(J216:M216)&lt;&gt;4,ABS(SUM(N216:Q216)-D216)&gt;0.000001),"REVISAR datos","Correcto"))</f>
        <v/>
      </c>
    </row>
    <row r="217" customFormat="false" ht="24" hidden="false" customHeight="true" outlineLevel="0" collapsed="false">
      <c r="A217" s="19"/>
      <c r="B217" s="17"/>
      <c r="C217" s="17"/>
      <c r="D217" s="18"/>
      <c r="E217" s="17"/>
      <c r="F217" s="17"/>
      <c r="G217" s="17"/>
      <c r="H217" s="17"/>
      <c r="I217" s="17"/>
      <c r="J217" s="2" t="n">
        <f aca="false">IF(1&gt;Reparto!$E$5,0,IF(F217="",Reparto!$D$8,F217))</f>
        <v>1800</v>
      </c>
      <c r="K217" s="2" t="n">
        <f aca="false">IF(2&gt;Reparto!$E$5,0,IF(G217="",Reparto!$D$9,G217))</f>
        <v>1200</v>
      </c>
      <c r="L217" s="2" t="n">
        <f aca="false">IF(3&gt;Reparto!$E$5,0,IF(H217="",Reparto!$D$10,H217))</f>
        <v>0</v>
      </c>
      <c r="M217" s="2" t="n">
        <f aca="false">IF(4&gt;Reparto!$E$5,0,IF(I217="",Reparto!$D$11,I217))</f>
        <v>0</v>
      </c>
      <c r="N217" s="8" t="n">
        <f aca="false">IF(OR(NOT(ISNUMBER(D217)),SUM(J217:M217)&lt;=0),0,SIGN(D217)*(V217+IF(AE217&lt;=$Z217,1,0))/100)</f>
        <v>0</v>
      </c>
      <c r="O217" s="8" t="n">
        <f aca="false">IF(OR(NOT(ISNUMBER(D217)),SUM(J217:M217)&lt;=0),0,SIGN(D217)*(W217+IF(AF217&lt;=$Z217,1,0))/100)</f>
        <v>0</v>
      </c>
      <c r="P217" s="8" t="n">
        <f aca="false">IF(OR(NOT(ISNUMBER(D217)),SUM(J217:M217)&lt;=0),0,SIGN(D217)*(X217+IF(AG217&lt;=$Z217,1,0))/100)</f>
        <v>0</v>
      </c>
      <c r="Q217" s="8" t="n">
        <f aca="false">IF(OR(NOT(ISNUMBER(D217)),SUM(J217:M217)&lt;=0),0,SIGN(D217)*(Y217+IF(AH217&lt;=$Z217,1,0))/100)</f>
        <v>0</v>
      </c>
      <c r="R217" s="2" t="n">
        <f aca="false">IF(OR(NOT(ISNUMBER(D217)),SUM(J217:M217)&lt;=0),0,ROUND(ROUND(ABS(D217)*100,0)*J217/SUM(J217:M217),10))</f>
        <v>0</v>
      </c>
      <c r="S217" s="2" t="n">
        <f aca="false">IF(OR(NOT(ISNUMBER(D217)),SUM(J217:M217)&lt;=0),0,ROUND(ROUND(ABS(D217)*100,0)*K217/SUM(J217:M217),10))</f>
        <v>0</v>
      </c>
      <c r="T217" s="2" t="n">
        <f aca="false">IF(OR(NOT(ISNUMBER(D217)),SUM(J217:M217)&lt;=0),0,ROUND(ROUND(ABS(D217)*100,0)*L217/SUM(J217:M217),10))</f>
        <v>0</v>
      </c>
      <c r="U217" s="2" t="n">
        <f aca="false">IF(OR(NOT(ISNUMBER(D217)),SUM(J217:M217)&lt;=0),0,ROUND(ROUND(ABS(D217)*100,0)*M217/SUM(J217:M217),10))</f>
        <v>0</v>
      </c>
      <c r="V217" s="2" t="n">
        <f aca="false">INT(R217)</f>
        <v>0</v>
      </c>
      <c r="W217" s="2" t="n">
        <f aca="false">INT(S217)</f>
        <v>0</v>
      </c>
      <c r="X217" s="2" t="n">
        <f aca="false">INT(T217)</f>
        <v>0</v>
      </c>
      <c r="Y217" s="2" t="n">
        <f aca="false">INT(U217)</f>
        <v>0</v>
      </c>
      <c r="Z217" s="2" t="n">
        <f aca="false">IF(ISNUMBER(D217),ROUND(ABS(D217)*100,0)-SUM(V217:Y217),0)</f>
        <v>0</v>
      </c>
      <c r="AA217" s="2" t="n">
        <f aca="false">ROUND(R217-V217,10)</f>
        <v>0</v>
      </c>
      <c r="AB217" s="2" t="n">
        <f aca="false">ROUND(S217-W217,10)</f>
        <v>0</v>
      </c>
      <c r="AC217" s="2" t="n">
        <f aca="false">ROUND(T217-X217,10)</f>
        <v>0</v>
      </c>
      <c r="AD217" s="2" t="n">
        <f aca="false">ROUND(U217-Y217,10)</f>
        <v>0</v>
      </c>
      <c r="AE217" s="2" t="n">
        <f aca="false">COUNTIFS($AA217:$AD217,"&gt;"&amp;AA217)+COUNTIFS($AA217:AA217,AA217)</f>
        <v>1</v>
      </c>
      <c r="AF217" s="2" t="n">
        <f aca="false">COUNTIFS($AA217:$AD217,"&gt;"&amp;AB217)+COUNTIFS($AA217:AB217,AB217)</f>
        <v>2</v>
      </c>
      <c r="AG217" s="2" t="n">
        <f aca="false">COUNTIFS($AA217:$AD217,"&gt;"&amp;AC217)+COUNTIFS($AA217:AC217,AC217)</f>
        <v>3</v>
      </c>
      <c r="AH217" s="2" t="n">
        <f aca="false">COUNTIFS($AA217:$AD217,"&gt;"&amp;AD217)+COUNTIFS($AA217:AD217,AD217)</f>
        <v>4</v>
      </c>
      <c r="AI217" s="2" t="str">
        <f aca="false">IF(COUNTA(A217:I217)=0,"",IF(OR(NOT(ISNUMBER(A217)),B217="",COUNTIFS(Reparto!$A$8:INDEX(Reparto!$A$8:$A$11,Reparto!$E$5),C217)&lt;&gt;1,NOT(ISNUMBER(D217)),ABS(D217-ROUND(D217,2))&gt;0.000001,MIN(J217:M217)&lt;0,SUM(J217:M217)&lt;=0,COUNT(J217:M217)&lt;&gt;4,ABS(SUM(N217:Q217)-D217)&gt;0.000001),"REVISAR datos","Correcto"))</f>
        <v/>
      </c>
    </row>
    <row r="218" customFormat="false" ht="24" hidden="false" customHeight="true" outlineLevel="0" collapsed="false">
      <c r="A218" s="19"/>
      <c r="B218" s="17"/>
      <c r="C218" s="17"/>
      <c r="D218" s="18"/>
      <c r="E218" s="17"/>
      <c r="F218" s="17"/>
      <c r="G218" s="17"/>
      <c r="H218" s="17"/>
      <c r="I218" s="17"/>
      <c r="J218" s="2" t="n">
        <f aca="false">IF(1&gt;Reparto!$E$5,0,IF(F218="",Reparto!$D$8,F218))</f>
        <v>1800</v>
      </c>
      <c r="K218" s="2" t="n">
        <f aca="false">IF(2&gt;Reparto!$E$5,0,IF(G218="",Reparto!$D$9,G218))</f>
        <v>1200</v>
      </c>
      <c r="L218" s="2" t="n">
        <f aca="false">IF(3&gt;Reparto!$E$5,0,IF(H218="",Reparto!$D$10,H218))</f>
        <v>0</v>
      </c>
      <c r="M218" s="2" t="n">
        <f aca="false">IF(4&gt;Reparto!$E$5,0,IF(I218="",Reparto!$D$11,I218))</f>
        <v>0</v>
      </c>
      <c r="N218" s="8" t="n">
        <f aca="false">IF(OR(NOT(ISNUMBER(D218)),SUM(J218:M218)&lt;=0),0,SIGN(D218)*(V218+IF(AE218&lt;=$Z218,1,0))/100)</f>
        <v>0</v>
      </c>
      <c r="O218" s="8" t="n">
        <f aca="false">IF(OR(NOT(ISNUMBER(D218)),SUM(J218:M218)&lt;=0),0,SIGN(D218)*(W218+IF(AF218&lt;=$Z218,1,0))/100)</f>
        <v>0</v>
      </c>
      <c r="P218" s="8" t="n">
        <f aca="false">IF(OR(NOT(ISNUMBER(D218)),SUM(J218:M218)&lt;=0),0,SIGN(D218)*(X218+IF(AG218&lt;=$Z218,1,0))/100)</f>
        <v>0</v>
      </c>
      <c r="Q218" s="8" t="n">
        <f aca="false">IF(OR(NOT(ISNUMBER(D218)),SUM(J218:M218)&lt;=0),0,SIGN(D218)*(Y218+IF(AH218&lt;=$Z218,1,0))/100)</f>
        <v>0</v>
      </c>
      <c r="R218" s="2" t="n">
        <f aca="false">IF(OR(NOT(ISNUMBER(D218)),SUM(J218:M218)&lt;=0),0,ROUND(ROUND(ABS(D218)*100,0)*J218/SUM(J218:M218),10))</f>
        <v>0</v>
      </c>
      <c r="S218" s="2" t="n">
        <f aca="false">IF(OR(NOT(ISNUMBER(D218)),SUM(J218:M218)&lt;=0),0,ROUND(ROUND(ABS(D218)*100,0)*K218/SUM(J218:M218),10))</f>
        <v>0</v>
      </c>
      <c r="T218" s="2" t="n">
        <f aca="false">IF(OR(NOT(ISNUMBER(D218)),SUM(J218:M218)&lt;=0),0,ROUND(ROUND(ABS(D218)*100,0)*L218/SUM(J218:M218),10))</f>
        <v>0</v>
      </c>
      <c r="U218" s="2" t="n">
        <f aca="false">IF(OR(NOT(ISNUMBER(D218)),SUM(J218:M218)&lt;=0),0,ROUND(ROUND(ABS(D218)*100,0)*M218/SUM(J218:M218),10))</f>
        <v>0</v>
      </c>
      <c r="V218" s="2" t="n">
        <f aca="false">INT(R218)</f>
        <v>0</v>
      </c>
      <c r="W218" s="2" t="n">
        <f aca="false">INT(S218)</f>
        <v>0</v>
      </c>
      <c r="X218" s="2" t="n">
        <f aca="false">INT(T218)</f>
        <v>0</v>
      </c>
      <c r="Y218" s="2" t="n">
        <f aca="false">INT(U218)</f>
        <v>0</v>
      </c>
      <c r="Z218" s="2" t="n">
        <f aca="false">IF(ISNUMBER(D218),ROUND(ABS(D218)*100,0)-SUM(V218:Y218),0)</f>
        <v>0</v>
      </c>
      <c r="AA218" s="2" t="n">
        <f aca="false">ROUND(R218-V218,10)</f>
        <v>0</v>
      </c>
      <c r="AB218" s="2" t="n">
        <f aca="false">ROUND(S218-W218,10)</f>
        <v>0</v>
      </c>
      <c r="AC218" s="2" t="n">
        <f aca="false">ROUND(T218-X218,10)</f>
        <v>0</v>
      </c>
      <c r="AD218" s="2" t="n">
        <f aca="false">ROUND(U218-Y218,10)</f>
        <v>0</v>
      </c>
      <c r="AE218" s="2" t="n">
        <f aca="false">COUNTIFS($AA218:$AD218,"&gt;"&amp;AA218)+COUNTIFS($AA218:AA218,AA218)</f>
        <v>1</v>
      </c>
      <c r="AF218" s="2" t="n">
        <f aca="false">COUNTIFS($AA218:$AD218,"&gt;"&amp;AB218)+COUNTIFS($AA218:AB218,AB218)</f>
        <v>2</v>
      </c>
      <c r="AG218" s="2" t="n">
        <f aca="false">COUNTIFS($AA218:$AD218,"&gt;"&amp;AC218)+COUNTIFS($AA218:AC218,AC218)</f>
        <v>3</v>
      </c>
      <c r="AH218" s="2" t="n">
        <f aca="false">COUNTIFS($AA218:$AD218,"&gt;"&amp;AD218)+COUNTIFS($AA218:AD218,AD218)</f>
        <v>4</v>
      </c>
      <c r="AI218" s="2" t="str">
        <f aca="false">IF(COUNTA(A218:I218)=0,"",IF(OR(NOT(ISNUMBER(A218)),B218="",COUNTIFS(Reparto!$A$8:INDEX(Reparto!$A$8:$A$11,Reparto!$E$5),C218)&lt;&gt;1,NOT(ISNUMBER(D218)),ABS(D218-ROUND(D218,2))&gt;0.000001,MIN(J218:M218)&lt;0,SUM(J218:M218)&lt;=0,COUNT(J218:M218)&lt;&gt;4,ABS(SUM(N218:Q218)-D218)&gt;0.000001),"REVISAR datos","Correcto"))</f>
        <v/>
      </c>
    </row>
    <row r="219" customFormat="false" ht="24" hidden="false" customHeight="true" outlineLevel="0" collapsed="false">
      <c r="A219" s="19"/>
      <c r="B219" s="17"/>
      <c r="C219" s="17"/>
      <c r="D219" s="18"/>
      <c r="E219" s="17"/>
      <c r="F219" s="17"/>
      <c r="G219" s="17"/>
      <c r="H219" s="17"/>
      <c r="I219" s="17"/>
      <c r="J219" s="2" t="n">
        <f aca="false">IF(1&gt;Reparto!$E$5,0,IF(F219="",Reparto!$D$8,F219))</f>
        <v>1800</v>
      </c>
      <c r="K219" s="2" t="n">
        <f aca="false">IF(2&gt;Reparto!$E$5,0,IF(G219="",Reparto!$D$9,G219))</f>
        <v>1200</v>
      </c>
      <c r="L219" s="2" t="n">
        <f aca="false">IF(3&gt;Reparto!$E$5,0,IF(H219="",Reparto!$D$10,H219))</f>
        <v>0</v>
      </c>
      <c r="M219" s="2" t="n">
        <f aca="false">IF(4&gt;Reparto!$E$5,0,IF(I219="",Reparto!$D$11,I219))</f>
        <v>0</v>
      </c>
      <c r="N219" s="8" t="n">
        <f aca="false">IF(OR(NOT(ISNUMBER(D219)),SUM(J219:M219)&lt;=0),0,SIGN(D219)*(V219+IF(AE219&lt;=$Z219,1,0))/100)</f>
        <v>0</v>
      </c>
      <c r="O219" s="8" t="n">
        <f aca="false">IF(OR(NOT(ISNUMBER(D219)),SUM(J219:M219)&lt;=0),0,SIGN(D219)*(W219+IF(AF219&lt;=$Z219,1,0))/100)</f>
        <v>0</v>
      </c>
      <c r="P219" s="8" t="n">
        <f aca="false">IF(OR(NOT(ISNUMBER(D219)),SUM(J219:M219)&lt;=0),0,SIGN(D219)*(X219+IF(AG219&lt;=$Z219,1,0))/100)</f>
        <v>0</v>
      </c>
      <c r="Q219" s="8" t="n">
        <f aca="false">IF(OR(NOT(ISNUMBER(D219)),SUM(J219:M219)&lt;=0),0,SIGN(D219)*(Y219+IF(AH219&lt;=$Z219,1,0))/100)</f>
        <v>0</v>
      </c>
      <c r="R219" s="2" t="n">
        <f aca="false">IF(OR(NOT(ISNUMBER(D219)),SUM(J219:M219)&lt;=0),0,ROUND(ROUND(ABS(D219)*100,0)*J219/SUM(J219:M219),10))</f>
        <v>0</v>
      </c>
      <c r="S219" s="2" t="n">
        <f aca="false">IF(OR(NOT(ISNUMBER(D219)),SUM(J219:M219)&lt;=0),0,ROUND(ROUND(ABS(D219)*100,0)*K219/SUM(J219:M219),10))</f>
        <v>0</v>
      </c>
      <c r="T219" s="2" t="n">
        <f aca="false">IF(OR(NOT(ISNUMBER(D219)),SUM(J219:M219)&lt;=0),0,ROUND(ROUND(ABS(D219)*100,0)*L219/SUM(J219:M219),10))</f>
        <v>0</v>
      </c>
      <c r="U219" s="2" t="n">
        <f aca="false">IF(OR(NOT(ISNUMBER(D219)),SUM(J219:M219)&lt;=0),0,ROUND(ROUND(ABS(D219)*100,0)*M219/SUM(J219:M219),10))</f>
        <v>0</v>
      </c>
      <c r="V219" s="2" t="n">
        <f aca="false">INT(R219)</f>
        <v>0</v>
      </c>
      <c r="W219" s="2" t="n">
        <f aca="false">INT(S219)</f>
        <v>0</v>
      </c>
      <c r="X219" s="2" t="n">
        <f aca="false">INT(T219)</f>
        <v>0</v>
      </c>
      <c r="Y219" s="2" t="n">
        <f aca="false">INT(U219)</f>
        <v>0</v>
      </c>
      <c r="Z219" s="2" t="n">
        <f aca="false">IF(ISNUMBER(D219),ROUND(ABS(D219)*100,0)-SUM(V219:Y219),0)</f>
        <v>0</v>
      </c>
      <c r="AA219" s="2" t="n">
        <f aca="false">ROUND(R219-V219,10)</f>
        <v>0</v>
      </c>
      <c r="AB219" s="2" t="n">
        <f aca="false">ROUND(S219-W219,10)</f>
        <v>0</v>
      </c>
      <c r="AC219" s="2" t="n">
        <f aca="false">ROUND(T219-X219,10)</f>
        <v>0</v>
      </c>
      <c r="AD219" s="2" t="n">
        <f aca="false">ROUND(U219-Y219,10)</f>
        <v>0</v>
      </c>
      <c r="AE219" s="2" t="n">
        <f aca="false">COUNTIFS($AA219:$AD219,"&gt;"&amp;AA219)+COUNTIFS($AA219:AA219,AA219)</f>
        <v>1</v>
      </c>
      <c r="AF219" s="2" t="n">
        <f aca="false">COUNTIFS($AA219:$AD219,"&gt;"&amp;AB219)+COUNTIFS($AA219:AB219,AB219)</f>
        <v>2</v>
      </c>
      <c r="AG219" s="2" t="n">
        <f aca="false">COUNTIFS($AA219:$AD219,"&gt;"&amp;AC219)+COUNTIFS($AA219:AC219,AC219)</f>
        <v>3</v>
      </c>
      <c r="AH219" s="2" t="n">
        <f aca="false">COUNTIFS($AA219:$AD219,"&gt;"&amp;AD219)+COUNTIFS($AA219:AD219,AD219)</f>
        <v>4</v>
      </c>
      <c r="AI219" s="2" t="str">
        <f aca="false">IF(COUNTA(A219:I219)=0,"",IF(OR(NOT(ISNUMBER(A219)),B219="",COUNTIFS(Reparto!$A$8:INDEX(Reparto!$A$8:$A$11,Reparto!$E$5),C219)&lt;&gt;1,NOT(ISNUMBER(D219)),ABS(D219-ROUND(D219,2))&gt;0.000001,MIN(J219:M219)&lt;0,SUM(J219:M219)&lt;=0,COUNT(J219:M219)&lt;&gt;4,ABS(SUM(N219:Q219)-D219)&gt;0.000001),"REVISAR datos","Correcto"))</f>
        <v/>
      </c>
    </row>
    <row r="220" customFormat="false" ht="24" hidden="false" customHeight="true" outlineLevel="0" collapsed="false">
      <c r="A220" s="19"/>
      <c r="B220" s="17"/>
      <c r="C220" s="17"/>
      <c r="D220" s="18"/>
      <c r="E220" s="17"/>
      <c r="F220" s="17"/>
      <c r="G220" s="17"/>
      <c r="H220" s="17"/>
      <c r="I220" s="17"/>
      <c r="J220" s="2" t="n">
        <f aca="false">IF(1&gt;Reparto!$E$5,0,IF(F220="",Reparto!$D$8,F220))</f>
        <v>1800</v>
      </c>
      <c r="K220" s="2" t="n">
        <f aca="false">IF(2&gt;Reparto!$E$5,0,IF(G220="",Reparto!$D$9,G220))</f>
        <v>1200</v>
      </c>
      <c r="L220" s="2" t="n">
        <f aca="false">IF(3&gt;Reparto!$E$5,0,IF(H220="",Reparto!$D$10,H220))</f>
        <v>0</v>
      </c>
      <c r="M220" s="2" t="n">
        <f aca="false">IF(4&gt;Reparto!$E$5,0,IF(I220="",Reparto!$D$11,I220))</f>
        <v>0</v>
      </c>
      <c r="N220" s="8" t="n">
        <f aca="false">IF(OR(NOT(ISNUMBER(D220)),SUM(J220:M220)&lt;=0),0,SIGN(D220)*(V220+IF(AE220&lt;=$Z220,1,0))/100)</f>
        <v>0</v>
      </c>
      <c r="O220" s="8" t="n">
        <f aca="false">IF(OR(NOT(ISNUMBER(D220)),SUM(J220:M220)&lt;=0),0,SIGN(D220)*(W220+IF(AF220&lt;=$Z220,1,0))/100)</f>
        <v>0</v>
      </c>
      <c r="P220" s="8" t="n">
        <f aca="false">IF(OR(NOT(ISNUMBER(D220)),SUM(J220:M220)&lt;=0),0,SIGN(D220)*(X220+IF(AG220&lt;=$Z220,1,0))/100)</f>
        <v>0</v>
      </c>
      <c r="Q220" s="8" t="n">
        <f aca="false">IF(OR(NOT(ISNUMBER(D220)),SUM(J220:M220)&lt;=0),0,SIGN(D220)*(Y220+IF(AH220&lt;=$Z220,1,0))/100)</f>
        <v>0</v>
      </c>
      <c r="R220" s="2" t="n">
        <f aca="false">IF(OR(NOT(ISNUMBER(D220)),SUM(J220:M220)&lt;=0),0,ROUND(ROUND(ABS(D220)*100,0)*J220/SUM(J220:M220),10))</f>
        <v>0</v>
      </c>
      <c r="S220" s="2" t="n">
        <f aca="false">IF(OR(NOT(ISNUMBER(D220)),SUM(J220:M220)&lt;=0),0,ROUND(ROUND(ABS(D220)*100,0)*K220/SUM(J220:M220),10))</f>
        <v>0</v>
      </c>
      <c r="T220" s="2" t="n">
        <f aca="false">IF(OR(NOT(ISNUMBER(D220)),SUM(J220:M220)&lt;=0),0,ROUND(ROUND(ABS(D220)*100,0)*L220/SUM(J220:M220),10))</f>
        <v>0</v>
      </c>
      <c r="U220" s="2" t="n">
        <f aca="false">IF(OR(NOT(ISNUMBER(D220)),SUM(J220:M220)&lt;=0),0,ROUND(ROUND(ABS(D220)*100,0)*M220/SUM(J220:M220),10))</f>
        <v>0</v>
      </c>
      <c r="V220" s="2" t="n">
        <f aca="false">INT(R220)</f>
        <v>0</v>
      </c>
      <c r="W220" s="2" t="n">
        <f aca="false">INT(S220)</f>
        <v>0</v>
      </c>
      <c r="X220" s="2" t="n">
        <f aca="false">INT(T220)</f>
        <v>0</v>
      </c>
      <c r="Y220" s="2" t="n">
        <f aca="false">INT(U220)</f>
        <v>0</v>
      </c>
      <c r="Z220" s="2" t="n">
        <f aca="false">IF(ISNUMBER(D220),ROUND(ABS(D220)*100,0)-SUM(V220:Y220),0)</f>
        <v>0</v>
      </c>
      <c r="AA220" s="2" t="n">
        <f aca="false">ROUND(R220-V220,10)</f>
        <v>0</v>
      </c>
      <c r="AB220" s="2" t="n">
        <f aca="false">ROUND(S220-W220,10)</f>
        <v>0</v>
      </c>
      <c r="AC220" s="2" t="n">
        <f aca="false">ROUND(T220-X220,10)</f>
        <v>0</v>
      </c>
      <c r="AD220" s="2" t="n">
        <f aca="false">ROUND(U220-Y220,10)</f>
        <v>0</v>
      </c>
      <c r="AE220" s="2" t="n">
        <f aca="false">COUNTIFS($AA220:$AD220,"&gt;"&amp;AA220)+COUNTIFS($AA220:AA220,AA220)</f>
        <v>1</v>
      </c>
      <c r="AF220" s="2" t="n">
        <f aca="false">COUNTIFS($AA220:$AD220,"&gt;"&amp;AB220)+COUNTIFS($AA220:AB220,AB220)</f>
        <v>2</v>
      </c>
      <c r="AG220" s="2" t="n">
        <f aca="false">COUNTIFS($AA220:$AD220,"&gt;"&amp;AC220)+COUNTIFS($AA220:AC220,AC220)</f>
        <v>3</v>
      </c>
      <c r="AH220" s="2" t="n">
        <f aca="false">COUNTIFS($AA220:$AD220,"&gt;"&amp;AD220)+COUNTIFS($AA220:AD220,AD220)</f>
        <v>4</v>
      </c>
      <c r="AI220" s="2" t="str">
        <f aca="false">IF(COUNTA(A220:I220)=0,"",IF(OR(NOT(ISNUMBER(A220)),B220="",COUNTIFS(Reparto!$A$8:INDEX(Reparto!$A$8:$A$11,Reparto!$E$5),C220)&lt;&gt;1,NOT(ISNUMBER(D220)),ABS(D220-ROUND(D220,2))&gt;0.000001,MIN(J220:M220)&lt;0,SUM(J220:M220)&lt;=0,COUNT(J220:M220)&lt;&gt;4,ABS(SUM(N220:Q220)-D220)&gt;0.000001),"REVISAR datos","Correcto"))</f>
        <v/>
      </c>
    </row>
    <row r="221" customFormat="false" ht="24" hidden="false" customHeight="true" outlineLevel="0" collapsed="false">
      <c r="A221" s="19"/>
      <c r="B221" s="17"/>
      <c r="C221" s="17"/>
      <c r="D221" s="18"/>
      <c r="E221" s="17"/>
      <c r="F221" s="17"/>
      <c r="G221" s="17"/>
      <c r="H221" s="17"/>
      <c r="I221" s="17"/>
      <c r="J221" s="2" t="n">
        <f aca="false">IF(1&gt;Reparto!$E$5,0,IF(F221="",Reparto!$D$8,F221))</f>
        <v>1800</v>
      </c>
      <c r="K221" s="2" t="n">
        <f aca="false">IF(2&gt;Reparto!$E$5,0,IF(G221="",Reparto!$D$9,G221))</f>
        <v>1200</v>
      </c>
      <c r="L221" s="2" t="n">
        <f aca="false">IF(3&gt;Reparto!$E$5,0,IF(H221="",Reparto!$D$10,H221))</f>
        <v>0</v>
      </c>
      <c r="M221" s="2" t="n">
        <f aca="false">IF(4&gt;Reparto!$E$5,0,IF(I221="",Reparto!$D$11,I221))</f>
        <v>0</v>
      </c>
      <c r="N221" s="8" t="n">
        <f aca="false">IF(OR(NOT(ISNUMBER(D221)),SUM(J221:M221)&lt;=0),0,SIGN(D221)*(V221+IF(AE221&lt;=$Z221,1,0))/100)</f>
        <v>0</v>
      </c>
      <c r="O221" s="8" t="n">
        <f aca="false">IF(OR(NOT(ISNUMBER(D221)),SUM(J221:M221)&lt;=0),0,SIGN(D221)*(W221+IF(AF221&lt;=$Z221,1,0))/100)</f>
        <v>0</v>
      </c>
      <c r="P221" s="8" t="n">
        <f aca="false">IF(OR(NOT(ISNUMBER(D221)),SUM(J221:M221)&lt;=0),0,SIGN(D221)*(X221+IF(AG221&lt;=$Z221,1,0))/100)</f>
        <v>0</v>
      </c>
      <c r="Q221" s="8" t="n">
        <f aca="false">IF(OR(NOT(ISNUMBER(D221)),SUM(J221:M221)&lt;=0),0,SIGN(D221)*(Y221+IF(AH221&lt;=$Z221,1,0))/100)</f>
        <v>0</v>
      </c>
      <c r="R221" s="2" t="n">
        <f aca="false">IF(OR(NOT(ISNUMBER(D221)),SUM(J221:M221)&lt;=0),0,ROUND(ROUND(ABS(D221)*100,0)*J221/SUM(J221:M221),10))</f>
        <v>0</v>
      </c>
      <c r="S221" s="2" t="n">
        <f aca="false">IF(OR(NOT(ISNUMBER(D221)),SUM(J221:M221)&lt;=0),0,ROUND(ROUND(ABS(D221)*100,0)*K221/SUM(J221:M221),10))</f>
        <v>0</v>
      </c>
      <c r="T221" s="2" t="n">
        <f aca="false">IF(OR(NOT(ISNUMBER(D221)),SUM(J221:M221)&lt;=0),0,ROUND(ROUND(ABS(D221)*100,0)*L221/SUM(J221:M221),10))</f>
        <v>0</v>
      </c>
      <c r="U221" s="2" t="n">
        <f aca="false">IF(OR(NOT(ISNUMBER(D221)),SUM(J221:M221)&lt;=0),0,ROUND(ROUND(ABS(D221)*100,0)*M221/SUM(J221:M221),10))</f>
        <v>0</v>
      </c>
      <c r="V221" s="2" t="n">
        <f aca="false">INT(R221)</f>
        <v>0</v>
      </c>
      <c r="W221" s="2" t="n">
        <f aca="false">INT(S221)</f>
        <v>0</v>
      </c>
      <c r="X221" s="2" t="n">
        <f aca="false">INT(T221)</f>
        <v>0</v>
      </c>
      <c r="Y221" s="2" t="n">
        <f aca="false">INT(U221)</f>
        <v>0</v>
      </c>
      <c r="Z221" s="2" t="n">
        <f aca="false">IF(ISNUMBER(D221),ROUND(ABS(D221)*100,0)-SUM(V221:Y221),0)</f>
        <v>0</v>
      </c>
      <c r="AA221" s="2" t="n">
        <f aca="false">ROUND(R221-V221,10)</f>
        <v>0</v>
      </c>
      <c r="AB221" s="2" t="n">
        <f aca="false">ROUND(S221-W221,10)</f>
        <v>0</v>
      </c>
      <c r="AC221" s="2" t="n">
        <f aca="false">ROUND(T221-X221,10)</f>
        <v>0</v>
      </c>
      <c r="AD221" s="2" t="n">
        <f aca="false">ROUND(U221-Y221,10)</f>
        <v>0</v>
      </c>
      <c r="AE221" s="2" t="n">
        <f aca="false">COUNTIFS($AA221:$AD221,"&gt;"&amp;AA221)+COUNTIFS($AA221:AA221,AA221)</f>
        <v>1</v>
      </c>
      <c r="AF221" s="2" t="n">
        <f aca="false">COUNTIFS($AA221:$AD221,"&gt;"&amp;AB221)+COUNTIFS($AA221:AB221,AB221)</f>
        <v>2</v>
      </c>
      <c r="AG221" s="2" t="n">
        <f aca="false">COUNTIFS($AA221:$AD221,"&gt;"&amp;AC221)+COUNTIFS($AA221:AC221,AC221)</f>
        <v>3</v>
      </c>
      <c r="AH221" s="2" t="n">
        <f aca="false">COUNTIFS($AA221:$AD221,"&gt;"&amp;AD221)+COUNTIFS($AA221:AD221,AD221)</f>
        <v>4</v>
      </c>
      <c r="AI221" s="2" t="str">
        <f aca="false">IF(COUNTA(A221:I221)=0,"",IF(OR(NOT(ISNUMBER(A221)),B221="",COUNTIFS(Reparto!$A$8:INDEX(Reparto!$A$8:$A$11,Reparto!$E$5),C221)&lt;&gt;1,NOT(ISNUMBER(D221)),ABS(D221-ROUND(D221,2))&gt;0.000001,MIN(J221:M221)&lt;0,SUM(J221:M221)&lt;=0,COUNT(J221:M221)&lt;&gt;4,ABS(SUM(N221:Q221)-D221)&gt;0.000001),"REVISAR datos","Correcto"))</f>
        <v/>
      </c>
    </row>
    <row r="222" customFormat="false" ht="24" hidden="false" customHeight="true" outlineLevel="0" collapsed="false">
      <c r="A222" s="19"/>
      <c r="B222" s="17"/>
      <c r="C222" s="17"/>
      <c r="D222" s="18"/>
      <c r="E222" s="17"/>
      <c r="F222" s="17"/>
      <c r="G222" s="17"/>
      <c r="H222" s="17"/>
      <c r="I222" s="17"/>
      <c r="J222" s="2" t="n">
        <f aca="false">IF(1&gt;Reparto!$E$5,0,IF(F222="",Reparto!$D$8,F222))</f>
        <v>1800</v>
      </c>
      <c r="K222" s="2" t="n">
        <f aca="false">IF(2&gt;Reparto!$E$5,0,IF(G222="",Reparto!$D$9,G222))</f>
        <v>1200</v>
      </c>
      <c r="L222" s="2" t="n">
        <f aca="false">IF(3&gt;Reparto!$E$5,0,IF(H222="",Reparto!$D$10,H222))</f>
        <v>0</v>
      </c>
      <c r="M222" s="2" t="n">
        <f aca="false">IF(4&gt;Reparto!$E$5,0,IF(I222="",Reparto!$D$11,I222))</f>
        <v>0</v>
      </c>
      <c r="N222" s="8" t="n">
        <f aca="false">IF(OR(NOT(ISNUMBER(D222)),SUM(J222:M222)&lt;=0),0,SIGN(D222)*(V222+IF(AE222&lt;=$Z222,1,0))/100)</f>
        <v>0</v>
      </c>
      <c r="O222" s="8" t="n">
        <f aca="false">IF(OR(NOT(ISNUMBER(D222)),SUM(J222:M222)&lt;=0),0,SIGN(D222)*(W222+IF(AF222&lt;=$Z222,1,0))/100)</f>
        <v>0</v>
      </c>
      <c r="P222" s="8" t="n">
        <f aca="false">IF(OR(NOT(ISNUMBER(D222)),SUM(J222:M222)&lt;=0),0,SIGN(D222)*(X222+IF(AG222&lt;=$Z222,1,0))/100)</f>
        <v>0</v>
      </c>
      <c r="Q222" s="8" t="n">
        <f aca="false">IF(OR(NOT(ISNUMBER(D222)),SUM(J222:M222)&lt;=0),0,SIGN(D222)*(Y222+IF(AH222&lt;=$Z222,1,0))/100)</f>
        <v>0</v>
      </c>
      <c r="R222" s="2" t="n">
        <f aca="false">IF(OR(NOT(ISNUMBER(D222)),SUM(J222:M222)&lt;=0),0,ROUND(ROUND(ABS(D222)*100,0)*J222/SUM(J222:M222),10))</f>
        <v>0</v>
      </c>
      <c r="S222" s="2" t="n">
        <f aca="false">IF(OR(NOT(ISNUMBER(D222)),SUM(J222:M222)&lt;=0),0,ROUND(ROUND(ABS(D222)*100,0)*K222/SUM(J222:M222),10))</f>
        <v>0</v>
      </c>
      <c r="T222" s="2" t="n">
        <f aca="false">IF(OR(NOT(ISNUMBER(D222)),SUM(J222:M222)&lt;=0),0,ROUND(ROUND(ABS(D222)*100,0)*L222/SUM(J222:M222),10))</f>
        <v>0</v>
      </c>
      <c r="U222" s="2" t="n">
        <f aca="false">IF(OR(NOT(ISNUMBER(D222)),SUM(J222:M222)&lt;=0),0,ROUND(ROUND(ABS(D222)*100,0)*M222/SUM(J222:M222),10))</f>
        <v>0</v>
      </c>
      <c r="V222" s="2" t="n">
        <f aca="false">INT(R222)</f>
        <v>0</v>
      </c>
      <c r="W222" s="2" t="n">
        <f aca="false">INT(S222)</f>
        <v>0</v>
      </c>
      <c r="X222" s="2" t="n">
        <f aca="false">INT(T222)</f>
        <v>0</v>
      </c>
      <c r="Y222" s="2" t="n">
        <f aca="false">INT(U222)</f>
        <v>0</v>
      </c>
      <c r="Z222" s="2" t="n">
        <f aca="false">IF(ISNUMBER(D222),ROUND(ABS(D222)*100,0)-SUM(V222:Y222),0)</f>
        <v>0</v>
      </c>
      <c r="AA222" s="2" t="n">
        <f aca="false">ROUND(R222-V222,10)</f>
        <v>0</v>
      </c>
      <c r="AB222" s="2" t="n">
        <f aca="false">ROUND(S222-W222,10)</f>
        <v>0</v>
      </c>
      <c r="AC222" s="2" t="n">
        <f aca="false">ROUND(T222-X222,10)</f>
        <v>0</v>
      </c>
      <c r="AD222" s="2" t="n">
        <f aca="false">ROUND(U222-Y222,10)</f>
        <v>0</v>
      </c>
      <c r="AE222" s="2" t="n">
        <f aca="false">COUNTIFS($AA222:$AD222,"&gt;"&amp;AA222)+COUNTIFS($AA222:AA222,AA222)</f>
        <v>1</v>
      </c>
      <c r="AF222" s="2" t="n">
        <f aca="false">COUNTIFS($AA222:$AD222,"&gt;"&amp;AB222)+COUNTIFS($AA222:AB222,AB222)</f>
        <v>2</v>
      </c>
      <c r="AG222" s="2" t="n">
        <f aca="false">COUNTIFS($AA222:$AD222,"&gt;"&amp;AC222)+COUNTIFS($AA222:AC222,AC222)</f>
        <v>3</v>
      </c>
      <c r="AH222" s="2" t="n">
        <f aca="false">COUNTIFS($AA222:$AD222,"&gt;"&amp;AD222)+COUNTIFS($AA222:AD222,AD222)</f>
        <v>4</v>
      </c>
      <c r="AI222" s="2" t="str">
        <f aca="false">IF(COUNTA(A222:I222)=0,"",IF(OR(NOT(ISNUMBER(A222)),B222="",COUNTIFS(Reparto!$A$8:INDEX(Reparto!$A$8:$A$11,Reparto!$E$5),C222)&lt;&gt;1,NOT(ISNUMBER(D222)),ABS(D222-ROUND(D222,2))&gt;0.000001,MIN(J222:M222)&lt;0,SUM(J222:M222)&lt;=0,COUNT(J222:M222)&lt;&gt;4,ABS(SUM(N222:Q222)-D222)&gt;0.000001),"REVISAR datos","Correcto"))</f>
        <v/>
      </c>
    </row>
    <row r="223" customFormat="false" ht="24" hidden="false" customHeight="true" outlineLevel="0" collapsed="false">
      <c r="A223" s="19"/>
      <c r="B223" s="17"/>
      <c r="C223" s="17"/>
      <c r="D223" s="18"/>
      <c r="E223" s="17"/>
      <c r="F223" s="17"/>
      <c r="G223" s="17"/>
      <c r="H223" s="17"/>
      <c r="I223" s="17"/>
      <c r="J223" s="2" t="n">
        <f aca="false">IF(1&gt;Reparto!$E$5,0,IF(F223="",Reparto!$D$8,F223))</f>
        <v>1800</v>
      </c>
      <c r="K223" s="2" t="n">
        <f aca="false">IF(2&gt;Reparto!$E$5,0,IF(G223="",Reparto!$D$9,G223))</f>
        <v>1200</v>
      </c>
      <c r="L223" s="2" t="n">
        <f aca="false">IF(3&gt;Reparto!$E$5,0,IF(H223="",Reparto!$D$10,H223))</f>
        <v>0</v>
      </c>
      <c r="M223" s="2" t="n">
        <f aca="false">IF(4&gt;Reparto!$E$5,0,IF(I223="",Reparto!$D$11,I223))</f>
        <v>0</v>
      </c>
      <c r="N223" s="8" t="n">
        <f aca="false">IF(OR(NOT(ISNUMBER(D223)),SUM(J223:M223)&lt;=0),0,SIGN(D223)*(V223+IF(AE223&lt;=$Z223,1,0))/100)</f>
        <v>0</v>
      </c>
      <c r="O223" s="8" t="n">
        <f aca="false">IF(OR(NOT(ISNUMBER(D223)),SUM(J223:M223)&lt;=0),0,SIGN(D223)*(W223+IF(AF223&lt;=$Z223,1,0))/100)</f>
        <v>0</v>
      </c>
      <c r="P223" s="8" t="n">
        <f aca="false">IF(OR(NOT(ISNUMBER(D223)),SUM(J223:M223)&lt;=0),0,SIGN(D223)*(X223+IF(AG223&lt;=$Z223,1,0))/100)</f>
        <v>0</v>
      </c>
      <c r="Q223" s="8" t="n">
        <f aca="false">IF(OR(NOT(ISNUMBER(D223)),SUM(J223:M223)&lt;=0),0,SIGN(D223)*(Y223+IF(AH223&lt;=$Z223,1,0))/100)</f>
        <v>0</v>
      </c>
      <c r="R223" s="2" t="n">
        <f aca="false">IF(OR(NOT(ISNUMBER(D223)),SUM(J223:M223)&lt;=0),0,ROUND(ROUND(ABS(D223)*100,0)*J223/SUM(J223:M223),10))</f>
        <v>0</v>
      </c>
      <c r="S223" s="2" t="n">
        <f aca="false">IF(OR(NOT(ISNUMBER(D223)),SUM(J223:M223)&lt;=0),0,ROUND(ROUND(ABS(D223)*100,0)*K223/SUM(J223:M223),10))</f>
        <v>0</v>
      </c>
      <c r="T223" s="2" t="n">
        <f aca="false">IF(OR(NOT(ISNUMBER(D223)),SUM(J223:M223)&lt;=0),0,ROUND(ROUND(ABS(D223)*100,0)*L223/SUM(J223:M223),10))</f>
        <v>0</v>
      </c>
      <c r="U223" s="2" t="n">
        <f aca="false">IF(OR(NOT(ISNUMBER(D223)),SUM(J223:M223)&lt;=0),0,ROUND(ROUND(ABS(D223)*100,0)*M223/SUM(J223:M223),10))</f>
        <v>0</v>
      </c>
      <c r="V223" s="2" t="n">
        <f aca="false">INT(R223)</f>
        <v>0</v>
      </c>
      <c r="W223" s="2" t="n">
        <f aca="false">INT(S223)</f>
        <v>0</v>
      </c>
      <c r="X223" s="2" t="n">
        <f aca="false">INT(T223)</f>
        <v>0</v>
      </c>
      <c r="Y223" s="2" t="n">
        <f aca="false">INT(U223)</f>
        <v>0</v>
      </c>
      <c r="Z223" s="2" t="n">
        <f aca="false">IF(ISNUMBER(D223),ROUND(ABS(D223)*100,0)-SUM(V223:Y223),0)</f>
        <v>0</v>
      </c>
      <c r="AA223" s="2" t="n">
        <f aca="false">ROUND(R223-V223,10)</f>
        <v>0</v>
      </c>
      <c r="AB223" s="2" t="n">
        <f aca="false">ROUND(S223-W223,10)</f>
        <v>0</v>
      </c>
      <c r="AC223" s="2" t="n">
        <f aca="false">ROUND(T223-X223,10)</f>
        <v>0</v>
      </c>
      <c r="AD223" s="2" t="n">
        <f aca="false">ROUND(U223-Y223,10)</f>
        <v>0</v>
      </c>
      <c r="AE223" s="2" t="n">
        <f aca="false">COUNTIFS($AA223:$AD223,"&gt;"&amp;AA223)+COUNTIFS($AA223:AA223,AA223)</f>
        <v>1</v>
      </c>
      <c r="AF223" s="2" t="n">
        <f aca="false">COUNTIFS($AA223:$AD223,"&gt;"&amp;AB223)+COUNTIFS($AA223:AB223,AB223)</f>
        <v>2</v>
      </c>
      <c r="AG223" s="2" t="n">
        <f aca="false">COUNTIFS($AA223:$AD223,"&gt;"&amp;AC223)+COUNTIFS($AA223:AC223,AC223)</f>
        <v>3</v>
      </c>
      <c r="AH223" s="2" t="n">
        <f aca="false">COUNTIFS($AA223:$AD223,"&gt;"&amp;AD223)+COUNTIFS($AA223:AD223,AD223)</f>
        <v>4</v>
      </c>
      <c r="AI223" s="2" t="str">
        <f aca="false">IF(COUNTA(A223:I223)=0,"",IF(OR(NOT(ISNUMBER(A223)),B223="",COUNTIFS(Reparto!$A$8:INDEX(Reparto!$A$8:$A$11,Reparto!$E$5),C223)&lt;&gt;1,NOT(ISNUMBER(D223)),ABS(D223-ROUND(D223,2))&gt;0.000001,MIN(J223:M223)&lt;0,SUM(J223:M223)&lt;=0,COUNT(J223:M223)&lt;&gt;4,ABS(SUM(N223:Q223)-D223)&gt;0.000001),"REVISAR datos","Correcto"))</f>
        <v/>
      </c>
    </row>
    <row r="224" customFormat="false" ht="24" hidden="false" customHeight="true" outlineLevel="0" collapsed="false">
      <c r="A224" s="19"/>
      <c r="B224" s="17"/>
      <c r="C224" s="17"/>
      <c r="D224" s="18"/>
      <c r="E224" s="17"/>
      <c r="F224" s="17"/>
      <c r="G224" s="17"/>
      <c r="H224" s="17"/>
      <c r="I224" s="17"/>
      <c r="J224" s="2" t="n">
        <f aca="false">IF(1&gt;Reparto!$E$5,0,IF(F224="",Reparto!$D$8,F224))</f>
        <v>1800</v>
      </c>
      <c r="K224" s="2" t="n">
        <f aca="false">IF(2&gt;Reparto!$E$5,0,IF(G224="",Reparto!$D$9,G224))</f>
        <v>1200</v>
      </c>
      <c r="L224" s="2" t="n">
        <f aca="false">IF(3&gt;Reparto!$E$5,0,IF(H224="",Reparto!$D$10,H224))</f>
        <v>0</v>
      </c>
      <c r="M224" s="2" t="n">
        <f aca="false">IF(4&gt;Reparto!$E$5,0,IF(I224="",Reparto!$D$11,I224))</f>
        <v>0</v>
      </c>
      <c r="N224" s="8" t="n">
        <f aca="false">IF(OR(NOT(ISNUMBER(D224)),SUM(J224:M224)&lt;=0),0,SIGN(D224)*(V224+IF(AE224&lt;=$Z224,1,0))/100)</f>
        <v>0</v>
      </c>
      <c r="O224" s="8" t="n">
        <f aca="false">IF(OR(NOT(ISNUMBER(D224)),SUM(J224:M224)&lt;=0),0,SIGN(D224)*(W224+IF(AF224&lt;=$Z224,1,0))/100)</f>
        <v>0</v>
      </c>
      <c r="P224" s="8" t="n">
        <f aca="false">IF(OR(NOT(ISNUMBER(D224)),SUM(J224:M224)&lt;=0),0,SIGN(D224)*(X224+IF(AG224&lt;=$Z224,1,0))/100)</f>
        <v>0</v>
      </c>
      <c r="Q224" s="8" t="n">
        <f aca="false">IF(OR(NOT(ISNUMBER(D224)),SUM(J224:M224)&lt;=0),0,SIGN(D224)*(Y224+IF(AH224&lt;=$Z224,1,0))/100)</f>
        <v>0</v>
      </c>
      <c r="R224" s="2" t="n">
        <f aca="false">IF(OR(NOT(ISNUMBER(D224)),SUM(J224:M224)&lt;=0),0,ROUND(ROUND(ABS(D224)*100,0)*J224/SUM(J224:M224),10))</f>
        <v>0</v>
      </c>
      <c r="S224" s="2" t="n">
        <f aca="false">IF(OR(NOT(ISNUMBER(D224)),SUM(J224:M224)&lt;=0),0,ROUND(ROUND(ABS(D224)*100,0)*K224/SUM(J224:M224),10))</f>
        <v>0</v>
      </c>
      <c r="T224" s="2" t="n">
        <f aca="false">IF(OR(NOT(ISNUMBER(D224)),SUM(J224:M224)&lt;=0),0,ROUND(ROUND(ABS(D224)*100,0)*L224/SUM(J224:M224),10))</f>
        <v>0</v>
      </c>
      <c r="U224" s="2" t="n">
        <f aca="false">IF(OR(NOT(ISNUMBER(D224)),SUM(J224:M224)&lt;=0),0,ROUND(ROUND(ABS(D224)*100,0)*M224/SUM(J224:M224),10))</f>
        <v>0</v>
      </c>
      <c r="V224" s="2" t="n">
        <f aca="false">INT(R224)</f>
        <v>0</v>
      </c>
      <c r="W224" s="2" t="n">
        <f aca="false">INT(S224)</f>
        <v>0</v>
      </c>
      <c r="X224" s="2" t="n">
        <f aca="false">INT(T224)</f>
        <v>0</v>
      </c>
      <c r="Y224" s="2" t="n">
        <f aca="false">INT(U224)</f>
        <v>0</v>
      </c>
      <c r="Z224" s="2" t="n">
        <f aca="false">IF(ISNUMBER(D224),ROUND(ABS(D224)*100,0)-SUM(V224:Y224),0)</f>
        <v>0</v>
      </c>
      <c r="AA224" s="2" t="n">
        <f aca="false">ROUND(R224-V224,10)</f>
        <v>0</v>
      </c>
      <c r="AB224" s="2" t="n">
        <f aca="false">ROUND(S224-W224,10)</f>
        <v>0</v>
      </c>
      <c r="AC224" s="2" t="n">
        <f aca="false">ROUND(T224-X224,10)</f>
        <v>0</v>
      </c>
      <c r="AD224" s="2" t="n">
        <f aca="false">ROUND(U224-Y224,10)</f>
        <v>0</v>
      </c>
      <c r="AE224" s="2" t="n">
        <f aca="false">COUNTIFS($AA224:$AD224,"&gt;"&amp;AA224)+COUNTIFS($AA224:AA224,AA224)</f>
        <v>1</v>
      </c>
      <c r="AF224" s="2" t="n">
        <f aca="false">COUNTIFS($AA224:$AD224,"&gt;"&amp;AB224)+COUNTIFS($AA224:AB224,AB224)</f>
        <v>2</v>
      </c>
      <c r="AG224" s="2" t="n">
        <f aca="false">COUNTIFS($AA224:$AD224,"&gt;"&amp;AC224)+COUNTIFS($AA224:AC224,AC224)</f>
        <v>3</v>
      </c>
      <c r="AH224" s="2" t="n">
        <f aca="false">COUNTIFS($AA224:$AD224,"&gt;"&amp;AD224)+COUNTIFS($AA224:AD224,AD224)</f>
        <v>4</v>
      </c>
      <c r="AI224" s="2" t="str">
        <f aca="false">IF(COUNTA(A224:I224)=0,"",IF(OR(NOT(ISNUMBER(A224)),B224="",COUNTIFS(Reparto!$A$8:INDEX(Reparto!$A$8:$A$11,Reparto!$E$5),C224)&lt;&gt;1,NOT(ISNUMBER(D224)),ABS(D224-ROUND(D224,2))&gt;0.000001,MIN(J224:M224)&lt;0,SUM(J224:M224)&lt;=0,COUNT(J224:M224)&lt;&gt;4,ABS(SUM(N224:Q224)-D224)&gt;0.000001),"REVISAR datos","Correcto"))</f>
        <v/>
      </c>
    </row>
    <row r="225" customFormat="false" ht="24" hidden="false" customHeight="true" outlineLevel="0" collapsed="false">
      <c r="A225" s="19"/>
      <c r="B225" s="17"/>
      <c r="C225" s="17"/>
      <c r="D225" s="18"/>
      <c r="E225" s="17"/>
      <c r="F225" s="17"/>
      <c r="G225" s="17"/>
      <c r="H225" s="17"/>
      <c r="I225" s="17"/>
      <c r="J225" s="2" t="n">
        <f aca="false">IF(1&gt;Reparto!$E$5,0,IF(F225="",Reparto!$D$8,F225))</f>
        <v>1800</v>
      </c>
      <c r="K225" s="2" t="n">
        <f aca="false">IF(2&gt;Reparto!$E$5,0,IF(G225="",Reparto!$D$9,G225))</f>
        <v>1200</v>
      </c>
      <c r="L225" s="2" t="n">
        <f aca="false">IF(3&gt;Reparto!$E$5,0,IF(H225="",Reparto!$D$10,H225))</f>
        <v>0</v>
      </c>
      <c r="M225" s="2" t="n">
        <f aca="false">IF(4&gt;Reparto!$E$5,0,IF(I225="",Reparto!$D$11,I225))</f>
        <v>0</v>
      </c>
      <c r="N225" s="8" t="n">
        <f aca="false">IF(OR(NOT(ISNUMBER(D225)),SUM(J225:M225)&lt;=0),0,SIGN(D225)*(V225+IF(AE225&lt;=$Z225,1,0))/100)</f>
        <v>0</v>
      </c>
      <c r="O225" s="8" t="n">
        <f aca="false">IF(OR(NOT(ISNUMBER(D225)),SUM(J225:M225)&lt;=0),0,SIGN(D225)*(W225+IF(AF225&lt;=$Z225,1,0))/100)</f>
        <v>0</v>
      </c>
      <c r="P225" s="8" t="n">
        <f aca="false">IF(OR(NOT(ISNUMBER(D225)),SUM(J225:M225)&lt;=0),0,SIGN(D225)*(X225+IF(AG225&lt;=$Z225,1,0))/100)</f>
        <v>0</v>
      </c>
      <c r="Q225" s="8" t="n">
        <f aca="false">IF(OR(NOT(ISNUMBER(D225)),SUM(J225:M225)&lt;=0),0,SIGN(D225)*(Y225+IF(AH225&lt;=$Z225,1,0))/100)</f>
        <v>0</v>
      </c>
      <c r="R225" s="2" t="n">
        <f aca="false">IF(OR(NOT(ISNUMBER(D225)),SUM(J225:M225)&lt;=0),0,ROUND(ROUND(ABS(D225)*100,0)*J225/SUM(J225:M225),10))</f>
        <v>0</v>
      </c>
      <c r="S225" s="2" t="n">
        <f aca="false">IF(OR(NOT(ISNUMBER(D225)),SUM(J225:M225)&lt;=0),0,ROUND(ROUND(ABS(D225)*100,0)*K225/SUM(J225:M225),10))</f>
        <v>0</v>
      </c>
      <c r="T225" s="2" t="n">
        <f aca="false">IF(OR(NOT(ISNUMBER(D225)),SUM(J225:M225)&lt;=0),0,ROUND(ROUND(ABS(D225)*100,0)*L225/SUM(J225:M225),10))</f>
        <v>0</v>
      </c>
      <c r="U225" s="2" t="n">
        <f aca="false">IF(OR(NOT(ISNUMBER(D225)),SUM(J225:M225)&lt;=0),0,ROUND(ROUND(ABS(D225)*100,0)*M225/SUM(J225:M225),10))</f>
        <v>0</v>
      </c>
      <c r="V225" s="2" t="n">
        <f aca="false">INT(R225)</f>
        <v>0</v>
      </c>
      <c r="W225" s="2" t="n">
        <f aca="false">INT(S225)</f>
        <v>0</v>
      </c>
      <c r="X225" s="2" t="n">
        <f aca="false">INT(T225)</f>
        <v>0</v>
      </c>
      <c r="Y225" s="2" t="n">
        <f aca="false">INT(U225)</f>
        <v>0</v>
      </c>
      <c r="Z225" s="2" t="n">
        <f aca="false">IF(ISNUMBER(D225),ROUND(ABS(D225)*100,0)-SUM(V225:Y225),0)</f>
        <v>0</v>
      </c>
      <c r="AA225" s="2" t="n">
        <f aca="false">ROUND(R225-V225,10)</f>
        <v>0</v>
      </c>
      <c r="AB225" s="2" t="n">
        <f aca="false">ROUND(S225-W225,10)</f>
        <v>0</v>
      </c>
      <c r="AC225" s="2" t="n">
        <f aca="false">ROUND(T225-X225,10)</f>
        <v>0</v>
      </c>
      <c r="AD225" s="2" t="n">
        <f aca="false">ROUND(U225-Y225,10)</f>
        <v>0</v>
      </c>
      <c r="AE225" s="2" t="n">
        <f aca="false">COUNTIFS($AA225:$AD225,"&gt;"&amp;AA225)+COUNTIFS($AA225:AA225,AA225)</f>
        <v>1</v>
      </c>
      <c r="AF225" s="2" t="n">
        <f aca="false">COUNTIFS($AA225:$AD225,"&gt;"&amp;AB225)+COUNTIFS($AA225:AB225,AB225)</f>
        <v>2</v>
      </c>
      <c r="AG225" s="2" t="n">
        <f aca="false">COUNTIFS($AA225:$AD225,"&gt;"&amp;AC225)+COUNTIFS($AA225:AC225,AC225)</f>
        <v>3</v>
      </c>
      <c r="AH225" s="2" t="n">
        <f aca="false">COUNTIFS($AA225:$AD225,"&gt;"&amp;AD225)+COUNTIFS($AA225:AD225,AD225)</f>
        <v>4</v>
      </c>
      <c r="AI225" s="2" t="str">
        <f aca="false">IF(COUNTA(A225:I225)=0,"",IF(OR(NOT(ISNUMBER(A225)),B225="",COUNTIFS(Reparto!$A$8:INDEX(Reparto!$A$8:$A$11,Reparto!$E$5),C225)&lt;&gt;1,NOT(ISNUMBER(D225)),ABS(D225-ROUND(D225,2))&gt;0.000001,MIN(J225:M225)&lt;0,SUM(J225:M225)&lt;=0,COUNT(J225:M225)&lt;&gt;4,ABS(SUM(N225:Q225)-D225)&gt;0.000001),"REVISAR datos","Correcto"))</f>
        <v/>
      </c>
    </row>
    <row r="226" customFormat="false" ht="24" hidden="false" customHeight="true" outlineLevel="0" collapsed="false">
      <c r="A226" s="19"/>
      <c r="B226" s="17"/>
      <c r="C226" s="17"/>
      <c r="D226" s="18"/>
      <c r="E226" s="17"/>
      <c r="F226" s="17"/>
      <c r="G226" s="17"/>
      <c r="H226" s="17"/>
      <c r="I226" s="17"/>
      <c r="J226" s="2" t="n">
        <f aca="false">IF(1&gt;Reparto!$E$5,0,IF(F226="",Reparto!$D$8,F226))</f>
        <v>1800</v>
      </c>
      <c r="K226" s="2" t="n">
        <f aca="false">IF(2&gt;Reparto!$E$5,0,IF(G226="",Reparto!$D$9,G226))</f>
        <v>1200</v>
      </c>
      <c r="L226" s="2" t="n">
        <f aca="false">IF(3&gt;Reparto!$E$5,0,IF(H226="",Reparto!$D$10,H226))</f>
        <v>0</v>
      </c>
      <c r="M226" s="2" t="n">
        <f aca="false">IF(4&gt;Reparto!$E$5,0,IF(I226="",Reparto!$D$11,I226))</f>
        <v>0</v>
      </c>
      <c r="N226" s="8" t="n">
        <f aca="false">IF(OR(NOT(ISNUMBER(D226)),SUM(J226:M226)&lt;=0),0,SIGN(D226)*(V226+IF(AE226&lt;=$Z226,1,0))/100)</f>
        <v>0</v>
      </c>
      <c r="O226" s="8" t="n">
        <f aca="false">IF(OR(NOT(ISNUMBER(D226)),SUM(J226:M226)&lt;=0),0,SIGN(D226)*(W226+IF(AF226&lt;=$Z226,1,0))/100)</f>
        <v>0</v>
      </c>
      <c r="P226" s="8" t="n">
        <f aca="false">IF(OR(NOT(ISNUMBER(D226)),SUM(J226:M226)&lt;=0),0,SIGN(D226)*(X226+IF(AG226&lt;=$Z226,1,0))/100)</f>
        <v>0</v>
      </c>
      <c r="Q226" s="8" t="n">
        <f aca="false">IF(OR(NOT(ISNUMBER(D226)),SUM(J226:M226)&lt;=0),0,SIGN(D226)*(Y226+IF(AH226&lt;=$Z226,1,0))/100)</f>
        <v>0</v>
      </c>
      <c r="R226" s="2" t="n">
        <f aca="false">IF(OR(NOT(ISNUMBER(D226)),SUM(J226:M226)&lt;=0),0,ROUND(ROUND(ABS(D226)*100,0)*J226/SUM(J226:M226),10))</f>
        <v>0</v>
      </c>
      <c r="S226" s="2" t="n">
        <f aca="false">IF(OR(NOT(ISNUMBER(D226)),SUM(J226:M226)&lt;=0),0,ROUND(ROUND(ABS(D226)*100,0)*K226/SUM(J226:M226),10))</f>
        <v>0</v>
      </c>
      <c r="T226" s="2" t="n">
        <f aca="false">IF(OR(NOT(ISNUMBER(D226)),SUM(J226:M226)&lt;=0),0,ROUND(ROUND(ABS(D226)*100,0)*L226/SUM(J226:M226),10))</f>
        <v>0</v>
      </c>
      <c r="U226" s="2" t="n">
        <f aca="false">IF(OR(NOT(ISNUMBER(D226)),SUM(J226:M226)&lt;=0),0,ROUND(ROUND(ABS(D226)*100,0)*M226/SUM(J226:M226),10))</f>
        <v>0</v>
      </c>
      <c r="V226" s="2" t="n">
        <f aca="false">INT(R226)</f>
        <v>0</v>
      </c>
      <c r="W226" s="2" t="n">
        <f aca="false">INT(S226)</f>
        <v>0</v>
      </c>
      <c r="X226" s="2" t="n">
        <f aca="false">INT(T226)</f>
        <v>0</v>
      </c>
      <c r="Y226" s="2" t="n">
        <f aca="false">INT(U226)</f>
        <v>0</v>
      </c>
      <c r="Z226" s="2" t="n">
        <f aca="false">IF(ISNUMBER(D226),ROUND(ABS(D226)*100,0)-SUM(V226:Y226),0)</f>
        <v>0</v>
      </c>
      <c r="AA226" s="2" t="n">
        <f aca="false">ROUND(R226-V226,10)</f>
        <v>0</v>
      </c>
      <c r="AB226" s="2" t="n">
        <f aca="false">ROUND(S226-W226,10)</f>
        <v>0</v>
      </c>
      <c r="AC226" s="2" t="n">
        <f aca="false">ROUND(T226-X226,10)</f>
        <v>0</v>
      </c>
      <c r="AD226" s="2" t="n">
        <f aca="false">ROUND(U226-Y226,10)</f>
        <v>0</v>
      </c>
      <c r="AE226" s="2" t="n">
        <f aca="false">COUNTIFS($AA226:$AD226,"&gt;"&amp;AA226)+COUNTIFS($AA226:AA226,AA226)</f>
        <v>1</v>
      </c>
      <c r="AF226" s="2" t="n">
        <f aca="false">COUNTIFS($AA226:$AD226,"&gt;"&amp;AB226)+COUNTIFS($AA226:AB226,AB226)</f>
        <v>2</v>
      </c>
      <c r="AG226" s="2" t="n">
        <f aca="false">COUNTIFS($AA226:$AD226,"&gt;"&amp;AC226)+COUNTIFS($AA226:AC226,AC226)</f>
        <v>3</v>
      </c>
      <c r="AH226" s="2" t="n">
        <f aca="false">COUNTIFS($AA226:$AD226,"&gt;"&amp;AD226)+COUNTIFS($AA226:AD226,AD226)</f>
        <v>4</v>
      </c>
      <c r="AI226" s="2" t="str">
        <f aca="false">IF(COUNTA(A226:I226)=0,"",IF(OR(NOT(ISNUMBER(A226)),B226="",COUNTIFS(Reparto!$A$8:INDEX(Reparto!$A$8:$A$11,Reparto!$E$5),C226)&lt;&gt;1,NOT(ISNUMBER(D226)),ABS(D226-ROUND(D226,2))&gt;0.000001,MIN(J226:M226)&lt;0,SUM(J226:M226)&lt;=0,COUNT(J226:M226)&lt;&gt;4,ABS(SUM(N226:Q226)-D226)&gt;0.000001),"REVISAR datos","Correcto"))</f>
        <v/>
      </c>
    </row>
    <row r="227" customFormat="false" ht="24" hidden="false" customHeight="true" outlineLevel="0" collapsed="false">
      <c r="A227" s="19"/>
      <c r="B227" s="17"/>
      <c r="C227" s="17"/>
      <c r="D227" s="18"/>
      <c r="E227" s="17"/>
      <c r="F227" s="17"/>
      <c r="G227" s="17"/>
      <c r="H227" s="17"/>
      <c r="I227" s="17"/>
      <c r="J227" s="2" t="n">
        <f aca="false">IF(1&gt;Reparto!$E$5,0,IF(F227="",Reparto!$D$8,F227))</f>
        <v>1800</v>
      </c>
      <c r="K227" s="2" t="n">
        <f aca="false">IF(2&gt;Reparto!$E$5,0,IF(G227="",Reparto!$D$9,G227))</f>
        <v>1200</v>
      </c>
      <c r="L227" s="2" t="n">
        <f aca="false">IF(3&gt;Reparto!$E$5,0,IF(H227="",Reparto!$D$10,H227))</f>
        <v>0</v>
      </c>
      <c r="M227" s="2" t="n">
        <f aca="false">IF(4&gt;Reparto!$E$5,0,IF(I227="",Reparto!$D$11,I227))</f>
        <v>0</v>
      </c>
      <c r="N227" s="8" t="n">
        <f aca="false">IF(OR(NOT(ISNUMBER(D227)),SUM(J227:M227)&lt;=0),0,SIGN(D227)*(V227+IF(AE227&lt;=$Z227,1,0))/100)</f>
        <v>0</v>
      </c>
      <c r="O227" s="8" t="n">
        <f aca="false">IF(OR(NOT(ISNUMBER(D227)),SUM(J227:M227)&lt;=0),0,SIGN(D227)*(W227+IF(AF227&lt;=$Z227,1,0))/100)</f>
        <v>0</v>
      </c>
      <c r="P227" s="8" t="n">
        <f aca="false">IF(OR(NOT(ISNUMBER(D227)),SUM(J227:M227)&lt;=0),0,SIGN(D227)*(X227+IF(AG227&lt;=$Z227,1,0))/100)</f>
        <v>0</v>
      </c>
      <c r="Q227" s="8" t="n">
        <f aca="false">IF(OR(NOT(ISNUMBER(D227)),SUM(J227:M227)&lt;=0),0,SIGN(D227)*(Y227+IF(AH227&lt;=$Z227,1,0))/100)</f>
        <v>0</v>
      </c>
      <c r="R227" s="2" t="n">
        <f aca="false">IF(OR(NOT(ISNUMBER(D227)),SUM(J227:M227)&lt;=0),0,ROUND(ROUND(ABS(D227)*100,0)*J227/SUM(J227:M227),10))</f>
        <v>0</v>
      </c>
      <c r="S227" s="2" t="n">
        <f aca="false">IF(OR(NOT(ISNUMBER(D227)),SUM(J227:M227)&lt;=0),0,ROUND(ROUND(ABS(D227)*100,0)*K227/SUM(J227:M227),10))</f>
        <v>0</v>
      </c>
      <c r="T227" s="2" t="n">
        <f aca="false">IF(OR(NOT(ISNUMBER(D227)),SUM(J227:M227)&lt;=0),0,ROUND(ROUND(ABS(D227)*100,0)*L227/SUM(J227:M227),10))</f>
        <v>0</v>
      </c>
      <c r="U227" s="2" t="n">
        <f aca="false">IF(OR(NOT(ISNUMBER(D227)),SUM(J227:M227)&lt;=0),0,ROUND(ROUND(ABS(D227)*100,0)*M227/SUM(J227:M227),10))</f>
        <v>0</v>
      </c>
      <c r="V227" s="2" t="n">
        <f aca="false">INT(R227)</f>
        <v>0</v>
      </c>
      <c r="W227" s="2" t="n">
        <f aca="false">INT(S227)</f>
        <v>0</v>
      </c>
      <c r="X227" s="2" t="n">
        <f aca="false">INT(T227)</f>
        <v>0</v>
      </c>
      <c r="Y227" s="2" t="n">
        <f aca="false">INT(U227)</f>
        <v>0</v>
      </c>
      <c r="Z227" s="2" t="n">
        <f aca="false">IF(ISNUMBER(D227),ROUND(ABS(D227)*100,0)-SUM(V227:Y227),0)</f>
        <v>0</v>
      </c>
      <c r="AA227" s="2" t="n">
        <f aca="false">ROUND(R227-V227,10)</f>
        <v>0</v>
      </c>
      <c r="AB227" s="2" t="n">
        <f aca="false">ROUND(S227-W227,10)</f>
        <v>0</v>
      </c>
      <c r="AC227" s="2" t="n">
        <f aca="false">ROUND(T227-X227,10)</f>
        <v>0</v>
      </c>
      <c r="AD227" s="2" t="n">
        <f aca="false">ROUND(U227-Y227,10)</f>
        <v>0</v>
      </c>
      <c r="AE227" s="2" t="n">
        <f aca="false">COUNTIFS($AA227:$AD227,"&gt;"&amp;AA227)+COUNTIFS($AA227:AA227,AA227)</f>
        <v>1</v>
      </c>
      <c r="AF227" s="2" t="n">
        <f aca="false">COUNTIFS($AA227:$AD227,"&gt;"&amp;AB227)+COUNTIFS($AA227:AB227,AB227)</f>
        <v>2</v>
      </c>
      <c r="AG227" s="2" t="n">
        <f aca="false">COUNTIFS($AA227:$AD227,"&gt;"&amp;AC227)+COUNTIFS($AA227:AC227,AC227)</f>
        <v>3</v>
      </c>
      <c r="AH227" s="2" t="n">
        <f aca="false">COUNTIFS($AA227:$AD227,"&gt;"&amp;AD227)+COUNTIFS($AA227:AD227,AD227)</f>
        <v>4</v>
      </c>
      <c r="AI227" s="2" t="str">
        <f aca="false">IF(COUNTA(A227:I227)=0,"",IF(OR(NOT(ISNUMBER(A227)),B227="",COUNTIFS(Reparto!$A$8:INDEX(Reparto!$A$8:$A$11,Reparto!$E$5),C227)&lt;&gt;1,NOT(ISNUMBER(D227)),ABS(D227-ROUND(D227,2))&gt;0.000001,MIN(J227:M227)&lt;0,SUM(J227:M227)&lt;=0,COUNT(J227:M227)&lt;&gt;4,ABS(SUM(N227:Q227)-D227)&gt;0.000001),"REVISAR datos","Correcto"))</f>
        <v/>
      </c>
    </row>
    <row r="228" customFormat="false" ht="24" hidden="false" customHeight="true" outlineLevel="0" collapsed="false">
      <c r="A228" s="19"/>
      <c r="B228" s="17"/>
      <c r="C228" s="17"/>
      <c r="D228" s="18"/>
      <c r="E228" s="17"/>
      <c r="F228" s="17"/>
      <c r="G228" s="17"/>
      <c r="H228" s="17"/>
      <c r="I228" s="17"/>
      <c r="J228" s="2" t="n">
        <f aca="false">IF(1&gt;Reparto!$E$5,0,IF(F228="",Reparto!$D$8,F228))</f>
        <v>1800</v>
      </c>
      <c r="K228" s="2" t="n">
        <f aca="false">IF(2&gt;Reparto!$E$5,0,IF(G228="",Reparto!$D$9,G228))</f>
        <v>1200</v>
      </c>
      <c r="L228" s="2" t="n">
        <f aca="false">IF(3&gt;Reparto!$E$5,0,IF(H228="",Reparto!$D$10,H228))</f>
        <v>0</v>
      </c>
      <c r="M228" s="2" t="n">
        <f aca="false">IF(4&gt;Reparto!$E$5,0,IF(I228="",Reparto!$D$11,I228))</f>
        <v>0</v>
      </c>
      <c r="N228" s="8" t="n">
        <f aca="false">IF(OR(NOT(ISNUMBER(D228)),SUM(J228:M228)&lt;=0),0,SIGN(D228)*(V228+IF(AE228&lt;=$Z228,1,0))/100)</f>
        <v>0</v>
      </c>
      <c r="O228" s="8" t="n">
        <f aca="false">IF(OR(NOT(ISNUMBER(D228)),SUM(J228:M228)&lt;=0),0,SIGN(D228)*(W228+IF(AF228&lt;=$Z228,1,0))/100)</f>
        <v>0</v>
      </c>
      <c r="P228" s="8" t="n">
        <f aca="false">IF(OR(NOT(ISNUMBER(D228)),SUM(J228:M228)&lt;=0),0,SIGN(D228)*(X228+IF(AG228&lt;=$Z228,1,0))/100)</f>
        <v>0</v>
      </c>
      <c r="Q228" s="8" t="n">
        <f aca="false">IF(OR(NOT(ISNUMBER(D228)),SUM(J228:M228)&lt;=0),0,SIGN(D228)*(Y228+IF(AH228&lt;=$Z228,1,0))/100)</f>
        <v>0</v>
      </c>
      <c r="R228" s="2" t="n">
        <f aca="false">IF(OR(NOT(ISNUMBER(D228)),SUM(J228:M228)&lt;=0),0,ROUND(ROUND(ABS(D228)*100,0)*J228/SUM(J228:M228),10))</f>
        <v>0</v>
      </c>
      <c r="S228" s="2" t="n">
        <f aca="false">IF(OR(NOT(ISNUMBER(D228)),SUM(J228:M228)&lt;=0),0,ROUND(ROUND(ABS(D228)*100,0)*K228/SUM(J228:M228),10))</f>
        <v>0</v>
      </c>
      <c r="T228" s="2" t="n">
        <f aca="false">IF(OR(NOT(ISNUMBER(D228)),SUM(J228:M228)&lt;=0),0,ROUND(ROUND(ABS(D228)*100,0)*L228/SUM(J228:M228),10))</f>
        <v>0</v>
      </c>
      <c r="U228" s="2" t="n">
        <f aca="false">IF(OR(NOT(ISNUMBER(D228)),SUM(J228:M228)&lt;=0),0,ROUND(ROUND(ABS(D228)*100,0)*M228/SUM(J228:M228),10))</f>
        <v>0</v>
      </c>
      <c r="V228" s="2" t="n">
        <f aca="false">INT(R228)</f>
        <v>0</v>
      </c>
      <c r="W228" s="2" t="n">
        <f aca="false">INT(S228)</f>
        <v>0</v>
      </c>
      <c r="X228" s="2" t="n">
        <f aca="false">INT(T228)</f>
        <v>0</v>
      </c>
      <c r="Y228" s="2" t="n">
        <f aca="false">INT(U228)</f>
        <v>0</v>
      </c>
      <c r="Z228" s="2" t="n">
        <f aca="false">IF(ISNUMBER(D228),ROUND(ABS(D228)*100,0)-SUM(V228:Y228),0)</f>
        <v>0</v>
      </c>
      <c r="AA228" s="2" t="n">
        <f aca="false">ROUND(R228-V228,10)</f>
        <v>0</v>
      </c>
      <c r="AB228" s="2" t="n">
        <f aca="false">ROUND(S228-W228,10)</f>
        <v>0</v>
      </c>
      <c r="AC228" s="2" t="n">
        <f aca="false">ROUND(T228-X228,10)</f>
        <v>0</v>
      </c>
      <c r="AD228" s="2" t="n">
        <f aca="false">ROUND(U228-Y228,10)</f>
        <v>0</v>
      </c>
      <c r="AE228" s="2" t="n">
        <f aca="false">COUNTIFS($AA228:$AD228,"&gt;"&amp;AA228)+COUNTIFS($AA228:AA228,AA228)</f>
        <v>1</v>
      </c>
      <c r="AF228" s="2" t="n">
        <f aca="false">COUNTIFS($AA228:$AD228,"&gt;"&amp;AB228)+COUNTIFS($AA228:AB228,AB228)</f>
        <v>2</v>
      </c>
      <c r="AG228" s="2" t="n">
        <f aca="false">COUNTIFS($AA228:$AD228,"&gt;"&amp;AC228)+COUNTIFS($AA228:AC228,AC228)</f>
        <v>3</v>
      </c>
      <c r="AH228" s="2" t="n">
        <f aca="false">COUNTIFS($AA228:$AD228,"&gt;"&amp;AD228)+COUNTIFS($AA228:AD228,AD228)</f>
        <v>4</v>
      </c>
      <c r="AI228" s="2" t="str">
        <f aca="false">IF(COUNTA(A228:I228)=0,"",IF(OR(NOT(ISNUMBER(A228)),B228="",COUNTIFS(Reparto!$A$8:INDEX(Reparto!$A$8:$A$11,Reparto!$E$5),C228)&lt;&gt;1,NOT(ISNUMBER(D228)),ABS(D228-ROUND(D228,2))&gt;0.000001,MIN(J228:M228)&lt;0,SUM(J228:M228)&lt;=0,COUNT(J228:M228)&lt;&gt;4,ABS(SUM(N228:Q228)-D228)&gt;0.000001),"REVISAR datos","Correcto"))</f>
        <v/>
      </c>
    </row>
    <row r="229" customFormat="false" ht="24" hidden="false" customHeight="true" outlineLevel="0" collapsed="false">
      <c r="A229" s="19"/>
      <c r="B229" s="17"/>
      <c r="C229" s="17"/>
      <c r="D229" s="18"/>
      <c r="E229" s="17"/>
      <c r="F229" s="17"/>
      <c r="G229" s="17"/>
      <c r="H229" s="17"/>
      <c r="I229" s="17"/>
      <c r="J229" s="2" t="n">
        <f aca="false">IF(1&gt;Reparto!$E$5,0,IF(F229="",Reparto!$D$8,F229))</f>
        <v>1800</v>
      </c>
      <c r="K229" s="2" t="n">
        <f aca="false">IF(2&gt;Reparto!$E$5,0,IF(G229="",Reparto!$D$9,G229))</f>
        <v>1200</v>
      </c>
      <c r="L229" s="2" t="n">
        <f aca="false">IF(3&gt;Reparto!$E$5,0,IF(H229="",Reparto!$D$10,H229))</f>
        <v>0</v>
      </c>
      <c r="M229" s="2" t="n">
        <f aca="false">IF(4&gt;Reparto!$E$5,0,IF(I229="",Reparto!$D$11,I229))</f>
        <v>0</v>
      </c>
      <c r="N229" s="8" t="n">
        <f aca="false">IF(OR(NOT(ISNUMBER(D229)),SUM(J229:M229)&lt;=0),0,SIGN(D229)*(V229+IF(AE229&lt;=$Z229,1,0))/100)</f>
        <v>0</v>
      </c>
      <c r="O229" s="8" t="n">
        <f aca="false">IF(OR(NOT(ISNUMBER(D229)),SUM(J229:M229)&lt;=0),0,SIGN(D229)*(W229+IF(AF229&lt;=$Z229,1,0))/100)</f>
        <v>0</v>
      </c>
      <c r="P229" s="8" t="n">
        <f aca="false">IF(OR(NOT(ISNUMBER(D229)),SUM(J229:M229)&lt;=0),0,SIGN(D229)*(X229+IF(AG229&lt;=$Z229,1,0))/100)</f>
        <v>0</v>
      </c>
      <c r="Q229" s="8" t="n">
        <f aca="false">IF(OR(NOT(ISNUMBER(D229)),SUM(J229:M229)&lt;=0),0,SIGN(D229)*(Y229+IF(AH229&lt;=$Z229,1,0))/100)</f>
        <v>0</v>
      </c>
      <c r="R229" s="2" t="n">
        <f aca="false">IF(OR(NOT(ISNUMBER(D229)),SUM(J229:M229)&lt;=0),0,ROUND(ROUND(ABS(D229)*100,0)*J229/SUM(J229:M229),10))</f>
        <v>0</v>
      </c>
      <c r="S229" s="2" t="n">
        <f aca="false">IF(OR(NOT(ISNUMBER(D229)),SUM(J229:M229)&lt;=0),0,ROUND(ROUND(ABS(D229)*100,0)*K229/SUM(J229:M229),10))</f>
        <v>0</v>
      </c>
      <c r="T229" s="2" t="n">
        <f aca="false">IF(OR(NOT(ISNUMBER(D229)),SUM(J229:M229)&lt;=0),0,ROUND(ROUND(ABS(D229)*100,0)*L229/SUM(J229:M229),10))</f>
        <v>0</v>
      </c>
      <c r="U229" s="2" t="n">
        <f aca="false">IF(OR(NOT(ISNUMBER(D229)),SUM(J229:M229)&lt;=0),0,ROUND(ROUND(ABS(D229)*100,0)*M229/SUM(J229:M229),10))</f>
        <v>0</v>
      </c>
      <c r="V229" s="2" t="n">
        <f aca="false">INT(R229)</f>
        <v>0</v>
      </c>
      <c r="W229" s="2" t="n">
        <f aca="false">INT(S229)</f>
        <v>0</v>
      </c>
      <c r="X229" s="2" t="n">
        <f aca="false">INT(T229)</f>
        <v>0</v>
      </c>
      <c r="Y229" s="2" t="n">
        <f aca="false">INT(U229)</f>
        <v>0</v>
      </c>
      <c r="Z229" s="2" t="n">
        <f aca="false">IF(ISNUMBER(D229),ROUND(ABS(D229)*100,0)-SUM(V229:Y229),0)</f>
        <v>0</v>
      </c>
      <c r="AA229" s="2" t="n">
        <f aca="false">ROUND(R229-V229,10)</f>
        <v>0</v>
      </c>
      <c r="AB229" s="2" t="n">
        <f aca="false">ROUND(S229-W229,10)</f>
        <v>0</v>
      </c>
      <c r="AC229" s="2" t="n">
        <f aca="false">ROUND(T229-X229,10)</f>
        <v>0</v>
      </c>
      <c r="AD229" s="2" t="n">
        <f aca="false">ROUND(U229-Y229,10)</f>
        <v>0</v>
      </c>
      <c r="AE229" s="2" t="n">
        <f aca="false">COUNTIFS($AA229:$AD229,"&gt;"&amp;AA229)+COUNTIFS($AA229:AA229,AA229)</f>
        <v>1</v>
      </c>
      <c r="AF229" s="2" t="n">
        <f aca="false">COUNTIFS($AA229:$AD229,"&gt;"&amp;AB229)+COUNTIFS($AA229:AB229,AB229)</f>
        <v>2</v>
      </c>
      <c r="AG229" s="2" t="n">
        <f aca="false">COUNTIFS($AA229:$AD229,"&gt;"&amp;AC229)+COUNTIFS($AA229:AC229,AC229)</f>
        <v>3</v>
      </c>
      <c r="AH229" s="2" t="n">
        <f aca="false">COUNTIFS($AA229:$AD229,"&gt;"&amp;AD229)+COUNTIFS($AA229:AD229,AD229)</f>
        <v>4</v>
      </c>
      <c r="AI229" s="2" t="str">
        <f aca="false">IF(COUNTA(A229:I229)=0,"",IF(OR(NOT(ISNUMBER(A229)),B229="",COUNTIFS(Reparto!$A$8:INDEX(Reparto!$A$8:$A$11,Reparto!$E$5),C229)&lt;&gt;1,NOT(ISNUMBER(D229)),ABS(D229-ROUND(D229,2))&gt;0.000001,MIN(J229:M229)&lt;0,SUM(J229:M229)&lt;=0,COUNT(J229:M229)&lt;&gt;4,ABS(SUM(N229:Q229)-D229)&gt;0.000001),"REVISAR datos","Correcto"))</f>
        <v/>
      </c>
    </row>
    <row r="230" customFormat="false" ht="24" hidden="false" customHeight="true" outlineLevel="0" collapsed="false">
      <c r="A230" s="19"/>
      <c r="B230" s="17"/>
      <c r="C230" s="17"/>
      <c r="D230" s="18"/>
      <c r="E230" s="17"/>
      <c r="F230" s="17"/>
      <c r="G230" s="17"/>
      <c r="H230" s="17"/>
      <c r="I230" s="17"/>
      <c r="J230" s="2" t="n">
        <f aca="false">IF(1&gt;Reparto!$E$5,0,IF(F230="",Reparto!$D$8,F230))</f>
        <v>1800</v>
      </c>
      <c r="K230" s="2" t="n">
        <f aca="false">IF(2&gt;Reparto!$E$5,0,IF(G230="",Reparto!$D$9,G230))</f>
        <v>1200</v>
      </c>
      <c r="L230" s="2" t="n">
        <f aca="false">IF(3&gt;Reparto!$E$5,0,IF(H230="",Reparto!$D$10,H230))</f>
        <v>0</v>
      </c>
      <c r="M230" s="2" t="n">
        <f aca="false">IF(4&gt;Reparto!$E$5,0,IF(I230="",Reparto!$D$11,I230))</f>
        <v>0</v>
      </c>
      <c r="N230" s="8" t="n">
        <f aca="false">IF(OR(NOT(ISNUMBER(D230)),SUM(J230:M230)&lt;=0),0,SIGN(D230)*(V230+IF(AE230&lt;=$Z230,1,0))/100)</f>
        <v>0</v>
      </c>
      <c r="O230" s="8" t="n">
        <f aca="false">IF(OR(NOT(ISNUMBER(D230)),SUM(J230:M230)&lt;=0),0,SIGN(D230)*(W230+IF(AF230&lt;=$Z230,1,0))/100)</f>
        <v>0</v>
      </c>
      <c r="P230" s="8" t="n">
        <f aca="false">IF(OR(NOT(ISNUMBER(D230)),SUM(J230:M230)&lt;=0),0,SIGN(D230)*(X230+IF(AG230&lt;=$Z230,1,0))/100)</f>
        <v>0</v>
      </c>
      <c r="Q230" s="8" t="n">
        <f aca="false">IF(OR(NOT(ISNUMBER(D230)),SUM(J230:M230)&lt;=0),0,SIGN(D230)*(Y230+IF(AH230&lt;=$Z230,1,0))/100)</f>
        <v>0</v>
      </c>
      <c r="R230" s="2" t="n">
        <f aca="false">IF(OR(NOT(ISNUMBER(D230)),SUM(J230:M230)&lt;=0),0,ROUND(ROUND(ABS(D230)*100,0)*J230/SUM(J230:M230),10))</f>
        <v>0</v>
      </c>
      <c r="S230" s="2" t="n">
        <f aca="false">IF(OR(NOT(ISNUMBER(D230)),SUM(J230:M230)&lt;=0),0,ROUND(ROUND(ABS(D230)*100,0)*K230/SUM(J230:M230),10))</f>
        <v>0</v>
      </c>
      <c r="T230" s="2" t="n">
        <f aca="false">IF(OR(NOT(ISNUMBER(D230)),SUM(J230:M230)&lt;=0),0,ROUND(ROUND(ABS(D230)*100,0)*L230/SUM(J230:M230),10))</f>
        <v>0</v>
      </c>
      <c r="U230" s="2" t="n">
        <f aca="false">IF(OR(NOT(ISNUMBER(D230)),SUM(J230:M230)&lt;=0),0,ROUND(ROUND(ABS(D230)*100,0)*M230/SUM(J230:M230),10))</f>
        <v>0</v>
      </c>
      <c r="V230" s="2" t="n">
        <f aca="false">INT(R230)</f>
        <v>0</v>
      </c>
      <c r="W230" s="2" t="n">
        <f aca="false">INT(S230)</f>
        <v>0</v>
      </c>
      <c r="X230" s="2" t="n">
        <f aca="false">INT(T230)</f>
        <v>0</v>
      </c>
      <c r="Y230" s="2" t="n">
        <f aca="false">INT(U230)</f>
        <v>0</v>
      </c>
      <c r="Z230" s="2" t="n">
        <f aca="false">IF(ISNUMBER(D230),ROUND(ABS(D230)*100,0)-SUM(V230:Y230),0)</f>
        <v>0</v>
      </c>
      <c r="AA230" s="2" t="n">
        <f aca="false">ROUND(R230-V230,10)</f>
        <v>0</v>
      </c>
      <c r="AB230" s="2" t="n">
        <f aca="false">ROUND(S230-W230,10)</f>
        <v>0</v>
      </c>
      <c r="AC230" s="2" t="n">
        <f aca="false">ROUND(T230-X230,10)</f>
        <v>0</v>
      </c>
      <c r="AD230" s="2" t="n">
        <f aca="false">ROUND(U230-Y230,10)</f>
        <v>0</v>
      </c>
      <c r="AE230" s="2" t="n">
        <f aca="false">COUNTIFS($AA230:$AD230,"&gt;"&amp;AA230)+COUNTIFS($AA230:AA230,AA230)</f>
        <v>1</v>
      </c>
      <c r="AF230" s="2" t="n">
        <f aca="false">COUNTIFS($AA230:$AD230,"&gt;"&amp;AB230)+COUNTIFS($AA230:AB230,AB230)</f>
        <v>2</v>
      </c>
      <c r="AG230" s="2" t="n">
        <f aca="false">COUNTIFS($AA230:$AD230,"&gt;"&amp;AC230)+COUNTIFS($AA230:AC230,AC230)</f>
        <v>3</v>
      </c>
      <c r="AH230" s="2" t="n">
        <f aca="false">COUNTIFS($AA230:$AD230,"&gt;"&amp;AD230)+COUNTIFS($AA230:AD230,AD230)</f>
        <v>4</v>
      </c>
      <c r="AI230" s="2" t="str">
        <f aca="false">IF(COUNTA(A230:I230)=0,"",IF(OR(NOT(ISNUMBER(A230)),B230="",COUNTIFS(Reparto!$A$8:INDEX(Reparto!$A$8:$A$11,Reparto!$E$5),C230)&lt;&gt;1,NOT(ISNUMBER(D230)),ABS(D230-ROUND(D230,2))&gt;0.000001,MIN(J230:M230)&lt;0,SUM(J230:M230)&lt;=0,COUNT(J230:M230)&lt;&gt;4,ABS(SUM(N230:Q230)-D230)&gt;0.000001),"REVISAR datos","Correcto"))</f>
        <v/>
      </c>
    </row>
    <row r="231" customFormat="false" ht="24" hidden="false" customHeight="true" outlineLevel="0" collapsed="false">
      <c r="A231" s="19"/>
      <c r="B231" s="17"/>
      <c r="C231" s="17"/>
      <c r="D231" s="18"/>
      <c r="E231" s="17"/>
      <c r="F231" s="17"/>
      <c r="G231" s="17"/>
      <c r="H231" s="17"/>
      <c r="I231" s="17"/>
      <c r="J231" s="2" t="n">
        <f aca="false">IF(1&gt;Reparto!$E$5,0,IF(F231="",Reparto!$D$8,F231))</f>
        <v>1800</v>
      </c>
      <c r="K231" s="2" t="n">
        <f aca="false">IF(2&gt;Reparto!$E$5,0,IF(G231="",Reparto!$D$9,G231))</f>
        <v>1200</v>
      </c>
      <c r="L231" s="2" t="n">
        <f aca="false">IF(3&gt;Reparto!$E$5,0,IF(H231="",Reparto!$D$10,H231))</f>
        <v>0</v>
      </c>
      <c r="M231" s="2" t="n">
        <f aca="false">IF(4&gt;Reparto!$E$5,0,IF(I231="",Reparto!$D$11,I231))</f>
        <v>0</v>
      </c>
      <c r="N231" s="8" t="n">
        <f aca="false">IF(OR(NOT(ISNUMBER(D231)),SUM(J231:M231)&lt;=0),0,SIGN(D231)*(V231+IF(AE231&lt;=$Z231,1,0))/100)</f>
        <v>0</v>
      </c>
      <c r="O231" s="8" t="n">
        <f aca="false">IF(OR(NOT(ISNUMBER(D231)),SUM(J231:M231)&lt;=0),0,SIGN(D231)*(W231+IF(AF231&lt;=$Z231,1,0))/100)</f>
        <v>0</v>
      </c>
      <c r="P231" s="8" t="n">
        <f aca="false">IF(OR(NOT(ISNUMBER(D231)),SUM(J231:M231)&lt;=0),0,SIGN(D231)*(X231+IF(AG231&lt;=$Z231,1,0))/100)</f>
        <v>0</v>
      </c>
      <c r="Q231" s="8" t="n">
        <f aca="false">IF(OR(NOT(ISNUMBER(D231)),SUM(J231:M231)&lt;=0),0,SIGN(D231)*(Y231+IF(AH231&lt;=$Z231,1,0))/100)</f>
        <v>0</v>
      </c>
      <c r="R231" s="2" t="n">
        <f aca="false">IF(OR(NOT(ISNUMBER(D231)),SUM(J231:M231)&lt;=0),0,ROUND(ROUND(ABS(D231)*100,0)*J231/SUM(J231:M231),10))</f>
        <v>0</v>
      </c>
      <c r="S231" s="2" t="n">
        <f aca="false">IF(OR(NOT(ISNUMBER(D231)),SUM(J231:M231)&lt;=0),0,ROUND(ROUND(ABS(D231)*100,0)*K231/SUM(J231:M231),10))</f>
        <v>0</v>
      </c>
      <c r="T231" s="2" t="n">
        <f aca="false">IF(OR(NOT(ISNUMBER(D231)),SUM(J231:M231)&lt;=0),0,ROUND(ROUND(ABS(D231)*100,0)*L231/SUM(J231:M231),10))</f>
        <v>0</v>
      </c>
      <c r="U231" s="2" t="n">
        <f aca="false">IF(OR(NOT(ISNUMBER(D231)),SUM(J231:M231)&lt;=0),0,ROUND(ROUND(ABS(D231)*100,0)*M231/SUM(J231:M231),10))</f>
        <v>0</v>
      </c>
      <c r="V231" s="2" t="n">
        <f aca="false">INT(R231)</f>
        <v>0</v>
      </c>
      <c r="W231" s="2" t="n">
        <f aca="false">INT(S231)</f>
        <v>0</v>
      </c>
      <c r="X231" s="2" t="n">
        <f aca="false">INT(T231)</f>
        <v>0</v>
      </c>
      <c r="Y231" s="2" t="n">
        <f aca="false">INT(U231)</f>
        <v>0</v>
      </c>
      <c r="Z231" s="2" t="n">
        <f aca="false">IF(ISNUMBER(D231),ROUND(ABS(D231)*100,0)-SUM(V231:Y231),0)</f>
        <v>0</v>
      </c>
      <c r="AA231" s="2" t="n">
        <f aca="false">ROUND(R231-V231,10)</f>
        <v>0</v>
      </c>
      <c r="AB231" s="2" t="n">
        <f aca="false">ROUND(S231-W231,10)</f>
        <v>0</v>
      </c>
      <c r="AC231" s="2" t="n">
        <f aca="false">ROUND(T231-X231,10)</f>
        <v>0</v>
      </c>
      <c r="AD231" s="2" t="n">
        <f aca="false">ROUND(U231-Y231,10)</f>
        <v>0</v>
      </c>
      <c r="AE231" s="2" t="n">
        <f aca="false">COUNTIFS($AA231:$AD231,"&gt;"&amp;AA231)+COUNTIFS($AA231:AA231,AA231)</f>
        <v>1</v>
      </c>
      <c r="AF231" s="2" t="n">
        <f aca="false">COUNTIFS($AA231:$AD231,"&gt;"&amp;AB231)+COUNTIFS($AA231:AB231,AB231)</f>
        <v>2</v>
      </c>
      <c r="AG231" s="2" t="n">
        <f aca="false">COUNTIFS($AA231:$AD231,"&gt;"&amp;AC231)+COUNTIFS($AA231:AC231,AC231)</f>
        <v>3</v>
      </c>
      <c r="AH231" s="2" t="n">
        <f aca="false">COUNTIFS($AA231:$AD231,"&gt;"&amp;AD231)+COUNTIFS($AA231:AD231,AD231)</f>
        <v>4</v>
      </c>
      <c r="AI231" s="2" t="str">
        <f aca="false">IF(COUNTA(A231:I231)=0,"",IF(OR(NOT(ISNUMBER(A231)),B231="",COUNTIFS(Reparto!$A$8:INDEX(Reparto!$A$8:$A$11,Reparto!$E$5),C231)&lt;&gt;1,NOT(ISNUMBER(D231)),ABS(D231-ROUND(D231,2))&gt;0.000001,MIN(J231:M231)&lt;0,SUM(J231:M231)&lt;=0,COUNT(J231:M231)&lt;&gt;4,ABS(SUM(N231:Q231)-D231)&gt;0.000001),"REVISAR datos","Correcto"))</f>
        <v/>
      </c>
    </row>
    <row r="232" customFormat="false" ht="24" hidden="false" customHeight="true" outlineLevel="0" collapsed="false">
      <c r="A232" s="19"/>
      <c r="B232" s="17"/>
      <c r="C232" s="17"/>
      <c r="D232" s="18"/>
      <c r="E232" s="17"/>
      <c r="F232" s="17"/>
      <c r="G232" s="17"/>
      <c r="H232" s="17"/>
      <c r="I232" s="17"/>
      <c r="J232" s="2" t="n">
        <f aca="false">IF(1&gt;Reparto!$E$5,0,IF(F232="",Reparto!$D$8,F232))</f>
        <v>1800</v>
      </c>
      <c r="K232" s="2" t="n">
        <f aca="false">IF(2&gt;Reparto!$E$5,0,IF(G232="",Reparto!$D$9,G232))</f>
        <v>1200</v>
      </c>
      <c r="L232" s="2" t="n">
        <f aca="false">IF(3&gt;Reparto!$E$5,0,IF(H232="",Reparto!$D$10,H232))</f>
        <v>0</v>
      </c>
      <c r="M232" s="2" t="n">
        <f aca="false">IF(4&gt;Reparto!$E$5,0,IF(I232="",Reparto!$D$11,I232))</f>
        <v>0</v>
      </c>
      <c r="N232" s="8" t="n">
        <f aca="false">IF(OR(NOT(ISNUMBER(D232)),SUM(J232:M232)&lt;=0),0,SIGN(D232)*(V232+IF(AE232&lt;=$Z232,1,0))/100)</f>
        <v>0</v>
      </c>
      <c r="O232" s="8" t="n">
        <f aca="false">IF(OR(NOT(ISNUMBER(D232)),SUM(J232:M232)&lt;=0),0,SIGN(D232)*(W232+IF(AF232&lt;=$Z232,1,0))/100)</f>
        <v>0</v>
      </c>
      <c r="P232" s="8" t="n">
        <f aca="false">IF(OR(NOT(ISNUMBER(D232)),SUM(J232:M232)&lt;=0),0,SIGN(D232)*(X232+IF(AG232&lt;=$Z232,1,0))/100)</f>
        <v>0</v>
      </c>
      <c r="Q232" s="8" t="n">
        <f aca="false">IF(OR(NOT(ISNUMBER(D232)),SUM(J232:M232)&lt;=0),0,SIGN(D232)*(Y232+IF(AH232&lt;=$Z232,1,0))/100)</f>
        <v>0</v>
      </c>
      <c r="R232" s="2" t="n">
        <f aca="false">IF(OR(NOT(ISNUMBER(D232)),SUM(J232:M232)&lt;=0),0,ROUND(ROUND(ABS(D232)*100,0)*J232/SUM(J232:M232),10))</f>
        <v>0</v>
      </c>
      <c r="S232" s="2" t="n">
        <f aca="false">IF(OR(NOT(ISNUMBER(D232)),SUM(J232:M232)&lt;=0),0,ROUND(ROUND(ABS(D232)*100,0)*K232/SUM(J232:M232),10))</f>
        <v>0</v>
      </c>
      <c r="T232" s="2" t="n">
        <f aca="false">IF(OR(NOT(ISNUMBER(D232)),SUM(J232:M232)&lt;=0),0,ROUND(ROUND(ABS(D232)*100,0)*L232/SUM(J232:M232),10))</f>
        <v>0</v>
      </c>
      <c r="U232" s="2" t="n">
        <f aca="false">IF(OR(NOT(ISNUMBER(D232)),SUM(J232:M232)&lt;=0),0,ROUND(ROUND(ABS(D232)*100,0)*M232/SUM(J232:M232),10))</f>
        <v>0</v>
      </c>
      <c r="V232" s="2" t="n">
        <f aca="false">INT(R232)</f>
        <v>0</v>
      </c>
      <c r="W232" s="2" t="n">
        <f aca="false">INT(S232)</f>
        <v>0</v>
      </c>
      <c r="X232" s="2" t="n">
        <f aca="false">INT(T232)</f>
        <v>0</v>
      </c>
      <c r="Y232" s="2" t="n">
        <f aca="false">INT(U232)</f>
        <v>0</v>
      </c>
      <c r="Z232" s="2" t="n">
        <f aca="false">IF(ISNUMBER(D232),ROUND(ABS(D232)*100,0)-SUM(V232:Y232),0)</f>
        <v>0</v>
      </c>
      <c r="AA232" s="2" t="n">
        <f aca="false">ROUND(R232-V232,10)</f>
        <v>0</v>
      </c>
      <c r="AB232" s="2" t="n">
        <f aca="false">ROUND(S232-W232,10)</f>
        <v>0</v>
      </c>
      <c r="AC232" s="2" t="n">
        <f aca="false">ROUND(T232-X232,10)</f>
        <v>0</v>
      </c>
      <c r="AD232" s="2" t="n">
        <f aca="false">ROUND(U232-Y232,10)</f>
        <v>0</v>
      </c>
      <c r="AE232" s="2" t="n">
        <f aca="false">COUNTIFS($AA232:$AD232,"&gt;"&amp;AA232)+COUNTIFS($AA232:AA232,AA232)</f>
        <v>1</v>
      </c>
      <c r="AF232" s="2" t="n">
        <f aca="false">COUNTIFS($AA232:$AD232,"&gt;"&amp;AB232)+COUNTIFS($AA232:AB232,AB232)</f>
        <v>2</v>
      </c>
      <c r="AG232" s="2" t="n">
        <f aca="false">COUNTIFS($AA232:$AD232,"&gt;"&amp;AC232)+COUNTIFS($AA232:AC232,AC232)</f>
        <v>3</v>
      </c>
      <c r="AH232" s="2" t="n">
        <f aca="false">COUNTIFS($AA232:$AD232,"&gt;"&amp;AD232)+COUNTIFS($AA232:AD232,AD232)</f>
        <v>4</v>
      </c>
      <c r="AI232" s="2" t="str">
        <f aca="false">IF(COUNTA(A232:I232)=0,"",IF(OR(NOT(ISNUMBER(A232)),B232="",COUNTIFS(Reparto!$A$8:INDEX(Reparto!$A$8:$A$11,Reparto!$E$5),C232)&lt;&gt;1,NOT(ISNUMBER(D232)),ABS(D232-ROUND(D232,2))&gt;0.000001,MIN(J232:M232)&lt;0,SUM(J232:M232)&lt;=0,COUNT(J232:M232)&lt;&gt;4,ABS(SUM(N232:Q232)-D232)&gt;0.000001),"REVISAR datos","Correcto"))</f>
        <v/>
      </c>
    </row>
    <row r="233" customFormat="false" ht="24" hidden="false" customHeight="true" outlineLevel="0" collapsed="false">
      <c r="A233" s="19"/>
      <c r="B233" s="17"/>
      <c r="C233" s="17"/>
      <c r="D233" s="18"/>
      <c r="E233" s="17"/>
      <c r="F233" s="17"/>
      <c r="G233" s="17"/>
      <c r="H233" s="17"/>
      <c r="I233" s="17"/>
      <c r="J233" s="2" t="n">
        <f aca="false">IF(1&gt;Reparto!$E$5,0,IF(F233="",Reparto!$D$8,F233))</f>
        <v>1800</v>
      </c>
      <c r="K233" s="2" t="n">
        <f aca="false">IF(2&gt;Reparto!$E$5,0,IF(G233="",Reparto!$D$9,G233))</f>
        <v>1200</v>
      </c>
      <c r="L233" s="2" t="n">
        <f aca="false">IF(3&gt;Reparto!$E$5,0,IF(H233="",Reparto!$D$10,H233))</f>
        <v>0</v>
      </c>
      <c r="M233" s="2" t="n">
        <f aca="false">IF(4&gt;Reparto!$E$5,0,IF(I233="",Reparto!$D$11,I233))</f>
        <v>0</v>
      </c>
      <c r="N233" s="8" t="n">
        <f aca="false">IF(OR(NOT(ISNUMBER(D233)),SUM(J233:M233)&lt;=0),0,SIGN(D233)*(V233+IF(AE233&lt;=$Z233,1,0))/100)</f>
        <v>0</v>
      </c>
      <c r="O233" s="8" t="n">
        <f aca="false">IF(OR(NOT(ISNUMBER(D233)),SUM(J233:M233)&lt;=0),0,SIGN(D233)*(W233+IF(AF233&lt;=$Z233,1,0))/100)</f>
        <v>0</v>
      </c>
      <c r="P233" s="8" t="n">
        <f aca="false">IF(OR(NOT(ISNUMBER(D233)),SUM(J233:M233)&lt;=0),0,SIGN(D233)*(X233+IF(AG233&lt;=$Z233,1,0))/100)</f>
        <v>0</v>
      </c>
      <c r="Q233" s="8" t="n">
        <f aca="false">IF(OR(NOT(ISNUMBER(D233)),SUM(J233:M233)&lt;=0),0,SIGN(D233)*(Y233+IF(AH233&lt;=$Z233,1,0))/100)</f>
        <v>0</v>
      </c>
      <c r="R233" s="2" t="n">
        <f aca="false">IF(OR(NOT(ISNUMBER(D233)),SUM(J233:M233)&lt;=0),0,ROUND(ROUND(ABS(D233)*100,0)*J233/SUM(J233:M233),10))</f>
        <v>0</v>
      </c>
      <c r="S233" s="2" t="n">
        <f aca="false">IF(OR(NOT(ISNUMBER(D233)),SUM(J233:M233)&lt;=0),0,ROUND(ROUND(ABS(D233)*100,0)*K233/SUM(J233:M233),10))</f>
        <v>0</v>
      </c>
      <c r="T233" s="2" t="n">
        <f aca="false">IF(OR(NOT(ISNUMBER(D233)),SUM(J233:M233)&lt;=0),0,ROUND(ROUND(ABS(D233)*100,0)*L233/SUM(J233:M233),10))</f>
        <v>0</v>
      </c>
      <c r="U233" s="2" t="n">
        <f aca="false">IF(OR(NOT(ISNUMBER(D233)),SUM(J233:M233)&lt;=0),0,ROUND(ROUND(ABS(D233)*100,0)*M233/SUM(J233:M233),10))</f>
        <v>0</v>
      </c>
      <c r="V233" s="2" t="n">
        <f aca="false">INT(R233)</f>
        <v>0</v>
      </c>
      <c r="W233" s="2" t="n">
        <f aca="false">INT(S233)</f>
        <v>0</v>
      </c>
      <c r="X233" s="2" t="n">
        <f aca="false">INT(T233)</f>
        <v>0</v>
      </c>
      <c r="Y233" s="2" t="n">
        <f aca="false">INT(U233)</f>
        <v>0</v>
      </c>
      <c r="Z233" s="2" t="n">
        <f aca="false">IF(ISNUMBER(D233),ROUND(ABS(D233)*100,0)-SUM(V233:Y233),0)</f>
        <v>0</v>
      </c>
      <c r="AA233" s="2" t="n">
        <f aca="false">ROUND(R233-V233,10)</f>
        <v>0</v>
      </c>
      <c r="AB233" s="2" t="n">
        <f aca="false">ROUND(S233-W233,10)</f>
        <v>0</v>
      </c>
      <c r="AC233" s="2" t="n">
        <f aca="false">ROUND(T233-X233,10)</f>
        <v>0</v>
      </c>
      <c r="AD233" s="2" t="n">
        <f aca="false">ROUND(U233-Y233,10)</f>
        <v>0</v>
      </c>
      <c r="AE233" s="2" t="n">
        <f aca="false">COUNTIFS($AA233:$AD233,"&gt;"&amp;AA233)+COUNTIFS($AA233:AA233,AA233)</f>
        <v>1</v>
      </c>
      <c r="AF233" s="2" t="n">
        <f aca="false">COUNTIFS($AA233:$AD233,"&gt;"&amp;AB233)+COUNTIFS($AA233:AB233,AB233)</f>
        <v>2</v>
      </c>
      <c r="AG233" s="2" t="n">
        <f aca="false">COUNTIFS($AA233:$AD233,"&gt;"&amp;AC233)+COUNTIFS($AA233:AC233,AC233)</f>
        <v>3</v>
      </c>
      <c r="AH233" s="2" t="n">
        <f aca="false">COUNTIFS($AA233:$AD233,"&gt;"&amp;AD233)+COUNTIFS($AA233:AD233,AD233)</f>
        <v>4</v>
      </c>
      <c r="AI233" s="2" t="str">
        <f aca="false">IF(COUNTA(A233:I233)=0,"",IF(OR(NOT(ISNUMBER(A233)),B233="",COUNTIFS(Reparto!$A$8:INDEX(Reparto!$A$8:$A$11,Reparto!$E$5),C233)&lt;&gt;1,NOT(ISNUMBER(D233)),ABS(D233-ROUND(D233,2))&gt;0.000001,MIN(J233:M233)&lt;0,SUM(J233:M233)&lt;=0,COUNT(J233:M233)&lt;&gt;4,ABS(SUM(N233:Q233)-D233)&gt;0.000001),"REVISAR datos","Correcto"))</f>
        <v/>
      </c>
    </row>
    <row r="234" customFormat="false" ht="24" hidden="false" customHeight="true" outlineLevel="0" collapsed="false">
      <c r="A234" s="19"/>
      <c r="B234" s="17"/>
      <c r="C234" s="17"/>
      <c r="D234" s="18"/>
      <c r="E234" s="17"/>
      <c r="F234" s="17"/>
      <c r="G234" s="17"/>
      <c r="H234" s="17"/>
      <c r="I234" s="17"/>
      <c r="J234" s="2" t="n">
        <f aca="false">IF(1&gt;Reparto!$E$5,0,IF(F234="",Reparto!$D$8,F234))</f>
        <v>1800</v>
      </c>
      <c r="K234" s="2" t="n">
        <f aca="false">IF(2&gt;Reparto!$E$5,0,IF(G234="",Reparto!$D$9,G234))</f>
        <v>1200</v>
      </c>
      <c r="L234" s="2" t="n">
        <f aca="false">IF(3&gt;Reparto!$E$5,0,IF(H234="",Reparto!$D$10,H234))</f>
        <v>0</v>
      </c>
      <c r="M234" s="2" t="n">
        <f aca="false">IF(4&gt;Reparto!$E$5,0,IF(I234="",Reparto!$D$11,I234))</f>
        <v>0</v>
      </c>
      <c r="N234" s="8" t="n">
        <f aca="false">IF(OR(NOT(ISNUMBER(D234)),SUM(J234:M234)&lt;=0),0,SIGN(D234)*(V234+IF(AE234&lt;=$Z234,1,0))/100)</f>
        <v>0</v>
      </c>
      <c r="O234" s="8" t="n">
        <f aca="false">IF(OR(NOT(ISNUMBER(D234)),SUM(J234:M234)&lt;=0),0,SIGN(D234)*(W234+IF(AF234&lt;=$Z234,1,0))/100)</f>
        <v>0</v>
      </c>
      <c r="P234" s="8" t="n">
        <f aca="false">IF(OR(NOT(ISNUMBER(D234)),SUM(J234:M234)&lt;=0),0,SIGN(D234)*(X234+IF(AG234&lt;=$Z234,1,0))/100)</f>
        <v>0</v>
      </c>
      <c r="Q234" s="8" t="n">
        <f aca="false">IF(OR(NOT(ISNUMBER(D234)),SUM(J234:M234)&lt;=0),0,SIGN(D234)*(Y234+IF(AH234&lt;=$Z234,1,0))/100)</f>
        <v>0</v>
      </c>
      <c r="R234" s="2" t="n">
        <f aca="false">IF(OR(NOT(ISNUMBER(D234)),SUM(J234:M234)&lt;=0),0,ROUND(ROUND(ABS(D234)*100,0)*J234/SUM(J234:M234),10))</f>
        <v>0</v>
      </c>
      <c r="S234" s="2" t="n">
        <f aca="false">IF(OR(NOT(ISNUMBER(D234)),SUM(J234:M234)&lt;=0),0,ROUND(ROUND(ABS(D234)*100,0)*K234/SUM(J234:M234),10))</f>
        <v>0</v>
      </c>
      <c r="T234" s="2" t="n">
        <f aca="false">IF(OR(NOT(ISNUMBER(D234)),SUM(J234:M234)&lt;=0),0,ROUND(ROUND(ABS(D234)*100,0)*L234/SUM(J234:M234),10))</f>
        <v>0</v>
      </c>
      <c r="U234" s="2" t="n">
        <f aca="false">IF(OR(NOT(ISNUMBER(D234)),SUM(J234:M234)&lt;=0),0,ROUND(ROUND(ABS(D234)*100,0)*M234/SUM(J234:M234),10))</f>
        <v>0</v>
      </c>
      <c r="V234" s="2" t="n">
        <f aca="false">INT(R234)</f>
        <v>0</v>
      </c>
      <c r="W234" s="2" t="n">
        <f aca="false">INT(S234)</f>
        <v>0</v>
      </c>
      <c r="X234" s="2" t="n">
        <f aca="false">INT(T234)</f>
        <v>0</v>
      </c>
      <c r="Y234" s="2" t="n">
        <f aca="false">INT(U234)</f>
        <v>0</v>
      </c>
      <c r="Z234" s="2" t="n">
        <f aca="false">IF(ISNUMBER(D234),ROUND(ABS(D234)*100,0)-SUM(V234:Y234),0)</f>
        <v>0</v>
      </c>
      <c r="AA234" s="2" t="n">
        <f aca="false">ROUND(R234-V234,10)</f>
        <v>0</v>
      </c>
      <c r="AB234" s="2" t="n">
        <f aca="false">ROUND(S234-W234,10)</f>
        <v>0</v>
      </c>
      <c r="AC234" s="2" t="n">
        <f aca="false">ROUND(T234-X234,10)</f>
        <v>0</v>
      </c>
      <c r="AD234" s="2" t="n">
        <f aca="false">ROUND(U234-Y234,10)</f>
        <v>0</v>
      </c>
      <c r="AE234" s="2" t="n">
        <f aca="false">COUNTIFS($AA234:$AD234,"&gt;"&amp;AA234)+COUNTIFS($AA234:AA234,AA234)</f>
        <v>1</v>
      </c>
      <c r="AF234" s="2" t="n">
        <f aca="false">COUNTIFS($AA234:$AD234,"&gt;"&amp;AB234)+COUNTIFS($AA234:AB234,AB234)</f>
        <v>2</v>
      </c>
      <c r="AG234" s="2" t="n">
        <f aca="false">COUNTIFS($AA234:$AD234,"&gt;"&amp;AC234)+COUNTIFS($AA234:AC234,AC234)</f>
        <v>3</v>
      </c>
      <c r="AH234" s="2" t="n">
        <f aca="false">COUNTIFS($AA234:$AD234,"&gt;"&amp;AD234)+COUNTIFS($AA234:AD234,AD234)</f>
        <v>4</v>
      </c>
      <c r="AI234" s="2" t="str">
        <f aca="false">IF(COUNTA(A234:I234)=0,"",IF(OR(NOT(ISNUMBER(A234)),B234="",COUNTIFS(Reparto!$A$8:INDEX(Reparto!$A$8:$A$11,Reparto!$E$5),C234)&lt;&gt;1,NOT(ISNUMBER(D234)),ABS(D234-ROUND(D234,2))&gt;0.000001,MIN(J234:M234)&lt;0,SUM(J234:M234)&lt;=0,COUNT(J234:M234)&lt;&gt;4,ABS(SUM(N234:Q234)-D234)&gt;0.000001),"REVISAR datos","Correcto"))</f>
        <v/>
      </c>
    </row>
    <row r="235" customFormat="false" ht="24" hidden="false" customHeight="true" outlineLevel="0" collapsed="false">
      <c r="A235" s="19"/>
      <c r="B235" s="17"/>
      <c r="C235" s="17"/>
      <c r="D235" s="18"/>
      <c r="E235" s="17"/>
      <c r="F235" s="17"/>
      <c r="G235" s="17"/>
      <c r="H235" s="17"/>
      <c r="I235" s="17"/>
      <c r="J235" s="2" t="n">
        <f aca="false">IF(1&gt;Reparto!$E$5,0,IF(F235="",Reparto!$D$8,F235))</f>
        <v>1800</v>
      </c>
      <c r="K235" s="2" t="n">
        <f aca="false">IF(2&gt;Reparto!$E$5,0,IF(G235="",Reparto!$D$9,G235))</f>
        <v>1200</v>
      </c>
      <c r="L235" s="2" t="n">
        <f aca="false">IF(3&gt;Reparto!$E$5,0,IF(H235="",Reparto!$D$10,H235))</f>
        <v>0</v>
      </c>
      <c r="M235" s="2" t="n">
        <f aca="false">IF(4&gt;Reparto!$E$5,0,IF(I235="",Reparto!$D$11,I235))</f>
        <v>0</v>
      </c>
      <c r="N235" s="8" t="n">
        <f aca="false">IF(OR(NOT(ISNUMBER(D235)),SUM(J235:M235)&lt;=0),0,SIGN(D235)*(V235+IF(AE235&lt;=$Z235,1,0))/100)</f>
        <v>0</v>
      </c>
      <c r="O235" s="8" t="n">
        <f aca="false">IF(OR(NOT(ISNUMBER(D235)),SUM(J235:M235)&lt;=0),0,SIGN(D235)*(W235+IF(AF235&lt;=$Z235,1,0))/100)</f>
        <v>0</v>
      </c>
      <c r="P235" s="8" t="n">
        <f aca="false">IF(OR(NOT(ISNUMBER(D235)),SUM(J235:M235)&lt;=0),0,SIGN(D235)*(X235+IF(AG235&lt;=$Z235,1,0))/100)</f>
        <v>0</v>
      </c>
      <c r="Q235" s="8" t="n">
        <f aca="false">IF(OR(NOT(ISNUMBER(D235)),SUM(J235:M235)&lt;=0),0,SIGN(D235)*(Y235+IF(AH235&lt;=$Z235,1,0))/100)</f>
        <v>0</v>
      </c>
      <c r="R235" s="2" t="n">
        <f aca="false">IF(OR(NOT(ISNUMBER(D235)),SUM(J235:M235)&lt;=0),0,ROUND(ROUND(ABS(D235)*100,0)*J235/SUM(J235:M235),10))</f>
        <v>0</v>
      </c>
      <c r="S235" s="2" t="n">
        <f aca="false">IF(OR(NOT(ISNUMBER(D235)),SUM(J235:M235)&lt;=0),0,ROUND(ROUND(ABS(D235)*100,0)*K235/SUM(J235:M235),10))</f>
        <v>0</v>
      </c>
      <c r="T235" s="2" t="n">
        <f aca="false">IF(OR(NOT(ISNUMBER(D235)),SUM(J235:M235)&lt;=0),0,ROUND(ROUND(ABS(D235)*100,0)*L235/SUM(J235:M235),10))</f>
        <v>0</v>
      </c>
      <c r="U235" s="2" t="n">
        <f aca="false">IF(OR(NOT(ISNUMBER(D235)),SUM(J235:M235)&lt;=0),0,ROUND(ROUND(ABS(D235)*100,0)*M235/SUM(J235:M235),10))</f>
        <v>0</v>
      </c>
      <c r="V235" s="2" t="n">
        <f aca="false">INT(R235)</f>
        <v>0</v>
      </c>
      <c r="W235" s="2" t="n">
        <f aca="false">INT(S235)</f>
        <v>0</v>
      </c>
      <c r="X235" s="2" t="n">
        <f aca="false">INT(T235)</f>
        <v>0</v>
      </c>
      <c r="Y235" s="2" t="n">
        <f aca="false">INT(U235)</f>
        <v>0</v>
      </c>
      <c r="Z235" s="2" t="n">
        <f aca="false">IF(ISNUMBER(D235),ROUND(ABS(D235)*100,0)-SUM(V235:Y235),0)</f>
        <v>0</v>
      </c>
      <c r="AA235" s="2" t="n">
        <f aca="false">ROUND(R235-V235,10)</f>
        <v>0</v>
      </c>
      <c r="AB235" s="2" t="n">
        <f aca="false">ROUND(S235-W235,10)</f>
        <v>0</v>
      </c>
      <c r="AC235" s="2" t="n">
        <f aca="false">ROUND(T235-X235,10)</f>
        <v>0</v>
      </c>
      <c r="AD235" s="2" t="n">
        <f aca="false">ROUND(U235-Y235,10)</f>
        <v>0</v>
      </c>
      <c r="AE235" s="2" t="n">
        <f aca="false">COUNTIFS($AA235:$AD235,"&gt;"&amp;AA235)+COUNTIFS($AA235:AA235,AA235)</f>
        <v>1</v>
      </c>
      <c r="AF235" s="2" t="n">
        <f aca="false">COUNTIFS($AA235:$AD235,"&gt;"&amp;AB235)+COUNTIFS($AA235:AB235,AB235)</f>
        <v>2</v>
      </c>
      <c r="AG235" s="2" t="n">
        <f aca="false">COUNTIFS($AA235:$AD235,"&gt;"&amp;AC235)+COUNTIFS($AA235:AC235,AC235)</f>
        <v>3</v>
      </c>
      <c r="AH235" s="2" t="n">
        <f aca="false">COUNTIFS($AA235:$AD235,"&gt;"&amp;AD235)+COUNTIFS($AA235:AD235,AD235)</f>
        <v>4</v>
      </c>
      <c r="AI235" s="2" t="str">
        <f aca="false">IF(COUNTA(A235:I235)=0,"",IF(OR(NOT(ISNUMBER(A235)),B235="",COUNTIFS(Reparto!$A$8:INDEX(Reparto!$A$8:$A$11,Reparto!$E$5),C235)&lt;&gt;1,NOT(ISNUMBER(D235)),ABS(D235-ROUND(D235,2))&gt;0.000001,MIN(J235:M235)&lt;0,SUM(J235:M235)&lt;=0,COUNT(J235:M235)&lt;&gt;4,ABS(SUM(N235:Q235)-D235)&gt;0.000001),"REVISAR datos","Correcto"))</f>
        <v/>
      </c>
    </row>
    <row r="236" customFormat="false" ht="24" hidden="false" customHeight="true" outlineLevel="0" collapsed="false">
      <c r="A236" s="19"/>
      <c r="B236" s="17"/>
      <c r="C236" s="17"/>
      <c r="D236" s="18"/>
      <c r="E236" s="17"/>
      <c r="F236" s="17"/>
      <c r="G236" s="17"/>
      <c r="H236" s="17"/>
      <c r="I236" s="17"/>
      <c r="J236" s="2" t="n">
        <f aca="false">IF(1&gt;Reparto!$E$5,0,IF(F236="",Reparto!$D$8,F236))</f>
        <v>1800</v>
      </c>
      <c r="K236" s="2" t="n">
        <f aca="false">IF(2&gt;Reparto!$E$5,0,IF(G236="",Reparto!$D$9,G236))</f>
        <v>1200</v>
      </c>
      <c r="L236" s="2" t="n">
        <f aca="false">IF(3&gt;Reparto!$E$5,0,IF(H236="",Reparto!$D$10,H236))</f>
        <v>0</v>
      </c>
      <c r="M236" s="2" t="n">
        <f aca="false">IF(4&gt;Reparto!$E$5,0,IF(I236="",Reparto!$D$11,I236))</f>
        <v>0</v>
      </c>
      <c r="N236" s="8" t="n">
        <f aca="false">IF(OR(NOT(ISNUMBER(D236)),SUM(J236:M236)&lt;=0),0,SIGN(D236)*(V236+IF(AE236&lt;=$Z236,1,0))/100)</f>
        <v>0</v>
      </c>
      <c r="O236" s="8" t="n">
        <f aca="false">IF(OR(NOT(ISNUMBER(D236)),SUM(J236:M236)&lt;=0),0,SIGN(D236)*(W236+IF(AF236&lt;=$Z236,1,0))/100)</f>
        <v>0</v>
      </c>
      <c r="P236" s="8" t="n">
        <f aca="false">IF(OR(NOT(ISNUMBER(D236)),SUM(J236:M236)&lt;=0),0,SIGN(D236)*(X236+IF(AG236&lt;=$Z236,1,0))/100)</f>
        <v>0</v>
      </c>
      <c r="Q236" s="8" t="n">
        <f aca="false">IF(OR(NOT(ISNUMBER(D236)),SUM(J236:M236)&lt;=0),0,SIGN(D236)*(Y236+IF(AH236&lt;=$Z236,1,0))/100)</f>
        <v>0</v>
      </c>
      <c r="R236" s="2" t="n">
        <f aca="false">IF(OR(NOT(ISNUMBER(D236)),SUM(J236:M236)&lt;=0),0,ROUND(ROUND(ABS(D236)*100,0)*J236/SUM(J236:M236),10))</f>
        <v>0</v>
      </c>
      <c r="S236" s="2" t="n">
        <f aca="false">IF(OR(NOT(ISNUMBER(D236)),SUM(J236:M236)&lt;=0),0,ROUND(ROUND(ABS(D236)*100,0)*K236/SUM(J236:M236),10))</f>
        <v>0</v>
      </c>
      <c r="T236" s="2" t="n">
        <f aca="false">IF(OR(NOT(ISNUMBER(D236)),SUM(J236:M236)&lt;=0),0,ROUND(ROUND(ABS(D236)*100,0)*L236/SUM(J236:M236),10))</f>
        <v>0</v>
      </c>
      <c r="U236" s="2" t="n">
        <f aca="false">IF(OR(NOT(ISNUMBER(D236)),SUM(J236:M236)&lt;=0),0,ROUND(ROUND(ABS(D236)*100,0)*M236/SUM(J236:M236),10))</f>
        <v>0</v>
      </c>
      <c r="V236" s="2" t="n">
        <f aca="false">INT(R236)</f>
        <v>0</v>
      </c>
      <c r="W236" s="2" t="n">
        <f aca="false">INT(S236)</f>
        <v>0</v>
      </c>
      <c r="X236" s="2" t="n">
        <f aca="false">INT(T236)</f>
        <v>0</v>
      </c>
      <c r="Y236" s="2" t="n">
        <f aca="false">INT(U236)</f>
        <v>0</v>
      </c>
      <c r="Z236" s="2" t="n">
        <f aca="false">IF(ISNUMBER(D236),ROUND(ABS(D236)*100,0)-SUM(V236:Y236),0)</f>
        <v>0</v>
      </c>
      <c r="AA236" s="2" t="n">
        <f aca="false">ROUND(R236-V236,10)</f>
        <v>0</v>
      </c>
      <c r="AB236" s="2" t="n">
        <f aca="false">ROUND(S236-W236,10)</f>
        <v>0</v>
      </c>
      <c r="AC236" s="2" t="n">
        <f aca="false">ROUND(T236-X236,10)</f>
        <v>0</v>
      </c>
      <c r="AD236" s="2" t="n">
        <f aca="false">ROUND(U236-Y236,10)</f>
        <v>0</v>
      </c>
      <c r="AE236" s="2" t="n">
        <f aca="false">COUNTIFS($AA236:$AD236,"&gt;"&amp;AA236)+COUNTIFS($AA236:AA236,AA236)</f>
        <v>1</v>
      </c>
      <c r="AF236" s="2" t="n">
        <f aca="false">COUNTIFS($AA236:$AD236,"&gt;"&amp;AB236)+COUNTIFS($AA236:AB236,AB236)</f>
        <v>2</v>
      </c>
      <c r="AG236" s="2" t="n">
        <f aca="false">COUNTIFS($AA236:$AD236,"&gt;"&amp;AC236)+COUNTIFS($AA236:AC236,AC236)</f>
        <v>3</v>
      </c>
      <c r="AH236" s="2" t="n">
        <f aca="false">COUNTIFS($AA236:$AD236,"&gt;"&amp;AD236)+COUNTIFS($AA236:AD236,AD236)</f>
        <v>4</v>
      </c>
      <c r="AI236" s="2" t="str">
        <f aca="false">IF(COUNTA(A236:I236)=0,"",IF(OR(NOT(ISNUMBER(A236)),B236="",COUNTIFS(Reparto!$A$8:INDEX(Reparto!$A$8:$A$11,Reparto!$E$5),C236)&lt;&gt;1,NOT(ISNUMBER(D236)),ABS(D236-ROUND(D236,2))&gt;0.000001,MIN(J236:M236)&lt;0,SUM(J236:M236)&lt;=0,COUNT(J236:M236)&lt;&gt;4,ABS(SUM(N236:Q236)-D236)&gt;0.000001),"REVISAR datos","Correcto"))</f>
        <v/>
      </c>
    </row>
    <row r="237" customFormat="false" ht="24" hidden="false" customHeight="true" outlineLevel="0" collapsed="false">
      <c r="A237" s="19"/>
      <c r="B237" s="17"/>
      <c r="C237" s="17"/>
      <c r="D237" s="18"/>
      <c r="E237" s="17"/>
      <c r="F237" s="17"/>
      <c r="G237" s="17"/>
      <c r="H237" s="17"/>
      <c r="I237" s="17"/>
      <c r="J237" s="2" t="n">
        <f aca="false">IF(1&gt;Reparto!$E$5,0,IF(F237="",Reparto!$D$8,F237))</f>
        <v>1800</v>
      </c>
      <c r="K237" s="2" t="n">
        <f aca="false">IF(2&gt;Reparto!$E$5,0,IF(G237="",Reparto!$D$9,G237))</f>
        <v>1200</v>
      </c>
      <c r="L237" s="2" t="n">
        <f aca="false">IF(3&gt;Reparto!$E$5,0,IF(H237="",Reparto!$D$10,H237))</f>
        <v>0</v>
      </c>
      <c r="M237" s="2" t="n">
        <f aca="false">IF(4&gt;Reparto!$E$5,0,IF(I237="",Reparto!$D$11,I237))</f>
        <v>0</v>
      </c>
      <c r="N237" s="8" t="n">
        <f aca="false">IF(OR(NOT(ISNUMBER(D237)),SUM(J237:M237)&lt;=0),0,SIGN(D237)*(V237+IF(AE237&lt;=$Z237,1,0))/100)</f>
        <v>0</v>
      </c>
      <c r="O237" s="8" t="n">
        <f aca="false">IF(OR(NOT(ISNUMBER(D237)),SUM(J237:M237)&lt;=0),0,SIGN(D237)*(W237+IF(AF237&lt;=$Z237,1,0))/100)</f>
        <v>0</v>
      </c>
      <c r="P237" s="8" t="n">
        <f aca="false">IF(OR(NOT(ISNUMBER(D237)),SUM(J237:M237)&lt;=0),0,SIGN(D237)*(X237+IF(AG237&lt;=$Z237,1,0))/100)</f>
        <v>0</v>
      </c>
      <c r="Q237" s="8" t="n">
        <f aca="false">IF(OR(NOT(ISNUMBER(D237)),SUM(J237:M237)&lt;=0),0,SIGN(D237)*(Y237+IF(AH237&lt;=$Z237,1,0))/100)</f>
        <v>0</v>
      </c>
      <c r="R237" s="2" t="n">
        <f aca="false">IF(OR(NOT(ISNUMBER(D237)),SUM(J237:M237)&lt;=0),0,ROUND(ROUND(ABS(D237)*100,0)*J237/SUM(J237:M237),10))</f>
        <v>0</v>
      </c>
      <c r="S237" s="2" t="n">
        <f aca="false">IF(OR(NOT(ISNUMBER(D237)),SUM(J237:M237)&lt;=0),0,ROUND(ROUND(ABS(D237)*100,0)*K237/SUM(J237:M237),10))</f>
        <v>0</v>
      </c>
      <c r="T237" s="2" t="n">
        <f aca="false">IF(OR(NOT(ISNUMBER(D237)),SUM(J237:M237)&lt;=0),0,ROUND(ROUND(ABS(D237)*100,0)*L237/SUM(J237:M237),10))</f>
        <v>0</v>
      </c>
      <c r="U237" s="2" t="n">
        <f aca="false">IF(OR(NOT(ISNUMBER(D237)),SUM(J237:M237)&lt;=0),0,ROUND(ROUND(ABS(D237)*100,0)*M237/SUM(J237:M237),10))</f>
        <v>0</v>
      </c>
      <c r="V237" s="2" t="n">
        <f aca="false">INT(R237)</f>
        <v>0</v>
      </c>
      <c r="W237" s="2" t="n">
        <f aca="false">INT(S237)</f>
        <v>0</v>
      </c>
      <c r="X237" s="2" t="n">
        <f aca="false">INT(T237)</f>
        <v>0</v>
      </c>
      <c r="Y237" s="2" t="n">
        <f aca="false">INT(U237)</f>
        <v>0</v>
      </c>
      <c r="Z237" s="2" t="n">
        <f aca="false">IF(ISNUMBER(D237),ROUND(ABS(D237)*100,0)-SUM(V237:Y237),0)</f>
        <v>0</v>
      </c>
      <c r="AA237" s="2" t="n">
        <f aca="false">ROUND(R237-V237,10)</f>
        <v>0</v>
      </c>
      <c r="AB237" s="2" t="n">
        <f aca="false">ROUND(S237-W237,10)</f>
        <v>0</v>
      </c>
      <c r="AC237" s="2" t="n">
        <f aca="false">ROUND(T237-X237,10)</f>
        <v>0</v>
      </c>
      <c r="AD237" s="2" t="n">
        <f aca="false">ROUND(U237-Y237,10)</f>
        <v>0</v>
      </c>
      <c r="AE237" s="2" t="n">
        <f aca="false">COUNTIFS($AA237:$AD237,"&gt;"&amp;AA237)+COUNTIFS($AA237:AA237,AA237)</f>
        <v>1</v>
      </c>
      <c r="AF237" s="2" t="n">
        <f aca="false">COUNTIFS($AA237:$AD237,"&gt;"&amp;AB237)+COUNTIFS($AA237:AB237,AB237)</f>
        <v>2</v>
      </c>
      <c r="AG237" s="2" t="n">
        <f aca="false">COUNTIFS($AA237:$AD237,"&gt;"&amp;AC237)+COUNTIFS($AA237:AC237,AC237)</f>
        <v>3</v>
      </c>
      <c r="AH237" s="2" t="n">
        <f aca="false">COUNTIFS($AA237:$AD237,"&gt;"&amp;AD237)+COUNTIFS($AA237:AD237,AD237)</f>
        <v>4</v>
      </c>
      <c r="AI237" s="2" t="str">
        <f aca="false">IF(COUNTA(A237:I237)=0,"",IF(OR(NOT(ISNUMBER(A237)),B237="",COUNTIFS(Reparto!$A$8:INDEX(Reparto!$A$8:$A$11,Reparto!$E$5),C237)&lt;&gt;1,NOT(ISNUMBER(D237)),ABS(D237-ROUND(D237,2))&gt;0.000001,MIN(J237:M237)&lt;0,SUM(J237:M237)&lt;=0,COUNT(J237:M237)&lt;&gt;4,ABS(SUM(N237:Q237)-D237)&gt;0.000001),"REVISAR datos","Correcto"))</f>
        <v/>
      </c>
    </row>
    <row r="238" customFormat="false" ht="24" hidden="false" customHeight="true" outlineLevel="0" collapsed="false">
      <c r="A238" s="19"/>
      <c r="B238" s="17"/>
      <c r="C238" s="17"/>
      <c r="D238" s="18"/>
      <c r="E238" s="17"/>
      <c r="F238" s="17"/>
      <c r="G238" s="17"/>
      <c r="H238" s="17"/>
      <c r="I238" s="17"/>
      <c r="J238" s="2" t="n">
        <f aca="false">IF(1&gt;Reparto!$E$5,0,IF(F238="",Reparto!$D$8,F238))</f>
        <v>1800</v>
      </c>
      <c r="K238" s="2" t="n">
        <f aca="false">IF(2&gt;Reparto!$E$5,0,IF(G238="",Reparto!$D$9,G238))</f>
        <v>1200</v>
      </c>
      <c r="L238" s="2" t="n">
        <f aca="false">IF(3&gt;Reparto!$E$5,0,IF(H238="",Reparto!$D$10,H238))</f>
        <v>0</v>
      </c>
      <c r="M238" s="2" t="n">
        <f aca="false">IF(4&gt;Reparto!$E$5,0,IF(I238="",Reparto!$D$11,I238))</f>
        <v>0</v>
      </c>
      <c r="N238" s="8" t="n">
        <f aca="false">IF(OR(NOT(ISNUMBER(D238)),SUM(J238:M238)&lt;=0),0,SIGN(D238)*(V238+IF(AE238&lt;=$Z238,1,0))/100)</f>
        <v>0</v>
      </c>
      <c r="O238" s="8" t="n">
        <f aca="false">IF(OR(NOT(ISNUMBER(D238)),SUM(J238:M238)&lt;=0),0,SIGN(D238)*(W238+IF(AF238&lt;=$Z238,1,0))/100)</f>
        <v>0</v>
      </c>
      <c r="P238" s="8" t="n">
        <f aca="false">IF(OR(NOT(ISNUMBER(D238)),SUM(J238:M238)&lt;=0),0,SIGN(D238)*(X238+IF(AG238&lt;=$Z238,1,0))/100)</f>
        <v>0</v>
      </c>
      <c r="Q238" s="8" t="n">
        <f aca="false">IF(OR(NOT(ISNUMBER(D238)),SUM(J238:M238)&lt;=0),0,SIGN(D238)*(Y238+IF(AH238&lt;=$Z238,1,0))/100)</f>
        <v>0</v>
      </c>
      <c r="R238" s="2" t="n">
        <f aca="false">IF(OR(NOT(ISNUMBER(D238)),SUM(J238:M238)&lt;=0),0,ROUND(ROUND(ABS(D238)*100,0)*J238/SUM(J238:M238),10))</f>
        <v>0</v>
      </c>
      <c r="S238" s="2" t="n">
        <f aca="false">IF(OR(NOT(ISNUMBER(D238)),SUM(J238:M238)&lt;=0),0,ROUND(ROUND(ABS(D238)*100,0)*K238/SUM(J238:M238),10))</f>
        <v>0</v>
      </c>
      <c r="T238" s="2" t="n">
        <f aca="false">IF(OR(NOT(ISNUMBER(D238)),SUM(J238:M238)&lt;=0),0,ROUND(ROUND(ABS(D238)*100,0)*L238/SUM(J238:M238),10))</f>
        <v>0</v>
      </c>
      <c r="U238" s="2" t="n">
        <f aca="false">IF(OR(NOT(ISNUMBER(D238)),SUM(J238:M238)&lt;=0),0,ROUND(ROUND(ABS(D238)*100,0)*M238/SUM(J238:M238),10))</f>
        <v>0</v>
      </c>
      <c r="V238" s="2" t="n">
        <f aca="false">INT(R238)</f>
        <v>0</v>
      </c>
      <c r="W238" s="2" t="n">
        <f aca="false">INT(S238)</f>
        <v>0</v>
      </c>
      <c r="X238" s="2" t="n">
        <f aca="false">INT(T238)</f>
        <v>0</v>
      </c>
      <c r="Y238" s="2" t="n">
        <f aca="false">INT(U238)</f>
        <v>0</v>
      </c>
      <c r="Z238" s="2" t="n">
        <f aca="false">IF(ISNUMBER(D238),ROUND(ABS(D238)*100,0)-SUM(V238:Y238),0)</f>
        <v>0</v>
      </c>
      <c r="AA238" s="2" t="n">
        <f aca="false">ROUND(R238-V238,10)</f>
        <v>0</v>
      </c>
      <c r="AB238" s="2" t="n">
        <f aca="false">ROUND(S238-W238,10)</f>
        <v>0</v>
      </c>
      <c r="AC238" s="2" t="n">
        <f aca="false">ROUND(T238-X238,10)</f>
        <v>0</v>
      </c>
      <c r="AD238" s="2" t="n">
        <f aca="false">ROUND(U238-Y238,10)</f>
        <v>0</v>
      </c>
      <c r="AE238" s="2" t="n">
        <f aca="false">COUNTIFS($AA238:$AD238,"&gt;"&amp;AA238)+COUNTIFS($AA238:AA238,AA238)</f>
        <v>1</v>
      </c>
      <c r="AF238" s="2" t="n">
        <f aca="false">COUNTIFS($AA238:$AD238,"&gt;"&amp;AB238)+COUNTIFS($AA238:AB238,AB238)</f>
        <v>2</v>
      </c>
      <c r="AG238" s="2" t="n">
        <f aca="false">COUNTIFS($AA238:$AD238,"&gt;"&amp;AC238)+COUNTIFS($AA238:AC238,AC238)</f>
        <v>3</v>
      </c>
      <c r="AH238" s="2" t="n">
        <f aca="false">COUNTIFS($AA238:$AD238,"&gt;"&amp;AD238)+COUNTIFS($AA238:AD238,AD238)</f>
        <v>4</v>
      </c>
      <c r="AI238" s="2" t="str">
        <f aca="false">IF(COUNTA(A238:I238)=0,"",IF(OR(NOT(ISNUMBER(A238)),B238="",COUNTIFS(Reparto!$A$8:INDEX(Reparto!$A$8:$A$11,Reparto!$E$5),C238)&lt;&gt;1,NOT(ISNUMBER(D238)),ABS(D238-ROUND(D238,2))&gt;0.000001,MIN(J238:M238)&lt;0,SUM(J238:M238)&lt;=0,COUNT(J238:M238)&lt;&gt;4,ABS(SUM(N238:Q238)-D238)&gt;0.000001),"REVISAR datos","Correcto"))</f>
        <v/>
      </c>
    </row>
    <row r="239" customFormat="false" ht="24" hidden="false" customHeight="true" outlineLevel="0" collapsed="false">
      <c r="A239" s="19"/>
      <c r="B239" s="17"/>
      <c r="C239" s="17"/>
      <c r="D239" s="18"/>
      <c r="E239" s="17"/>
      <c r="F239" s="17"/>
      <c r="G239" s="17"/>
      <c r="H239" s="17"/>
      <c r="I239" s="17"/>
      <c r="J239" s="2" t="n">
        <f aca="false">IF(1&gt;Reparto!$E$5,0,IF(F239="",Reparto!$D$8,F239))</f>
        <v>1800</v>
      </c>
      <c r="K239" s="2" t="n">
        <f aca="false">IF(2&gt;Reparto!$E$5,0,IF(G239="",Reparto!$D$9,G239))</f>
        <v>1200</v>
      </c>
      <c r="L239" s="2" t="n">
        <f aca="false">IF(3&gt;Reparto!$E$5,0,IF(H239="",Reparto!$D$10,H239))</f>
        <v>0</v>
      </c>
      <c r="M239" s="2" t="n">
        <f aca="false">IF(4&gt;Reparto!$E$5,0,IF(I239="",Reparto!$D$11,I239))</f>
        <v>0</v>
      </c>
      <c r="N239" s="8" t="n">
        <f aca="false">IF(OR(NOT(ISNUMBER(D239)),SUM(J239:M239)&lt;=0),0,SIGN(D239)*(V239+IF(AE239&lt;=$Z239,1,0))/100)</f>
        <v>0</v>
      </c>
      <c r="O239" s="8" t="n">
        <f aca="false">IF(OR(NOT(ISNUMBER(D239)),SUM(J239:M239)&lt;=0),0,SIGN(D239)*(W239+IF(AF239&lt;=$Z239,1,0))/100)</f>
        <v>0</v>
      </c>
      <c r="P239" s="8" t="n">
        <f aca="false">IF(OR(NOT(ISNUMBER(D239)),SUM(J239:M239)&lt;=0),0,SIGN(D239)*(X239+IF(AG239&lt;=$Z239,1,0))/100)</f>
        <v>0</v>
      </c>
      <c r="Q239" s="8" t="n">
        <f aca="false">IF(OR(NOT(ISNUMBER(D239)),SUM(J239:M239)&lt;=0),0,SIGN(D239)*(Y239+IF(AH239&lt;=$Z239,1,0))/100)</f>
        <v>0</v>
      </c>
      <c r="R239" s="2" t="n">
        <f aca="false">IF(OR(NOT(ISNUMBER(D239)),SUM(J239:M239)&lt;=0),0,ROUND(ROUND(ABS(D239)*100,0)*J239/SUM(J239:M239),10))</f>
        <v>0</v>
      </c>
      <c r="S239" s="2" t="n">
        <f aca="false">IF(OR(NOT(ISNUMBER(D239)),SUM(J239:M239)&lt;=0),0,ROUND(ROUND(ABS(D239)*100,0)*K239/SUM(J239:M239),10))</f>
        <v>0</v>
      </c>
      <c r="T239" s="2" t="n">
        <f aca="false">IF(OR(NOT(ISNUMBER(D239)),SUM(J239:M239)&lt;=0),0,ROUND(ROUND(ABS(D239)*100,0)*L239/SUM(J239:M239),10))</f>
        <v>0</v>
      </c>
      <c r="U239" s="2" t="n">
        <f aca="false">IF(OR(NOT(ISNUMBER(D239)),SUM(J239:M239)&lt;=0),0,ROUND(ROUND(ABS(D239)*100,0)*M239/SUM(J239:M239),10))</f>
        <v>0</v>
      </c>
      <c r="V239" s="2" t="n">
        <f aca="false">INT(R239)</f>
        <v>0</v>
      </c>
      <c r="W239" s="2" t="n">
        <f aca="false">INT(S239)</f>
        <v>0</v>
      </c>
      <c r="X239" s="2" t="n">
        <f aca="false">INT(T239)</f>
        <v>0</v>
      </c>
      <c r="Y239" s="2" t="n">
        <f aca="false">INT(U239)</f>
        <v>0</v>
      </c>
      <c r="Z239" s="2" t="n">
        <f aca="false">IF(ISNUMBER(D239),ROUND(ABS(D239)*100,0)-SUM(V239:Y239),0)</f>
        <v>0</v>
      </c>
      <c r="AA239" s="2" t="n">
        <f aca="false">ROUND(R239-V239,10)</f>
        <v>0</v>
      </c>
      <c r="AB239" s="2" t="n">
        <f aca="false">ROUND(S239-W239,10)</f>
        <v>0</v>
      </c>
      <c r="AC239" s="2" t="n">
        <f aca="false">ROUND(T239-X239,10)</f>
        <v>0</v>
      </c>
      <c r="AD239" s="2" t="n">
        <f aca="false">ROUND(U239-Y239,10)</f>
        <v>0</v>
      </c>
      <c r="AE239" s="2" t="n">
        <f aca="false">COUNTIFS($AA239:$AD239,"&gt;"&amp;AA239)+COUNTIFS($AA239:AA239,AA239)</f>
        <v>1</v>
      </c>
      <c r="AF239" s="2" t="n">
        <f aca="false">COUNTIFS($AA239:$AD239,"&gt;"&amp;AB239)+COUNTIFS($AA239:AB239,AB239)</f>
        <v>2</v>
      </c>
      <c r="AG239" s="2" t="n">
        <f aca="false">COUNTIFS($AA239:$AD239,"&gt;"&amp;AC239)+COUNTIFS($AA239:AC239,AC239)</f>
        <v>3</v>
      </c>
      <c r="AH239" s="2" t="n">
        <f aca="false">COUNTIFS($AA239:$AD239,"&gt;"&amp;AD239)+COUNTIFS($AA239:AD239,AD239)</f>
        <v>4</v>
      </c>
      <c r="AI239" s="2" t="str">
        <f aca="false">IF(COUNTA(A239:I239)=0,"",IF(OR(NOT(ISNUMBER(A239)),B239="",COUNTIFS(Reparto!$A$8:INDEX(Reparto!$A$8:$A$11,Reparto!$E$5),C239)&lt;&gt;1,NOT(ISNUMBER(D239)),ABS(D239-ROUND(D239,2))&gt;0.000001,MIN(J239:M239)&lt;0,SUM(J239:M239)&lt;=0,COUNT(J239:M239)&lt;&gt;4,ABS(SUM(N239:Q239)-D239)&gt;0.000001),"REVISAR datos","Correcto"))</f>
        <v/>
      </c>
    </row>
    <row r="240" customFormat="false" ht="24" hidden="false" customHeight="true" outlineLevel="0" collapsed="false">
      <c r="A240" s="19"/>
      <c r="B240" s="17"/>
      <c r="C240" s="17"/>
      <c r="D240" s="18"/>
      <c r="E240" s="17"/>
      <c r="F240" s="17"/>
      <c r="G240" s="17"/>
      <c r="H240" s="17"/>
      <c r="I240" s="17"/>
      <c r="J240" s="2" t="n">
        <f aca="false">IF(1&gt;Reparto!$E$5,0,IF(F240="",Reparto!$D$8,F240))</f>
        <v>1800</v>
      </c>
      <c r="K240" s="2" t="n">
        <f aca="false">IF(2&gt;Reparto!$E$5,0,IF(G240="",Reparto!$D$9,G240))</f>
        <v>1200</v>
      </c>
      <c r="L240" s="2" t="n">
        <f aca="false">IF(3&gt;Reparto!$E$5,0,IF(H240="",Reparto!$D$10,H240))</f>
        <v>0</v>
      </c>
      <c r="M240" s="2" t="n">
        <f aca="false">IF(4&gt;Reparto!$E$5,0,IF(I240="",Reparto!$D$11,I240))</f>
        <v>0</v>
      </c>
      <c r="N240" s="8" t="n">
        <f aca="false">IF(OR(NOT(ISNUMBER(D240)),SUM(J240:M240)&lt;=0),0,SIGN(D240)*(V240+IF(AE240&lt;=$Z240,1,0))/100)</f>
        <v>0</v>
      </c>
      <c r="O240" s="8" t="n">
        <f aca="false">IF(OR(NOT(ISNUMBER(D240)),SUM(J240:M240)&lt;=0),0,SIGN(D240)*(W240+IF(AF240&lt;=$Z240,1,0))/100)</f>
        <v>0</v>
      </c>
      <c r="P240" s="8" t="n">
        <f aca="false">IF(OR(NOT(ISNUMBER(D240)),SUM(J240:M240)&lt;=0),0,SIGN(D240)*(X240+IF(AG240&lt;=$Z240,1,0))/100)</f>
        <v>0</v>
      </c>
      <c r="Q240" s="8" t="n">
        <f aca="false">IF(OR(NOT(ISNUMBER(D240)),SUM(J240:M240)&lt;=0),0,SIGN(D240)*(Y240+IF(AH240&lt;=$Z240,1,0))/100)</f>
        <v>0</v>
      </c>
      <c r="R240" s="2" t="n">
        <f aca="false">IF(OR(NOT(ISNUMBER(D240)),SUM(J240:M240)&lt;=0),0,ROUND(ROUND(ABS(D240)*100,0)*J240/SUM(J240:M240),10))</f>
        <v>0</v>
      </c>
      <c r="S240" s="2" t="n">
        <f aca="false">IF(OR(NOT(ISNUMBER(D240)),SUM(J240:M240)&lt;=0),0,ROUND(ROUND(ABS(D240)*100,0)*K240/SUM(J240:M240),10))</f>
        <v>0</v>
      </c>
      <c r="T240" s="2" t="n">
        <f aca="false">IF(OR(NOT(ISNUMBER(D240)),SUM(J240:M240)&lt;=0),0,ROUND(ROUND(ABS(D240)*100,0)*L240/SUM(J240:M240),10))</f>
        <v>0</v>
      </c>
      <c r="U240" s="2" t="n">
        <f aca="false">IF(OR(NOT(ISNUMBER(D240)),SUM(J240:M240)&lt;=0),0,ROUND(ROUND(ABS(D240)*100,0)*M240/SUM(J240:M240),10))</f>
        <v>0</v>
      </c>
      <c r="V240" s="2" t="n">
        <f aca="false">INT(R240)</f>
        <v>0</v>
      </c>
      <c r="W240" s="2" t="n">
        <f aca="false">INT(S240)</f>
        <v>0</v>
      </c>
      <c r="X240" s="2" t="n">
        <f aca="false">INT(T240)</f>
        <v>0</v>
      </c>
      <c r="Y240" s="2" t="n">
        <f aca="false">INT(U240)</f>
        <v>0</v>
      </c>
      <c r="Z240" s="2" t="n">
        <f aca="false">IF(ISNUMBER(D240),ROUND(ABS(D240)*100,0)-SUM(V240:Y240),0)</f>
        <v>0</v>
      </c>
      <c r="AA240" s="2" t="n">
        <f aca="false">ROUND(R240-V240,10)</f>
        <v>0</v>
      </c>
      <c r="AB240" s="2" t="n">
        <f aca="false">ROUND(S240-W240,10)</f>
        <v>0</v>
      </c>
      <c r="AC240" s="2" t="n">
        <f aca="false">ROUND(T240-X240,10)</f>
        <v>0</v>
      </c>
      <c r="AD240" s="2" t="n">
        <f aca="false">ROUND(U240-Y240,10)</f>
        <v>0</v>
      </c>
      <c r="AE240" s="2" t="n">
        <f aca="false">COUNTIFS($AA240:$AD240,"&gt;"&amp;AA240)+COUNTIFS($AA240:AA240,AA240)</f>
        <v>1</v>
      </c>
      <c r="AF240" s="2" t="n">
        <f aca="false">COUNTIFS($AA240:$AD240,"&gt;"&amp;AB240)+COUNTIFS($AA240:AB240,AB240)</f>
        <v>2</v>
      </c>
      <c r="AG240" s="2" t="n">
        <f aca="false">COUNTIFS($AA240:$AD240,"&gt;"&amp;AC240)+COUNTIFS($AA240:AC240,AC240)</f>
        <v>3</v>
      </c>
      <c r="AH240" s="2" t="n">
        <f aca="false">COUNTIFS($AA240:$AD240,"&gt;"&amp;AD240)+COUNTIFS($AA240:AD240,AD240)</f>
        <v>4</v>
      </c>
      <c r="AI240" s="2" t="str">
        <f aca="false">IF(COUNTA(A240:I240)=0,"",IF(OR(NOT(ISNUMBER(A240)),B240="",COUNTIFS(Reparto!$A$8:INDEX(Reparto!$A$8:$A$11,Reparto!$E$5),C240)&lt;&gt;1,NOT(ISNUMBER(D240)),ABS(D240-ROUND(D240,2))&gt;0.000001,MIN(J240:M240)&lt;0,SUM(J240:M240)&lt;=0,COUNT(J240:M240)&lt;&gt;4,ABS(SUM(N240:Q240)-D240)&gt;0.000001),"REVISAR datos","Correcto"))</f>
        <v/>
      </c>
    </row>
    <row r="241" customFormat="false" ht="24" hidden="false" customHeight="true" outlineLevel="0" collapsed="false">
      <c r="A241" s="19"/>
      <c r="B241" s="17"/>
      <c r="C241" s="17"/>
      <c r="D241" s="18"/>
      <c r="E241" s="17"/>
      <c r="F241" s="17"/>
      <c r="G241" s="17"/>
      <c r="H241" s="17"/>
      <c r="I241" s="17"/>
      <c r="J241" s="2" t="n">
        <f aca="false">IF(1&gt;Reparto!$E$5,0,IF(F241="",Reparto!$D$8,F241))</f>
        <v>1800</v>
      </c>
      <c r="K241" s="2" t="n">
        <f aca="false">IF(2&gt;Reparto!$E$5,0,IF(G241="",Reparto!$D$9,G241))</f>
        <v>1200</v>
      </c>
      <c r="L241" s="2" t="n">
        <f aca="false">IF(3&gt;Reparto!$E$5,0,IF(H241="",Reparto!$D$10,H241))</f>
        <v>0</v>
      </c>
      <c r="M241" s="2" t="n">
        <f aca="false">IF(4&gt;Reparto!$E$5,0,IF(I241="",Reparto!$D$11,I241))</f>
        <v>0</v>
      </c>
      <c r="N241" s="8" t="n">
        <f aca="false">IF(OR(NOT(ISNUMBER(D241)),SUM(J241:M241)&lt;=0),0,SIGN(D241)*(V241+IF(AE241&lt;=$Z241,1,0))/100)</f>
        <v>0</v>
      </c>
      <c r="O241" s="8" t="n">
        <f aca="false">IF(OR(NOT(ISNUMBER(D241)),SUM(J241:M241)&lt;=0),0,SIGN(D241)*(W241+IF(AF241&lt;=$Z241,1,0))/100)</f>
        <v>0</v>
      </c>
      <c r="P241" s="8" t="n">
        <f aca="false">IF(OR(NOT(ISNUMBER(D241)),SUM(J241:M241)&lt;=0),0,SIGN(D241)*(X241+IF(AG241&lt;=$Z241,1,0))/100)</f>
        <v>0</v>
      </c>
      <c r="Q241" s="8" t="n">
        <f aca="false">IF(OR(NOT(ISNUMBER(D241)),SUM(J241:M241)&lt;=0),0,SIGN(D241)*(Y241+IF(AH241&lt;=$Z241,1,0))/100)</f>
        <v>0</v>
      </c>
      <c r="R241" s="2" t="n">
        <f aca="false">IF(OR(NOT(ISNUMBER(D241)),SUM(J241:M241)&lt;=0),0,ROUND(ROUND(ABS(D241)*100,0)*J241/SUM(J241:M241),10))</f>
        <v>0</v>
      </c>
      <c r="S241" s="2" t="n">
        <f aca="false">IF(OR(NOT(ISNUMBER(D241)),SUM(J241:M241)&lt;=0),0,ROUND(ROUND(ABS(D241)*100,0)*K241/SUM(J241:M241),10))</f>
        <v>0</v>
      </c>
      <c r="T241" s="2" t="n">
        <f aca="false">IF(OR(NOT(ISNUMBER(D241)),SUM(J241:M241)&lt;=0),0,ROUND(ROUND(ABS(D241)*100,0)*L241/SUM(J241:M241),10))</f>
        <v>0</v>
      </c>
      <c r="U241" s="2" t="n">
        <f aca="false">IF(OR(NOT(ISNUMBER(D241)),SUM(J241:M241)&lt;=0),0,ROUND(ROUND(ABS(D241)*100,0)*M241/SUM(J241:M241),10))</f>
        <v>0</v>
      </c>
      <c r="V241" s="2" t="n">
        <f aca="false">INT(R241)</f>
        <v>0</v>
      </c>
      <c r="W241" s="2" t="n">
        <f aca="false">INT(S241)</f>
        <v>0</v>
      </c>
      <c r="X241" s="2" t="n">
        <f aca="false">INT(T241)</f>
        <v>0</v>
      </c>
      <c r="Y241" s="2" t="n">
        <f aca="false">INT(U241)</f>
        <v>0</v>
      </c>
      <c r="Z241" s="2" t="n">
        <f aca="false">IF(ISNUMBER(D241),ROUND(ABS(D241)*100,0)-SUM(V241:Y241),0)</f>
        <v>0</v>
      </c>
      <c r="AA241" s="2" t="n">
        <f aca="false">ROUND(R241-V241,10)</f>
        <v>0</v>
      </c>
      <c r="AB241" s="2" t="n">
        <f aca="false">ROUND(S241-W241,10)</f>
        <v>0</v>
      </c>
      <c r="AC241" s="2" t="n">
        <f aca="false">ROUND(T241-X241,10)</f>
        <v>0</v>
      </c>
      <c r="AD241" s="2" t="n">
        <f aca="false">ROUND(U241-Y241,10)</f>
        <v>0</v>
      </c>
      <c r="AE241" s="2" t="n">
        <f aca="false">COUNTIFS($AA241:$AD241,"&gt;"&amp;AA241)+COUNTIFS($AA241:AA241,AA241)</f>
        <v>1</v>
      </c>
      <c r="AF241" s="2" t="n">
        <f aca="false">COUNTIFS($AA241:$AD241,"&gt;"&amp;AB241)+COUNTIFS($AA241:AB241,AB241)</f>
        <v>2</v>
      </c>
      <c r="AG241" s="2" t="n">
        <f aca="false">COUNTIFS($AA241:$AD241,"&gt;"&amp;AC241)+COUNTIFS($AA241:AC241,AC241)</f>
        <v>3</v>
      </c>
      <c r="AH241" s="2" t="n">
        <f aca="false">COUNTIFS($AA241:$AD241,"&gt;"&amp;AD241)+COUNTIFS($AA241:AD241,AD241)</f>
        <v>4</v>
      </c>
      <c r="AI241" s="2" t="str">
        <f aca="false">IF(COUNTA(A241:I241)=0,"",IF(OR(NOT(ISNUMBER(A241)),B241="",COUNTIFS(Reparto!$A$8:INDEX(Reparto!$A$8:$A$11,Reparto!$E$5),C241)&lt;&gt;1,NOT(ISNUMBER(D241)),ABS(D241-ROUND(D241,2))&gt;0.000001,MIN(J241:M241)&lt;0,SUM(J241:M241)&lt;=0,COUNT(J241:M241)&lt;&gt;4,ABS(SUM(N241:Q241)-D241)&gt;0.000001),"REVISAR datos","Correcto"))</f>
        <v/>
      </c>
    </row>
    <row r="242" customFormat="false" ht="24" hidden="false" customHeight="true" outlineLevel="0" collapsed="false">
      <c r="A242" s="19"/>
      <c r="B242" s="17"/>
      <c r="C242" s="17"/>
      <c r="D242" s="18"/>
      <c r="E242" s="17"/>
      <c r="F242" s="17"/>
      <c r="G242" s="17"/>
      <c r="H242" s="17"/>
      <c r="I242" s="17"/>
      <c r="J242" s="2" t="n">
        <f aca="false">IF(1&gt;Reparto!$E$5,0,IF(F242="",Reparto!$D$8,F242))</f>
        <v>1800</v>
      </c>
      <c r="K242" s="2" t="n">
        <f aca="false">IF(2&gt;Reparto!$E$5,0,IF(G242="",Reparto!$D$9,G242))</f>
        <v>1200</v>
      </c>
      <c r="L242" s="2" t="n">
        <f aca="false">IF(3&gt;Reparto!$E$5,0,IF(H242="",Reparto!$D$10,H242))</f>
        <v>0</v>
      </c>
      <c r="M242" s="2" t="n">
        <f aca="false">IF(4&gt;Reparto!$E$5,0,IF(I242="",Reparto!$D$11,I242))</f>
        <v>0</v>
      </c>
      <c r="N242" s="8" t="n">
        <f aca="false">IF(OR(NOT(ISNUMBER(D242)),SUM(J242:M242)&lt;=0),0,SIGN(D242)*(V242+IF(AE242&lt;=$Z242,1,0))/100)</f>
        <v>0</v>
      </c>
      <c r="O242" s="8" t="n">
        <f aca="false">IF(OR(NOT(ISNUMBER(D242)),SUM(J242:M242)&lt;=0),0,SIGN(D242)*(W242+IF(AF242&lt;=$Z242,1,0))/100)</f>
        <v>0</v>
      </c>
      <c r="P242" s="8" t="n">
        <f aca="false">IF(OR(NOT(ISNUMBER(D242)),SUM(J242:M242)&lt;=0),0,SIGN(D242)*(X242+IF(AG242&lt;=$Z242,1,0))/100)</f>
        <v>0</v>
      </c>
      <c r="Q242" s="8" t="n">
        <f aca="false">IF(OR(NOT(ISNUMBER(D242)),SUM(J242:M242)&lt;=0),0,SIGN(D242)*(Y242+IF(AH242&lt;=$Z242,1,0))/100)</f>
        <v>0</v>
      </c>
      <c r="R242" s="2" t="n">
        <f aca="false">IF(OR(NOT(ISNUMBER(D242)),SUM(J242:M242)&lt;=0),0,ROUND(ROUND(ABS(D242)*100,0)*J242/SUM(J242:M242),10))</f>
        <v>0</v>
      </c>
      <c r="S242" s="2" t="n">
        <f aca="false">IF(OR(NOT(ISNUMBER(D242)),SUM(J242:M242)&lt;=0),0,ROUND(ROUND(ABS(D242)*100,0)*K242/SUM(J242:M242),10))</f>
        <v>0</v>
      </c>
      <c r="T242" s="2" t="n">
        <f aca="false">IF(OR(NOT(ISNUMBER(D242)),SUM(J242:M242)&lt;=0),0,ROUND(ROUND(ABS(D242)*100,0)*L242/SUM(J242:M242),10))</f>
        <v>0</v>
      </c>
      <c r="U242" s="2" t="n">
        <f aca="false">IF(OR(NOT(ISNUMBER(D242)),SUM(J242:M242)&lt;=0),0,ROUND(ROUND(ABS(D242)*100,0)*M242/SUM(J242:M242),10))</f>
        <v>0</v>
      </c>
      <c r="V242" s="2" t="n">
        <f aca="false">INT(R242)</f>
        <v>0</v>
      </c>
      <c r="W242" s="2" t="n">
        <f aca="false">INT(S242)</f>
        <v>0</v>
      </c>
      <c r="X242" s="2" t="n">
        <f aca="false">INT(T242)</f>
        <v>0</v>
      </c>
      <c r="Y242" s="2" t="n">
        <f aca="false">INT(U242)</f>
        <v>0</v>
      </c>
      <c r="Z242" s="2" t="n">
        <f aca="false">IF(ISNUMBER(D242),ROUND(ABS(D242)*100,0)-SUM(V242:Y242),0)</f>
        <v>0</v>
      </c>
      <c r="AA242" s="2" t="n">
        <f aca="false">ROUND(R242-V242,10)</f>
        <v>0</v>
      </c>
      <c r="AB242" s="2" t="n">
        <f aca="false">ROUND(S242-W242,10)</f>
        <v>0</v>
      </c>
      <c r="AC242" s="2" t="n">
        <f aca="false">ROUND(T242-X242,10)</f>
        <v>0</v>
      </c>
      <c r="AD242" s="2" t="n">
        <f aca="false">ROUND(U242-Y242,10)</f>
        <v>0</v>
      </c>
      <c r="AE242" s="2" t="n">
        <f aca="false">COUNTIFS($AA242:$AD242,"&gt;"&amp;AA242)+COUNTIFS($AA242:AA242,AA242)</f>
        <v>1</v>
      </c>
      <c r="AF242" s="2" t="n">
        <f aca="false">COUNTIFS($AA242:$AD242,"&gt;"&amp;AB242)+COUNTIFS($AA242:AB242,AB242)</f>
        <v>2</v>
      </c>
      <c r="AG242" s="2" t="n">
        <f aca="false">COUNTIFS($AA242:$AD242,"&gt;"&amp;AC242)+COUNTIFS($AA242:AC242,AC242)</f>
        <v>3</v>
      </c>
      <c r="AH242" s="2" t="n">
        <f aca="false">COUNTIFS($AA242:$AD242,"&gt;"&amp;AD242)+COUNTIFS($AA242:AD242,AD242)</f>
        <v>4</v>
      </c>
      <c r="AI242" s="2" t="str">
        <f aca="false">IF(COUNTA(A242:I242)=0,"",IF(OR(NOT(ISNUMBER(A242)),B242="",COUNTIFS(Reparto!$A$8:INDEX(Reparto!$A$8:$A$11,Reparto!$E$5),C242)&lt;&gt;1,NOT(ISNUMBER(D242)),ABS(D242-ROUND(D242,2))&gt;0.000001,MIN(J242:M242)&lt;0,SUM(J242:M242)&lt;=0,COUNT(J242:M242)&lt;&gt;4,ABS(SUM(N242:Q242)-D242)&gt;0.000001),"REVISAR datos","Correcto"))</f>
        <v/>
      </c>
    </row>
    <row r="243" customFormat="false" ht="24" hidden="false" customHeight="true" outlineLevel="0" collapsed="false">
      <c r="A243" s="19"/>
      <c r="B243" s="17"/>
      <c r="C243" s="17"/>
      <c r="D243" s="18"/>
      <c r="E243" s="17"/>
      <c r="F243" s="17"/>
      <c r="G243" s="17"/>
      <c r="H243" s="17"/>
      <c r="I243" s="17"/>
      <c r="J243" s="2" t="n">
        <f aca="false">IF(1&gt;Reparto!$E$5,0,IF(F243="",Reparto!$D$8,F243))</f>
        <v>1800</v>
      </c>
      <c r="K243" s="2" t="n">
        <f aca="false">IF(2&gt;Reparto!$E$5,0,IF(G243="",Reparto!$D$9,G243))</f>
        <v>1200</v>
      </c>
      <c r="L243" s="2" t="n">
        <f aca="false">IF(3&gt;Reparto!$E$5,0,IF(H243="",Reparto!$D$10,H243))</f>
        <v>0</v>
      </c>
      <c r="M243" s="2" t="n">
        <f aca="false">IF(4&gt;Reparto!$E$5,0,IF(I243="",Reparto!$D$11,I243))</f>
        <v>0</v>
      </c>
      <c r="N243" s="8" t="n">
        <f aca="false">IF(OR(NOT(ISNUMBER(D243)),SUM(J243:M243)&lt;=0),0,SIGN(D243)*(V243+IF(AE243&lt;=$Z243,1,0))/100)</f>
        <v>0</v>
      </c>
      <c r="O243" s="8" t="n">
        <f aca="false">IF(OR(NOT(ISNUMBER(D243)),SUM(J243:M243)&lt;=0),0,SIGN(D243)*(W243+IF(AF243&lt;=$Z243,1,0))/100)</f>
        <v>0</v>
      </c>
      <c r="P243" s="8" t="n">
        <f aca="false">IF(OR(NOT(ISNUMBER(D243)),SUM(J243:M243)&lt;=0),0,SIGN(D243)*(X243+IF(AG243&lt;=$Z243,1,0))/100)</f>
        <v>0</v>
      </c>
      <c r="Q243" s="8" t="n">
        <f aca="false">IF(OR(NOT(ISNUMBER(D243)),SUM(J243:M243)&lt;=0),0,SIGN(D243)*(Y243+IF(AH243&lt;=$Z243,1,0))/100)</f>
        <v>0</v>
      </c>
      <c r="R243" s="2" t="n">
        <f aca="false">IF(OR(NOT(ISNUMBER(D243)),SUM(J243:M243)&lt;=0),0,ROUND(ROUND(ABS(D243)*100,0)*J243/SUM(J243:M243),10))</f>
        <v>0</v>
      </c>
      <c r="S243" s="2" t="n">
        <f aca="false">IF(OR(NOT(ISNUMBER(D243)),SUM(J243:M243)&lt;=0),0,ROUND(ROUND(ABS(D243)*100,0)*K243/SUM(J243:M243),10))</f>
        <v>0</v>
      </c>
      <c r="T243" s="2" t="n">
        <f aca="false">IF(OR(NOT(ISNUMBER(D243)),SUM(J243:M243)&lt;=0),0,ROUND(ROUND(ABS(D243)*100,0)*L243/SUM(J243:M243),10))</f>
        <v>0</v>
      </c>
      <c r="U243" s="2" t="n">
        <f aca="false">IF(OR(NOT(ISNUMBER(D243)),SUM(J243:M243)&lt;=0),0,ROUND(ROUND(ABS(D243)*100,0)*M243/SUM(J243:M243),10))</f>
        <v>0</v>
      </c>
      <c r="V243" s="2" t="n">
        <f aca="false">INT(R243)</f>
        <v>0</v>
      </c>
      <c r="W243" s="2" t="n">
        <f aca="false">INT(S243)</f>
        <v>0</v>
      </c>
      <c r="X243" s="2" t="n">
        <f aca="false">INT(T243)</f>
        <v>0</v>
      </c>
      <c r="Y243" s="2" t="n">
        <f aca="false">INT(U243)</f>
        <v>0</v>
      </c>
      <c r="Z243" s="2" t="n">
        <f aca="false">IF(ISNUMBER(D243),ROUND(ABS(D243)*100,0)-SUM(V243:Y243),0)</f>
        <v>0</v>
      </c>
      <c r="AA243" s="2" t="n">
        <f aca="false">ROUND(R243-V243,10)</f>
        <v>0</v>
      </c>
      <c r="AB243" s="2" t="n">
        <f aca="false">ROUND(S243-W243,10)</f>
        <v>0</v>
      </c>
      <c r="AC243" s="2" t="n">
        <f aca="false">ROUND(T243-X243,10)</f>
        <v>0</v>
      </c>
      <c r="AD243" s="2" t="n">
        <f aca="false">ROUND(U243-Y243,10)</f>
        <v>0</v>
      </c>
      <c r="AE243" s="2" t="n">
        <f aca="false">COUNTIFS($AA243:$AD243,"&gt;"&amp;AA243)+COUNTIFS($AA243:AA243,AA243)</f>
        <v>1</v>
      </c>
      <c r="AF243" s="2" t="n">
        <f aca="false">COUNTIFS($AA243:$AD243,"&gt;"&amp;AB243)+COUNTIFS($AA243:AB243,AB243)</f>
        <v>2</v>
      </c>
      <c r="AG243" s="2" t="n">
        <f aca="false">COUNTIFS($AA243:$AD243,"&gt;"&amp;AC243)+COUNTIFS($AA243:AC243,AC243)</f>
        <v>3</v>
      </c>
      <c r="AH243" s="2" t="n">
        <f aca="false">COUNTIFS($AA243:$AD243,"&gt;"&amp;AD243)+COUNTIFS($AA243:AD243,AD243)</f>
        <v>4</v>
      </c>
      <c r="AI243" s="2" t="str">
        <f aca="false">IF(COUNTA(A243:I243)=0,"",IF(OR(NOT(ISNUMBER(A243)),B243="",COUNTIFS(Reparto!$A$8:INDEX(Reparto!$A$8:$A$11,Reparto!$E$5),C243)&lt;&gt;1,NOT(ISNUMBER(D243)),ABS(D243-ROUND(D243,2))&gt;0.000001,MIN(J243:M243)&lt;0,SUM(J243:M243)&lt;=0,COUNT(J243:M243)&lt;&gt;4,ABS(SUM(N243:Q243)-D243)&gt;0.000001),"REVISAR datos","Correcto"))</f>
        <v/>
      </c>
    </row>
    <row r="244" customFormat="false" ht="24" hidden="false" customHeight="true" outlineLevel="0" collapsed="false">
      <c r="A244" s="19"/>
      <c r="B244" s="17"/>
      <c r="C244" s="17"/>
      <c r="D244" s="18"/>
      <c r="E244" s="17"/>
      <c r="F244" s="17"/>
      <c r="G244" s="17"/>
      <c r="H244" s="17"/>
      <c r="I244" s="17"/>
      <c r="J244" s="2" t="n">
        <f aca="false">IF(1&gt;Reparto!$E$5,0,IF(F244="",Reparto!$D$8,F244))</f>
        <v>1800</v>
      </c>
      <c r="K244" s="2" t="n">
        <f aca="false">IF(2&gt;Reparto!$E$5,0,IF(G244="",Reparto!$D$9,G244))</f>
        <v>1200</v>
      </c>
      <c r="L244" s="2" t="n">
        <f aca="false">IF(3&gt;Reparto!$E$5,0,IF(H244="",Reparto!$D$10,H244))</f>
        <v>0</v>
      </c>
      <c r="M244" s="2" t="n">
        <f aca="false">IF(4&gt;Reparto!$E$5,0,IF(I244="",Reparto!$D$11,I244))</f>
        <v>0</v>
      </c>
      <c r="N244" s="8" t="n">
        <f aca="false">IF(OR(NOT(ISNUMBER(D244)),SUM(J244:M244)&lt;=0),0,SIGN(D244)*(V244+IF(AE244&lt;=$Z244,1,0))/100)</f>
        <v>0</v>
      </c>
      <c r="O244" s="8" t="n">
        <f aca="false">IF(OR(NOT(ISNUMBER(D244)),SUM(J244:M244)&lt;=0),0,SIGN(D244)*(W244+IF(AF244&lt;=$Z244,1,0))/100)</f>
        <v>0</v>
      </c>
      <c r="P244" s="8" t="n">
        <f aca="false">IF(OR(NOT(ISNUMBER(D244)),SUM(J244:M244)&lt;=0),0,SIGN(D244)*(X244+IF(AG244&lt;=$Z244,1,0))/100)</f>
        <v>0</v>
      </c>
      <c r="Q244" s="8" t="n">
        <f aca="false">IF(OR(NOT(ISNUMBER(D244)),SUM(J244:M244)&lt;=0),0,SIGN(D244)*(Y244+IF(AH244&lt;=$Z244,1,0))/100)</f>
        <v>0</v>
      </c>
      <c r="R244" s="2" t="n">
        <f aca="false">IF(OR(NOT(ISNUMBER(D244)),SUM(J244:M244)&lt;=0),0,ROUND(ROUND(ABS(D244)*100,0)*J244/SUM(J244:M244),10))</f>
        <v>0</v>
      </c>
      <c r="S244" s="2" t="n">
        <f aca="false">IF(OR(NOT(ISNUMBER(D244)),SUM(J244:M244)&lt;=0),0,ROUND(ROUND(ABS(D244)*100,0)*K244/SUM(J244:M244),10))</f>
        <v>0</v>
      </c>
      <c r="T244" s="2" t="n">
        <f aca="false">IF(OR(NOT(ISNUMBER(D244)),SUM(J244:M244)&lt;=0),0,ROUND(ROUND(ABS(D244)*100,0)*L244/SUM(J244:M244),10))</f>
        <v>0</v>
      </c>
      <c r="U244" s="2" t="n">
        <f aca="false">IF(OR(NOT(ISNUMBER(D244)),SUM(J244:M244)&lt;=0),0,ROUND(ROUND(ABS(D244)*100,0)*M244/SUM(J244:M244),10))</f>
        <v>0</v>
      </c>
      <c r="V244" s="2" t="n">
        <f aca="false">INT(R244)</f>
        <v>0</v>
      </c>
      <c r="W244" s="2" t="n">
        <f aca="false">INT(S244)</f>
        <v>0</v>
      </c>
      <c r="X244" s="2" t="n">
        <f aca="false">INT(T244)</f>
        <v>0</v>
      </c>
      <c r="Y244" s="2" t="n">
        <f aca="false">INT(U244)</f>
        <v>0</v>
      </c>
      <c r="Z244" s="2" t="n">
        <f aca="false">IF(ISNUMBER(D244),ROUND(ABS(D244)*100,0)-SUM(V244:Y244),0)</f>
        <v>0</v>
      </c>
      <c r="AA244" s="2" t="n">
        <f aca="false">ROUND(R244-V244,10)</f>
        <v>0</v>
      </c>
      <c r="AB244" s="2" t="n">
        <f aca="false">ROUND(S244-W244,10)</f>
        <v>0</v>
      </c>
      <c r="AC244" s="2" t="n">
        <f aca="false">ROUND(T244-X244,10)</f>
        <v>0</v>
      </c>
      <c r="AD244" s="2" t="n">
        <f aca="false">ROUND(U244-Y244,10)</f>
        <v>0</v>
      </c>
      <c r="AE244" s="2" t="n">
        <f aca="false">COUNTIFS($AA244:$AD244,"&gt;"&amp;AA244)+COUNTIFS($AA244:AA244,AA244)</f>
        <v>1</v>
      </c>
      <c r="AF244" s="2" t="n">
        <f aca="false">COUNTIFS($AA244:$AD244,"&gt;"&amp;AB244)+COUNTIFS($AA244:AB244,AB244)</f>
        <v>2</v>
      </c>
      <c r="AG244" s="2" t="n">
        <f aca="false">COUNTIFS($AA244:$AD244,"&gt;"&amp;AC244)+COUNTIFS($AA244:AC244,AC244)</f>
        <v>3</v>
      </c>
      <c r="AH244" s="2" t="n">
        <f aca="false">COUNTIFS($AA244:$AD244,"&gt;"&amp;AD244)+COUNTIFS($AA244:AD244,AD244)</f>
        <v>4</v>
      </c>
      <c r="AI244" s="2" t="str">
        <f aca="false">IF(COUNTA(A244:I244)=0,"",IF(OR(NOT(ISNUMBER(A244)),B244="",COUNTIFS(Reparto!$A$8:INDEX(Reparto!$A$8:$A$11,Reparto!$E$5),C244)&lt;&gt;1,NOT(ISNUMBER(D244)),ABS(D244-ROUND(D244,2))&gt;0.000001,MIN(J244:M244)&lt;0,SUM(J244:M244)&lt;=0,COUNT(J244:M244)&lt;&gt;4,ABS(SUM(N244:Q244)-D244)&gt;0.000001),"REVISAR datos","Correcto"))</f>
        <v/>
      </c>
    </row>
    <row r="245" customFormat="false" ht="24" hidden="false" customHeight="true" outlineLevel="0" collapsed="false">
      <c r="A245" s="19"/>
      <c r="B245" s="17"/>
      <c r="C245" s="17"/>
      <c r="D245" s="18"/>
      <c r="E245" s="17"/>
      <c r="F245" s="17"/>
      <c r="G245" s="17"/>
      <c r="H245" s="17"/>
      <c r="I245" s="17"/>
      <c r="J245" s="2" t="n">
        <f aca="false">IF(1&gt;Reparto!$E$5,0,IF(F245="",Reparto!$D$8,F245))</f>
        <v>1800</v>
      </c>
      <c r="K245" s="2" t="n">
        <f aca="false">IF(2&gt;Reparto!$E$5,0,IF(G245="",Reparto!$D$9,G245))</f>
        <v>1200</v>
      </c>
      <c r="L245" s="2" t="n">
        <f aca="false">IF(3&gt;Reparto!$E$5,0,IF(H245="",Reparto!$D$10,H245))</f>
        <v>0</v>
      </c>
      <c r="M245" s="2" t="n">
        <f aca="false">IF(4&gt;Reparto!$E$5,0,IF(I245="",Reparto!$D$11,I245))</f>
        <v>0</v>
      </c>
      <c r="N245" s="8" t="n">
        <f aca="false">IF(OR(NOT(ISNUMBER(D245)),SUM(J245:M245)&lt;=0),0,SIGN(D245)*(V245+IF(AE245&lt;=$Z245,1,0))/100)</f>
        <v>0</v>
      </c>
      <c r="O245" s="8" t="n">
        <f aca="false">IF(OR(NOT(ISNUMBER(D245)),SUM(J245:M245)&lt;=0),0,SIGN(D245)*(W245+IF(AF245&lt;=$Z245,1,0))/100)</f>
        <v>0</v>
      </c>
      <c r="P245" s="8" t="n">
        <f aca="false">IF(OR(NOT(ISNUMBER(D245)),SUM(J245:M245)&lt;=0),0,SIGN(D245)*(X245+IF(AG245&lt;=$Z245,1,0))/100)</f>
        <v>0</v>
      </c>
      <c r="Q245" s="8" t="n">
        <f aca="false">IF(OR(NOT(ISNUMBER(D245)),SUM(J245:M245)&lt;=0),0,SIGN(D245)*(Y245+IF(AH245&lt;=$Z245,1,0))/100)</f>
        <v>0</v>
      </c>
      <c r="R245" s="2" t="n">
        <f aca="false">IF(OR(NOT(ISNUMBER(D245)),SUM(J245:M245)&lt;=0),0,ROUND(ROUND(ABS(D245)*100,0)*J245/SUM(J245:M245),10))</f>
        <v>0</v>
      </c>
      <c r="S245" s="2" t="n">
        <f aca="false">IF(OR(NOT(ISNUMBER(D245)),SUM(J245:M245)&lt;=0),0,ROUND(ROUND(ABS(D245)*100,0)*K245/SUM(J245:M245),10))</f>
        <v>0</v>
      </c>
      <c r="T245" s="2" t="n">
        <f aca="false">IF(OR(NOT(ISNUMBER(D245)),SUM(J245:M245)&lt;=0),0,ROUND(ROUND(ABS(D245)*100,0)*L245/SUM(J245:M245),10))</f>
        <v>0</v>
      </c>
      <c r="U245" s="2" t="n">
        <f aca="false">IF(OR(NOT(ISNUMBER(D245)),SUM(J245:M245)&lt;=0),0,ROUND(ROUND(ABS(D245)*100,0)*M245/SUM(J245:M245),10))</f>
        <v>0</v>
      </c>
      <c r="V245" s="2" t="n">
        <f aca="false">INT(R245)</f>
        <v>0</v>
      </c>
      <c r="W245" s="2" t="n">
        <f aca="false">INT(S245)</f>
        <v>0</v>
      </c>
      <c r="X245" s="2" t="n">
        <f aca="false">INT(T245)</f>
        <v>0</v>
      </c>
      <c r="Y245" s="2" t="n">
        <f aca="false">INT(U245)</f>
        <v>0</v>
      </c>
      <c r="Z245" s="2" t="n">
        <f aca="false">IF(ISNUMBER(D245),ROUND(ABS(D245)*100,0)-SUM(V245:Y245),0)</f>
        <v>0</v>
      </c>
      <c r="AA245" s="2" t="n">
        <f aca="false">ROUND(R245-V245,10)</f>
        <v>0</v>
      </c>
      <c r="AB245" s="2" t="n">
        <f aca="false">ROUND(S245-W245,10)</f>
        <v>0</v>
      </c>
      <c r="AC245" s="2" t="n">
        <f aca="false">ROUND(T245-X245,10)</f>
        <v>0</v>
      </c>
      <c r="AD245" s="2" t="n">
        <f aca="false">ROUND(U245-Y245,10)</f>
        <v>0</v>
      </c>
      <c r="AE245" s="2" t="n">
        <f aca="false">COUNTIFS($AA245:$AD245,"&gt;"&amp;AA245)+COUNTIFS($AA245:AA245,AA245)</f>
        <v>1</v>
      </c>
      <c r="AF245" s="2" t="n">
        <f aca="false">COUNTIFS($AA245:$AD245,"&gt;"&amp;AB245)+COUNTIFS($AA245:AB245,AB245)</f>
        <v>2</v>
      </c>
      <c r="AG245" s="2" t="n">
        <f aca="false">COUNTIFS($AA245:$AD245,"&gt;"&amp;AC245)+COUNTIFS($AA245:AC245,AC245)</f>
        <v>3</v>
      </c>
      <c r="AH245" s="2" t="n">
        <f aca="false">COUNTIFS($AA245:$AD245,"&gt;"&amp;AD245)+COUNTIFS($AA245:AD245,AD245)</f>
        <v>4</v>
      </c>
      <c r="AI245" s="2" t="str">
        <f aca="false">IF(COUNTA(A245:I245)=0,"",IF(OR(NOT(ISNUMBER(A245)),B245="",COUNTIFS(Reparto!$A$8:INDEX(Reparto!$A$8:$A$11,Reparto!$E$5),C245)&lt;&gt;1,NOT(ISNUMBER(D245)),ABS(D245-ROUND(D245,2))&gt;0.000001,MIN(J245:M245)&lt;0,SUM(J245:M245)&lt;=0,COUNT(J245:M245)&lt;&gt;4,ABS(SUM(N245:Q245)-D245)&gt;0.000001),"REVISAR datos","Correcto"))</f>
        <v/>
      </c>
    </row>
    <row r="246" customFormat="false" ht="24" hidden="false" customHeight="true" outlineLevel="0" collapsed="false">
      <c r="A246" s="19"/>
      <c r="B246" s="17"/>
      <c r="C246" s="17"/>
      <c r="D246" s="18"/>
      <c r="E246" s="17"/>
      <c r="F246" s="17"/>
      <c r="G246" s="17"/>
      <c r="H246" s="17"/>
      <c r="I246" s="17"/>
      <c r="J246" s="2" t="n">
        <f aca="false">IF(1&gt;Reparto!$E$5,0,IF(F246="",Reparto!$D$8,F246))</f>
        <v>1800</v>
      </c>
      <c r="K246" s="2" t="n">
        <f aca="false">IF(2&gt;Reparto!$E$5,0,IF(G246="",Reparto!$D$9,G246))</f>
        <v>1200</v>
      </c>
      <c r="L246" s="2" t="n">
        <f aca="false">IF(3&gt;Reparto!$E$5,0,IF(H246="",Reparto!$D$10,H246))</f>
        <v>0</v>
      </c>
      <c r="M246" s="2" t="n">
        <f aca="false">IF(4&gt;Reparto!$E$5,0,IF(I246="",Reparto!$D$11,I246))</f>
        <v>0</v>
      </c>
      <c r="N246" s="8" t="n">
        <f aca="false">IF(OR(NOT(ISNUMBER(D246)),SUM(J246:M246)&lt;=0),0,SIGN(D246)*(V246+IF(AE246&lt;=$Z246,1,0))/100)</f>
        <v>0</v>
      </c>
      <c r="O246" s="8" t="n">
        <f aca="false">IF(OR(NOT(ISNUMBER(D246)),SUM(J246:M246)&lt;=0),0,SIGN(D246)*(W246+IF(AF246&lt;=$Z246,1,0))/100)</f>
        <v>0</v>
      </c>
      <c r="P246" s="8" t="n">
        <f aca="false">IF(OR(NOT(ISNUMBER(D246)),SUM(J246:M246)&lt;=0),0,SIGN(D246)*(X246+IF(AG246&lt;=$Z246,1,0))/100)</f>
        <v>0</v>
      </c>
      <c r="Q246" s="8" t="n">
        <f aca="false">IF(OR(NOT(ISNUMBER(D246)),SUM(J246:M246)&lt;=0),0,SIGN(D246)*(Y246+IF(AH246&lt;=$Z246,1,0))/100)</f>
        <v>0</v>
      </c>
      <c r="R246" s="2" t="n">
        <f aca="false">IF(OR(NOT(ISNUMBER(D246)),SUM(J246:M246)&lt;=0),0,ROUND(ROUND(ABS(D246)*100,0)*J246/SUM(J246:M246),10))</f>
        <v>0</v>
      </c>
      <c r="S246" s="2" t="n">
        <f aca="false">IF(OR(NOT(ISNUMBER(D246)),SUM(J246:M246)&lt;=0),0,ROUND(ROUND(ABS(D246)*100,0)*K246/SUM(J246:M246),10))</f>
        <v>0</v>
      </c>
      <c r="T246" s="2" t="n">
        <f aca="false">IF(OR(NOT(ISNUMBER(D246)),SUM(J246:M246)&lt;=0),0,ROUND(ROUND(ABS(D246)*100,0)*L246/SUM(J246:M246),10))</f>
        <v>0</v>
      </c>
      <c r="U246" s="2" t="n">
        <f aca="false">IF(OR(NOT(ISNUMBER(D246)),SUM(J246:M246)&lt;=0),0,ROUND(ROUND(ABS(D246)*100,0)*M246/SUM(J246:M246),10))</f>
        <v>0</v>
      </c>
      <c r="V246" s="2" t="n">
        <f aca="false">INT(R246)</f>
        <v>0</v>
      </c>
      <c r="W246" s="2" t="n">
        <f aca="false">INT(S246)</f>
        <v>0</v>
      </c>
      <c r="X246" s="2" t="n">
        <f aca="false">INT(T246)</f>
        <v>0</v>
      </c>
      <c r="Y246" s="2" t="n">
        <f aca="false">INT(U246)</f>
        <v>0</v>
      </c>
      <c r="Z246" s="2" t="n">
        <f aca="false">IF(ISNUMBER(D246),ROUND(ABS(D246)*100,0)-SUM(V246:Y246),0)</f>
        <v>0</v>
      </c>
      <c r="AA246" s="2" t="n">
        <f aca="false">ROUND(R246-V246,10)</f>
        <v>0</v>
      </c>
      <c r="AB246" s="2" t="n">
        <f aca="false">ROUND(S246-W246,10)</f>
        <v>0</v>
      </c>
      <c r="AC246" s="2" t="n">
        <f aca="false">ROUND(T246-X246,10)</f>
        <v>0</v>
      </c>
      <c r="AD246" s="2" t="n">
        <f aca="false">ROUND(U246-Y246,10)</f>
        <v>0</v>
      </c>
      <c r="AE246" s="2" t="n">
        <f aca="false">COUNTIFS($AA246:$AD246,"&gt;"&amp;AA246)+COUNTIFS($AA246:AA246,AA246)</f>
        <v>1</v>
      </c>
      <c r="AF246" s="2" t="n">
        <f aca="false">COUNTIFS($AA246:$AD246,"&gt;"&amp;AB246)+COUNTIFS($AA246:AB246,AB246)</f>
        <v>2</v>
      </c>
      <c r="AG246" s="2" t="n">
        <f aca="false">COUNTIFS($AA246:$AD246,"&gt;"&amp;AC246)+COUNTIFS($AA246:AC246,AC246)</f>
        <v>3</v>
      </c>
      <c r="AH246" s="2" t="n">
        <f aca="false">COUNTIFS($AA246:$AD246,"&gt;"&amp;AD246)+COUNTIFS($AA246:AD246,AD246)</f>
        <v>4</v>
      </c>
      <c r="AI246" s="2" t="str">
        <f aca="false">IF(COUNTA(A246:I246)=0,"",IF(OR(NOT(ISNUMBER(A246)),B246="",COUNTIFS(Reparto!$A$8:INDEX(Reparto!$A$8:$A$11,Reparto!$E$5),C246)&lt;&gt;1,NOT(ISNUMBER(D246)),ABS(D246-ROUND(D246,2))&gt;0.000001,MIN(J246:M246)&lt;0,SUM(J246:M246)&lt;=0,COUNT(J246:M246)&lt;&gt;4,ABS(SUM(N246:Q246)-D246)&gt;0.000001),"REVISAR datos","Correcto"))</f>
        <v/>
      </c>
    </row>
    <row r="247" customFormat="false" ht="24" hidden="false" customHeight="true" outlineLevel="0" collapsed="false">
      <c r="A247" s="19"/>
      <c r="B247" s="17"/>
      <c r="C247" s="17"/>
      <c r="D247" s="18"/>
      <c r="E247" s="17"/>
      <c r="F247" s="17"/>
      <c r="G247" s="17"/>
      <c r="H247" s="17"/>
      <c r="I247" s="17"/>
      <c r="J247" s="2" t="n">
        <f aca="false">IF(1&gt;Reparto!$E$5,0,IF(F247="",Reparto!$D$8,F247))</f>
        <v>1800</v>
      </c>
      <c r="K247" s="2" t="n">
        <f aca="false">IF(2&gt;Reparto!$E$5,0,IF(G247="",Reparto!$D$9,G247))</f>
        <v>1200</v>
      </c>
      <c r="L247" s="2" t="n">
        <f aca="false">IF(3&gt;Reparto!$E$5,0,IF(H247="",Reparto!$D$10,H247))</f>
        <v>0</v>
      </c>
      <c r="M247" s="2" t="n">
        <f aca="false">IF(4&gt;Reparto!$E$5,0,IF(I247="",Reparto!$D$11,I247))</f>
        <v>0</v>
      </c>
      <c r="N247" s="8" t="n">
        <f aca="false">IF(OR(NOT(ISNUMBER(D247)),SUM(J247:M247)&lt;=0),0,SIGN(D247)*(V247+IF(AE247&lt;=$Z247,1,0))/100)</f>
        <v>0</v>
      </c>
      <c r="O247" s="8" t="n">
        <f aca="false">IF(OR(NOT(ISNUMBER(D247)),SUM(J247:M247)&lt;=0),0,SIGN(D247)*(W247+IF(AF247&lt;=$Z247,1,0))/100)</f>
        <v>0</v>
      </c>
      <c r="P247" s="8" t="n">
        <f aca="false">IF(OR(NOT(ISNUMBER(D247)),SUM(J247:M247)&lt;=0),0,SIGN(D247)*(X247+IF(AG247&lt;=$Z247,1,0))/100)</f>
        <v>0</v>
      </c>
      <c r="Q247" s="8" t="n">
        <f aca="false">IF(OR(NOT(ISNUMBER(D247)),SUM(J247:M247)&lt;=0),0,SIGN(D247)*(Y247+IF(AH247&lt;=$Z247,1,0))/100)</f>
        <v>0</v>
      </c>
      <c r="R247" s="2" t="n">
        <f aca="false">IF(OR(NOT(ISNUMBER(D247)),SUM(J247:M247)&lt;=0),0,ROUND(ROUND(ABS(D247)*100,0)*J247/SUM(J247:M247),10))</f>
        <v>0</v>
      </c>
      <c r="S247" s="2" t="n">
        <f aca="false">IF(OR(NOT(ISNUMBER(D247)),SUM(J247:M247)&lt;=0),0,ROUND(ROUND(ABS(D247)*100,0)*K247/SUM(J247:M247),10))</f>
        <v>0</v>
      </c>
      <c r="T247" s="2" t="n">
        <f aca="false">IF(OR(NOT(ISNUMBER(D247)),SUM(J247:M247)&lt;=0),0,ROUND(ROUND(ABS(D247)*100,0)*L247/SUM(J247:M247),10))</f>
        <v>0</v>
      </c>
      <c r="U247" s="2" t="n">
        <f aca="false">IF(OR(NOT(ISNUMBER(D247)),SUM(J247:M247)&lt;=0),0,ROUND(ROUND(ABS(D247)*100,0)*M247/SUM(J247:M247),10))</f>
        <v>0</v>
      </c>
      <c r="V247" s="2" t="n">
        <f aca="false">INT(R247)</f>
        <v>0</v>
      </c>
      <c r="W247" s="2" t="n">
        <f aca="false">INT(S247)</f>
        <v>0</v>
      </c>
      <c r="X247" s="2" t="n">
        <f aca="false">INT(T247)</f>
        <v>0</v>
      </c>
      <c r="Y247" s="2" t="n">
        <f aca="false">INT(U247)</f>
        <v>0</v>
      </c>
      <c r="Z247" s="2" t="n">
        <f aca="false">IF(ISNUMBER(D247),ROUND(ABS(D247)*100,0)-SUM(V247:Y247),0)</f>
        <v>0</v>
      </c>
      <c r="AA247" s="2" t="n">
        <f aca="false">ROUND(R247-V247,10)</f>
        <v>0</v>
      </c>
      <c r="AB247" s="2" t="n">
        <f aca="false">ROUND(S247-W247,10)</f>
        <v>0</v>
      </c>
      <c r="AC247" s="2" t="n">
        <f aca="false">ROUND(T247-X247,10)</f>
        <v>0</v>
      </c>
      <c r="AD247" s="2" t="n">
        <f aca="false">ROUND(U247-Y247,10)</f>
        <v>0</v>
      </c>
      <c r="AE247" s="2" t="n">
        <f aca="false">COUNTIFS($AA247:$AD247,"&gt;"&amp;AA247)+COUNTIFS($AA247:AA247,AA247)</f>
        <v>1</v>
      </c>
      <c r="AF247" s="2" t="n">
        <f aca="false">COUNTIFS($AA247:$AD247,"&gt;"&amp;AB247)+COUNTIFS($AA247:AB247,AB247)</f>
        <v>2</v>
      </c>
      <c r="AG247" s="2" t="n">
        <f aca="false">COUNTIFS($AA247:$AD247,"&gt;"&amp;AC247)+COUNTIFS($AA247:AC247,AC247)</f>
        <v>3</v>
      </c>
      <c r="AH247" s="2" t="n">
        <f aca="false">COUNTIFS($AA247:$AD247,"&gt;"&amp;AD247)+COUNTIFS($AA247:AD247,AD247)</f>
        <v>4</v>
      </c>
      <c r="AI247" s="2" t="str">
        <f aca="false">IF(COUNTA(A247:I247)=0,"",IF(OR(NOT(ISNUMBER(A247)),B247="",COUNTIFS(Reparto!$A$8:INDEX(Reparto!$A$8:$A$11,Reparto!$E$5),C247)&lt;&gt;1,NOT(ISNUMBER(D247)),ABS(D247-ROUND(D247,2))&gt;0.000001,MIN(J247:M247)&lt;0,SUM(J247:M247)&lt;=0,COUNT(J247:M247)&lt;&gt;4,ABS(SUM(N247:Q247)-D247)&gt;0.000001),"REVISAR datos","Correcto"))</f>
        <v/>
      </c>
    </row>
    <row r="248" customFormat="false" ht="24" hidden="false" customHeight="true" outlineLevel="0" collapsed="false">
      <c r="A248" s="19"/>
      <c r="B248" s="17"/>
      <c r="C248" s="17"/>
      <c r="D248" s="18"/>
      <c r="E248" s="17"/>
      <c r="F248" s="17"/>
      <c r="G248" s="17"/>
      <c r="H248" s="17"/>
      <c r="I248" s="17"/>
      <c r="J248" s="2" t="n">
        <f aca="false">IF(1&gt;Reparto!$E$5,0,IF(F248="",Reparto!$D$8,F248))</f>
        <v>1800</v>
      </c>
      <c r="K248" s="2" t="n">
        <f aca="false">IF(2&gt;Reparto!$E$5,0,IF(G248="",Reparto!$D$9,G248))</f>
        <v>1200</v>
      </c>
      <c r="L248" s="2" t="n">
        <f aca="false">IF(3&gt;Reparto!$E$5,0,IF(H248="",Reparto!$D$10,H248))</f>
        <v>0</v>
      </c>
      <c r="M248" s="2" t="n">
        <f aca="false">IF(4&gt;Reparto!$E$5,0,IF(I248="",Reparto!$D$11,I248))</f>
        <v>0</v>
      </c>
      <c r="N248" s="8" t="n">
        <f aca="false">IF(OR(NOT(ISNUMBER(D248)),SUM(J248:M248)&lt;=0),0,SIGN(D248)*(V248+IF(AE248&lt;=$Z248,1,0))/100)</f>
        <v>0</v>
      </c>
      <c r="O248" s="8" t="n">
        <f aca="false">IF(OR(NOT(ISNUMBER(D248)),SUM(J248:M248)&lt;=0),0,SIGN(D248)*(W248+IF(AF248&lt;=$Z248,1,0))/100)</f>
        <v>0</v>
      </c>
      <c r="P248" s="8" t="n">
        <f aca="false">IF(OR(NOT(ISNUMBER(D248)),SUM(J248:M248)&lt;=0),0,SIGN(D248)*(X248+IF(AG248&lt;=$Z248,1,0))/100)</f>
        <v>0</v>
      </c>
      <c r="Q248" s="8" t="n">
        <f aca="false">IF(OR(NOT(ISNUMBER(D248)),SUM(J248:M248)&lt;=0),0,SIGN(D248)*(Y248+IF(AH248&lt;=$Z248,1,0))/100)</f>
        <v>0</v>
      </c>
      <c r="R248" s="2" t="n">
        <f aca="false">IF(OR(NOT(ISNUMBER(D248)),SUM(J248:M248)&lt;=0),0,ROUND(ROUND(ABS(D248)*100,0)*J248/SUM(J248:M248),10))</f>
        <v>0</v>
      </c>
      <c r="S248" s="2" t="n">
        <f aca="false">IF(OR(NOT(ISNUMBER(D248)),SUM(J248:M248)&lt;=0),0,ROUND(ROUND(ABS(D248)*100,0)*K248/SUM(J248:M248),10))</f>
        <v>0</v>
      </c>
      <c r="T248" s="2" t="n">
        <f aca="false">IF(OR(NOT(ISNUMBER(D248)),SUM(J248:M248)&lt;=0),0,ROUND(ROUND(ABS(D248)*100,0)*L248/SUM(J248:M248),10))</f>
        <v>0</v>
      </c>
      <c r="U248" s="2" t="n">
        <f aca="false">IF(OR(NOT(ISNUMBER(D248)),SUM(J248:M248)&lt;=0),0,ROUND(ROUND(ABS(D248)*100,0)*M248/SUM(J248:M248),10))</f>
        <v>0</v>
      </c>
      <c r="V248" s="2" t="n">
        <f aca="false">INT(R248)</f>
        <v>0</v>
      </c>
      <c r="W248" s="2" t="n">
        <f aca="false">INT(S248)</f>
        <v>0</v>
      </c>
      <c r="X248" s="2" t="n">
        <f aca="false">INT(T248)</f>
        <v>0</v>
      </c>
      <c r="Y248" s="2" t="n">
        <f aca="false">INT(U248)</f>
        <v>0</v>
      </c>
      <c r="Z248" s="2" t="n">
        <f aca="false">IF(ISNUMBER(D248),ROUND(ABS(D248)*100,0)-SUM(V248:Y248),0)</f>
        <v>0</v>
      </c>
      <c r="AA248" s="2" t="n">
        <f aca="false">ROUND(R248-V248,10)</f>
        <v>0</v>
      </c>
      <c r="AB248" s="2" t="n">
        <f aca="false">ROUND(S248-W248,10)</f>
        <v>0</v>
      </c>
      <c r="AC248" s="2" t="n">
        <f aca="false">ROUND(T248-X248,10)</f>
        <v>0</v>
      </c>
      <c r="AD248" s="2" t="n">
        <f aca="false">ROUND(U248-Y248,10)</f>
        <v>0</v>
      </c>
      <c r="AE248" s="2" t="n">
        <f aca="false">COUNTIFS($AA248:$AD248,"&gt;"&amp;AA248)+COUNTIFS($AA248:AA248,AA248)</f>
        <v>1</v>
      </c>
      <c r="AF248" s="2" t="n">
        <f aca="false">COUNTIFS($AA248:$AD248,"&gt;"&amp;AB248)+COUNTIFS($AA248:AB248,AB248)</f>
        <v>2</v>
      </c>
      <c r="AG248" s="2" t="n">
        <f aca="false">COUNTIFS($AA248:$AD248,"&gt;"&amp;AC248)+COUNTIFS($AA248:AC248,AC248)</f>
        <v>3</v>
      </c>
      <c r="AH248" s="2" t="n">
        <f aca="false">COUNTIFS($AA248:$AD248,"&gt;"&amp;AD248)+COUNTIFS($AA248:AD248,AD248)</f>
        <v>4</v>
      </c>
      <c r="AI248" s="2" t="str">
        <f aca="false">IF(COUNTA(A248:I248)=0,"",IF(OR(NOT(ISNUMBER(A248)),B248="",COUNTIFS(Reparto!$A$8:INDEX(Reparto!$A$8:$A$11,Reparto!$E$5),C248)&lt;&gt;1,NOT(ISNUMBER(D248)),ABS(D248-ROUND(D248,2))&gt;0.000001,MIN(J248:M248)&lt;0,SUM(J248:M248)&lt;=0,COUNT(J248:M248)&lt;&gt;4,ABS(SUM(N248:Q248)-D248)&gt;0.000001),"REVISAR datos","Correcto"))</f>
        <v/>
      </c>
    </row>
    <row r="249" customFormat="false" ht="24" hidden="false" customHeight="true" outlineLevel="0" collapsed="false">
      <c r="A249" s="19"/>
      <c r="B249" s="17"/>
      <c r="C249" s="17"/>
      <c r="D249" s="18"/>
      <c r="E249" s="17"/>
      <c r="F249" s="17"/>
      <c r="G249" s="17"/>
      <c r="H249" s="17"/>
      <c r="I249" s="17"/>
      <c r="J249" s="2" t="n">
        <f aca="false">IF(1&gt;Reparto!$E$5,0,IF(F249="",Reparto!$D$8,F249))</f>
        <v>1800</v>
      </c>
      <c r="K249" s="2" t="n">
        <f aca="false">IF(2&gt;Reparto!$E$5,0,IF(G249="",Reparto!$D$9,G249))</f>
        <v>1200</v>
      </c>
      <c r="L249" s="2" t="n">
        <f aca="false">IF(3&gt;Reparto!$E$5,0,IF(H249="",Reparto!$D$10,H249))</f>
        <v>0</v>
      </c>
      <c r="M249" s="2" t="n">
        <f aca="false">IF(4&gt;Reparto!$E$5,0,IF(I249="",Reparto!$D$11,I249))</f>
        <v>0</v>
      </c>
      <c r="N249" s="8" t="n">
        <f aca="false">IF(OR(NOT(ISNUMBER(D249)),SUM(J249:M249)&lt;=0),0,SIGN(D249)*(V249+IF(AE249&lt;=$Z249,1,0))/100)</f>
        <v>0</v>
      </c>
      <c r="O249" s="8" t="n">
        <f aca="false">IF(OR(NOT(ISNUMBER(D249)),SUM(J249:M249)&lt;=0),0,SIGN(D249)*(W249+IF(AF249&lt;=$Z249,1,0))/100)</f>
        <v>0</v>
      </c>
      <c r="P249" s="8" t="n">
        <f aca="false">IF(OR(NOT(ISNUMBER(D249)),SUM(J249:M249)&lt;=0),0,SIGN(D249)*(X249+IF(AG249&lt;=$Z249,1,0))/100)</f>
        <v>0</v>
      </c>
      <c r="Q249" s="8" t="n">
        <f aca="false">IF(OR(NOT(ISNUMBER(D249)),SUM(J249:M249)&lt;=0),0,SIGN(D249)*(Y249+IF(AH249&lt;=$Z249,1,0))/100)</f>
        <v>0</v>
      </c>
      <c r="R249" s="2" t="n">
        <f aca="false">IF(OR(NOT(ISNUMBER(D249)),SUM(J249:M249)&lt;=0),0,ROUND(ROUND(ABS(D249)*100,0)*J249/SUM(J249:M249),10))</f>
        <v>0</v>
      </c>
      <c r="S249" s="2" t="n">
        <f aca="false">IF(OR(NOT(ISNUMBER(D249)),SUM(J249:M249)&lt;=0),0,ROUND(ROUND(ABS(D249)*100,0)*K249/SUM(J249:M249),10))</f>
        <v>0</v>
      </c>
      <c r="T249" s="2" t="n">
        <f aca="false">IF(OR(NOT(ISNUMBER(D249)),SUM(J249:M249)&lt;=0),0,ROUND(ROUND(ABS(D249)*100,0)*L249/SUM(J249:M249),10))</f>
        <v>0</v>
      </c>
      <c r="U249" s="2" t="n">
        <f aca="false">IF(OR(NOT(ISNUMBER(D249)),SUM(J249:M249)&lt;=0),0,ROUND(ROUND(ABS(D249)*100,0)*M249/SUM(J249:M249),10))</f>
        <v>0</v>
      </c>
      <c r="V249" s="2" t="n">
        <f aca="false">INT(R249)</f>
        <v>0</v>
      </c>
      <c r="W249" s="2" t="n">
        <f aca="false">INT(S249)</f>
        <v>0</v>
      </c>
      <c r="X249" s="2" t="n">
        <f aca="false">INT(T249)</f>
        <v>0</v>
      </c>
      <c r="Y249" s="2" t="n">
        <f aca="false">INT(U249)</f>
        <v>0</v>
      </c>
      <c r="Z249" s="2" t="n">
        <f aca="false">IF(ISNUMBER(D249),ROUND(ABS(D249)*100,0)-SUM(V249:Y249),0)</f>
        <v>0</v>
      </c>
      <c r="AA249" s="2" t="n">
        <f aca="false">ROUND(R249-V249,10)</f>
        <v>0</v>
      </c>
      <c r="AB249" s="2" t="n">
        <f aca="false">ROUND(S249-W249,10)</f>
        <v>0</v>
      </c>
      <c r="AC249" s="2" t="n">
        <f aca="false">ROUND(T249-X249,10)</f>
        <v>0</v>
      </c>
      <c r="AD249" s="2" t="n">
        <f aca="false">ROUND(U249-Y249,10)</f>
        <v>0</v>
      </c>
      <c r="AE249" s="2" t="n">
        <f aca="false">COUNTIFS($AA249:$AD249,"&gt;"&amp;AA249)+COUNTIFS($AA249:AA249,AA249)</f>
        <v>1</v>
      </c>
      <c r="AF249" s="2" t="n">
        <f aca="false">COUNTIFS($AA249:$AD249,"&gt;"&amp;AB249)+COUNTIFS($AA249:AB249,AB249)</f>
        <v>2</v>
      </c>
      <c r="AG249" s="2" t="n">
        <f aca="false">COUNTIFS($AA249:$AD249,"&gt;"&amp;AC249)+COUNTIFS($AA249:AC249,AC249)</f>
        <v>3</v>
      </c>
      <c r="AH249" s="2" t="n">
        <f aca="false">COUNTIFS($AA249:$AD249,"&gt;"&amp;AD249)+COUNTIFS($AA249:AD249,AD249)</f>
        <v>4</v>
      </c>
      <c r="AI249" s="2" t="str">
        <f aca="false">IF(COUNTA(A249:I249)=0,"",IF(OR(NOT(ISNUMBER(A249)),B249="",COUNTIFS(Reparto!$A$8:INDEX(Reparto!$A$8:$A$11,Reparto!$E$5),C249)&lt;&gt;1,NOT(ISNUMBER(D249)),ABS(D249-ROUND(D249,2))&gt;0.000001,MIN(J249:M249)&lt;0,SUM(J249:M249)&lt;=0,COUNT(J249:M249)&lt;&gt;4,ABS(SUM(N249:Q249)-D249)&gt;0.000001),"REVISAR datos","Correcto"))</f>
        <v/>
      </c>
    </row>
    <row r="250" customFormat="false" ht="24" hidden="false" customHeight="true" outlineLevel="0" collapsed="false">
      <c r="A250" s="19"/>
      <c r="B250" s="17"/>
      <c r="C250" s="17"/>
      <c r="D250" s="18"/>
      <c r="E250" s="17"/>
      <c r="F250" s="17"/>
      <c r="G250" s="17"/>
      <c r="H250" s="17"/>
      <c r="I250" s="17"/>
      <c r="J250" s="2" t="n">
        <f aca="false">IF(1&gt;Reparto!$E$5,0,IF(F250="",Reparto!$D$8,F250))</f>
        <v>1800</v>
      </c>
      <c r="K250" s="2" t="n">
        <f aca="false">IF(2&gt;Reparto!$E$5,0,IF(G250="",Reparto!$D$9,G250))</f>
        <v>1200</v>
      </c>
      <c r="L250" s="2" t="n">
        <f aca="false">IF(3&gt;Reparto!$E$5,0,IF(H250="",Reparto!$D$10,H250))</f>
        <v>0</v>
      </c>
      <c r="M250" s="2" t="n">
        <f aca="false">IF(4&gt;Reparto!$E$5,0,IF(I250="",Reparto!$D$11,I250))</f>
        <v>0</v>
      </c>
      <c r="N250" s="8" t="n">
        <f aca="false">IF(OR(NOT(ISNUMBER(D250)),SUM(J250:M250)&lt;=0),0,SIGN(D250)*(V250+IF(AE250&lt;=$Z250,1,0))/100)</f>
        <v>0</v>
      </c>
      <c r="O250" s="8" t="n">
        <f aca="false">IF(OR(NOT(ISNUMBER(D250)),SUM(J250:M250)&lt;=0),0,SIGN(D250)*(W250+IF(AF250&lt;=$Z250,1,0))/100)</f>
        <v>0</v>
      </c>
      <c r="P250" s="8" t="n">
        <f aca="false">IF(OR(NOT(ISNUMBER(D250)),SUM(J250:M250)&lt;=0),0,SIGN(D250)*(X250+IF(AG250&lt;=$Z250,1,0))/100)</f>
        <v>0</v>
      </c>
      <c r="Q250" s="8" t="n">
        <f aca="false">IF(OR(NOT(ISNUMBER(D250)),SUM(J250:M250)&lt;=0),0,SIGN(D250)*(Y250+IF(AH250&lt;=$Z250,1,0))/100)</f>
        <v>0</v>
      </c>
      <c r="R250" s="2" t="n">
        <f aca="false">IF(OR(NOT(ISNUMBER(D250)),SUM(J250:M250)&lt;=0),0,ROUND(ROUND(ABS(D250)*100,0)*J250/SUM(J250:M250),10))</f>
        <v>0</v>
      </c>
      <c r="S250" s="2" t="n">
        <f aca="false">IF(OR(NOT(ISNUMBER(D250)),SUM(J250:M250)&lt;=0),0,ROUND(ROUND(ABS(D250)*100,0)*K250/SUM(J250:M250),10))</f>
        <v>0</v>
      </c>
      <c r="T250" s="2" t="n">
        <f aca="false">IF(OR(NOT(ISNUMBER(D250)),SUM(J250:M250)&lt;=0),0,ROUND(ROUND(ABS(D250)*100,0)*L250/SUM(J250:M250),10))</f>
        <v>0</v>
      </c>
      <c r="U250" s="2" t="n">
        <f aca="false">IF(OR(NOT(ISNUMBER(D250)),SUM(J250:M250)&lt;=0),0,ROUND(ROUND(ABS(D250)*100,0)*M250/SUM(J250:M250),10))</f>
        <v>0</v>
      </c>
      <c r="V250" s="2" t="n">
        <f aca="false">INT(R250)</f>
        <v>0</v>
      </c>
      <c r="W250" s="2" t="n">
        <f aca="false">INT(S250)</f>
        <v>0</v>
      </c>
      <c r="X250" s="2" t="n">
        <f aca="false">INT(T250)</f>
        <v>0</v>
      </c>
      <c r="Y250" s="2" t="n">
        <f aca="false">INT(U250)</f>
        <v>0</v>
      </c>
      <c r="Z250" s="2" t="n">
        <f aca="false">IF(ISNUMBER(D250),ROUND(ABS(D250)*100,0)-SUM(V250:Y250),0)</f>
        <v>0</v>
      </c>
      <c r="AA250" s="2" t="n">
        <f aca="false">ROUND(R250-V250,10)</f>
        <v>0</v>
      </c>
      <c r="AB250" s="2" t="n">
        <f aca="false">ROUND(S250-W250,10)</f>
        <v>0</v>
      </c>
      <c r="AC250" s="2" t="n">
        <f aca="false">ROUND(T250-X250,10)</f>
        <v>0</v>
      </c>
      <c r="AD250" s="2" t="n">
        <f aca="false">ROUND(U250-Y250,10)</f>
        <v>0</v>
      </c>
      <c r="AE250" s="2" t="n">
        <f aca="false">COUNTIFS($AA250:$AD250,"&gt;"&amp;AA250)+COUNTIFS($AA250:AA250,AA250)</f>
        <v>1</v>
      </c>
      <c r="AF250" s="2" t="n">
        <f aca="false">COUNTIFS($AA250:$AD250,"&gt;"&amp;AB250)+COUNTIFS($AA250:AB250,AB250)</f>
        <v>2</v>
      </c>
      <c r="AG250" s="2" t="n">
        <f aca="false">COUNTIFS($AA250:$AD250,"&gt;"&amp;AC250)+COUNTIFS($AA250:AC250,AC250)</f>
        <v>3</v>
      </c>
      <c r="AH250" s="2" t="n">
        <f aca="false">COUNTIFS($AA250:$AD250,"&gt;"&amp;AD250)+COUNTIFS($AA250:AD250,AD250)</f>
        <v>4</v>
      </c>
      <c r="AI250" s="2" t="str">
        <f aca="false">IF(COUNTA(A250:I250)=0,"",IF(OR(NOT(ISNUMBER(A250)),B250="",COUNTIFS(Reparto!$A$8:INDEX(Reparto!$A$8:$A$11,Reparto!$E$5),C250)&lt;&gt;1,NOT(ISNUMBER(D250)),ABS(D250-ROUND(D250,2))&gt;0.000001,MIN(J250:M250)&lt;0,SUM(J250:M250)&lt;=0,COUNT(J250:M250)&lt;&gt;4,ABS(SUM(N250:Q250)-D250)&gt;0.000001),"REVISAR datos","Correcto"))</f>
        <v/>
      </c>
    </row>
    <row r="251" customFormat="false" ht="24" hidden="false" customHeight="true" outlineLevel="0" collapsed="false">
      <c r="A251" s="19"/>
      <c r="B251" s="17"/>
      <c r="C251" s="17"/>
      <c r="D251" s="18"/>
      <c r="E251" s="17"/>
      <c r="F251" s="17"/>
      <c r="G251" s="17"/>
      <c r="H251" s="17"/>
      <c r="I251" s="17"/>
      <c r="J251" s="2" t="n">
        <f aca="false">IF(1&gt;Reparto!$E$5,0,IF(F251="",Reparto!$D$8,F251))</f>
        <v>1800</v>
      </c>
      <c r="K251" s="2" t="n">
        <f aca="false">IF(2&gt;Reparto!$E$5,0,IF(G251="",Reparto!$D$9,G251))</f>
        <v>1200</v>
      </c>
      <c r="L251" s="2" t="n">
        <f aca="false">IF(3&gt;Reparto!$E$5,0,IF(H251="",Reparto!$D$10,H251))</f>
        <v>0</v>
      </c>
      <c r="M251" s="2" t="n">
        <f aca="false">IF(4&gt;Reparto!$E$5,0,IF(I251="",Reparto!$D$11,I251))</f>
        <v>0</v>
      </c>
      <c r="N251" s="8" t="n">
        <f aca="false">IF(OR(NOT(ISNUMBER(D251)),SUM(J251:M251)&lt;=0),0,SIGN(D251)*(V251+IF(AE251&lt;=$Z251,1,0))/100)</f>
        <v>0</v>
      </c>
      <c r="O251" s="8" t="n">
        <f aca="false">IF(OR(NOT(ISNUMBER(D251)),SUM(J251:M251)&lt;=0),0,SIGN(D251)*(W251+IF(AF251&lt;=$Z251,1,0))/100)</f>
        <v>0</v>
      </c>
      <c r="P251" s="8" t="n">
        <f aca="false">IF(OR(NOT(ISNUMBER(D251)),SUM(J251:M251)&lt;=0),0,SIGN(D251)*(X251+IF(AG251&lt;=$Z251,1,0))/100)</f>
        <v>0</v>
      </c>
      <c r="Q251" s="8" t="n">
        <f aca="false">IF(OR(NOT(ISNUMBER(D251)),SUM(J251:M251)&lt;=0),0,SIGN(D251)*(Y251+IF(AH251&lt;=$Z251,1,0))/100)</f>
        <v>0</v>
      </c>
      <c r="R251" s="2" t="n">
        <f aca="false">IF(OR(NOT(ISNUMBER(D251)),SUM(J251:M251)&lt;=0),0,ROUND(ROUND(ABS(D251)*100,0)*J251/SUM(J251:M251),10))</f>
        <v>0</v>
      </c>
      <c r="S251" s="2" t="n">
        <f aca="false">IF(OR(NOT(ISNUMBER(D251)),SUM(J251:M251)&lt;=0),0,ROUND(ROUND(ABS(D251)*100,0)*K251/SUM(J251:M251),10))</f>
        <v>0</v>
      </c>
      <c r="T251" s="2" t="n">
        <f aca="false">IF(OR(NOT(ISNUMBER(D251)),SUM(J251:M251)&lt;=0),0,ROUND(ROUND(ABS(D251)*100,0)*L251/SUM(J251:M251),10))</f>
        <v>0</v>
      </c>
      <c r="U251" s="2" t="n">
        <f aca="false">IF(OR(NOT(ISNUMBER(D251)),SUM(J251:M251)&lt;=0),0,ROUND(ROUND(ABS(D251)*100,0)*M251/SUM(J251:M251),10))</f>
        <v>0</v>
      </c>
      <c r="V251" s="2" t="n">
        <f aca="false">INT(R251)</f>
        <v>0</v>
      </c>
      <c r="W251" s="2" t="n">
        <f aca="false">INT(S251)</f>
        <v>0</v>
      </c>
      <c r="X251" s="2" t="n">
        <f aca="false">INT(T251)</f>
        <v>0</v>
      </c>
      <c r="Y251" s="2" t="n">
        <f aca="false">INT(U251)</f>
        <v>0</v>
      </c>
      <c r="Z251" s="2" t="n">
        <f aca="false">IF(ISNUMBER(D251),ROUND(ABS(D251)*100,0)-SUM(V251:Y251),0)</f>
        <v>0</v>
      </c>
      <c r="AA251" s="2" t="n">
        <f aca="false">ROUND(R251-V251,10)</f>
        <v>0</v>
      </c>
      <c r="AB251" s="2" t="n">
        <f aca="false">ROUND(S251-W251,10)</f>
        <v>0</v>
      </c>
      <c r="AC251" s="2" t="n">
        <f aca="false">ROUND(T251-X251,10)</f>
        <v>0</v>
      </c>
      <c r="AD251" s="2" t="n">
        <f aca="false">ROUND(U251-Y251,10)</f>
        <v>0</v>
      </c>
      <c r="AE251" s="2" t="n">
        <f aca="false">COUNTIFS($AA251:$AD251,"&gt;"&amp;AA251)+COUNTIFS($AA251:AA251,AA251)</f>
        <v>1</v>
      </c>
      <c r="AF251" s="2" t="n">
        <f aca="false">COUNTIFS($AA251:$AD251,"&gt;"&amp;AB251)+COUNTIFS($AA251:AB251,AB251)</f>
        <v>2</v>
      </c>
      <c r="AG251" s="2" t="n">
        <f aca="false">COUNTIFS($AA251:$AD251,"&gt;"&amp;AC251)+COUNTIFS($AA251:AC251,AC251)</f>
        <v>3</v>
      </c>
      <c r="AH251" s="2" t="n">
        <f aca="false">COUNTIFS($AA251:$AD251,"&gt;"&amp;AD251)+COUNTIFS($AA251:AD251,AD251)</f>
        <v>4</v>
      </c>
      <c r="AI251" s="2" t="str">
        <f aca="false">IF(COUNTA(A251:I251)=0,"",IF(OR(NOT(ISNUMBER(A251)),B251="",COUNTIFS(Reparto!$A$8:INDEX(Reparto!$A$8:$A$11,Reparto!$E$5),C251)&lt;&gt;1,NOT(ISNUMBER(D251)),ABS(D251-ROUND(D251,2))&gt;0.000001,MIN(J251:M251)&lt;0,SUM(J251:M251)&lt;=0,COUNT(J251:M251)&lt;&gt;4,ABS(SUM(N251:Q251)-D251)&gt;0.000001),"REVISAR datos","Correcto"))</f>
        <v/>
      </c>
    </row>
    <row r="252" customFormat="false" ht="24" hidden="false" customHeight="true" outlineLevel="0" collapsed="false">
      <c r="A252" s="19"/>
      <c r="B252" s="17"/>
      <c r="C252" s="17"/>
      <c r="D252" s="18"/>
      <c r="E252" s="17"/>
      <c r="F252" s="17"/>
      <c r="G252" s="17"/>
      <c r="H252" s="17"/>
      <c r="I252" s="17"/>
      <c r="J252" s="2" t="n">
        <f aca="false">IF(1&gt;Reparto!$E$5,0,IF(F252="",Reparto!$D$8,F252))</f>
        <v>1800</v>
      </c>
      <c r="K252" s="2" t="n">
        <f aca="false">IF(2&gt;Reparto!$E$5,0,IF(G252="",Reparto!$D$9,G252))</f>
        <v>1200</v>
      </c>
      <c r="L252" s="2" t="n">
        <f aca="false">IF(3&gt;Reparto!$E$5,0,IF(H252="",Reparto!$D$10,H252))</f>
        <v>0</v>
      </c>
      <c r="M252" s="2" t="n">
        <f aca="false">IF(4&gt;Reparto!$E$5,0,IF(I252="",Reparto!$D$11,I252))</f>
        <v>0</v>
      </c>
      <c r="N252" s="8" t="n">
        <f aca="false">IF(OR(NOT(ISNUMBER(D252)),SUM(J252:M252)&lt;=0),0,SIGN(D252)*(V252+IF(AE252&lt;=$Z252,1,0))/100)</f>
        <v>0</v>
      </c>
      <c r="O252" s="8" t="n">
        <f aca="false">IF(OR(NOT(ISNUMBER(D252)),SUM(J252:M252)&lt;=0),0,SIGN(D252)*(W252+IF(AF252&lt;=$Z252,1,0))/100)</f>
        <v>0</v>
      </c>
      <c r="P252" s="8" t="n">
        <f aca="false">IF(OR(NOT(ISNUMBER(D252)),SUM(J252:M252)&lt;=0),0,SIGN(D252)*(X252+IF(AG252&lt;=$Z252,1,0))/100)</f>
        <v>0</v>
      </c>
      <c r="Q252" s="8" t="n">
        <f aca="false">IF(OR(NOT(ISNUMBER(D252)),SUM(J252:M252)&lt;=0),0,SIGN(D252)*(Y252+IF(AH252&lt;=$Z252,1,0))/100)</f>
        <v>0</v>
      </c>
      <c r="R252" s="2" t="n">
        <f aca="false">IF(OR(NOT(ISNUMBER(D252)),SUM(J252:M252)&lt;=0),0,ROUND(ROUND(ABS(D252)*100,0)*J252/SUM(J252:M252),10))</f>
        <v>0</v>
      </c>
      <c r="S252" s="2" t="n">
        <f aca="false">IF(OR(NOT(ISNUMBER(D252)),SUM(J252:M252)&lt;=0),0,ROUND(ROUND(ABS(D252)*100,0)*K252/SUM(J252:M252),10))</f>
        <v>0</v>
      </c>
      <c r="T252" s="2" t="n">
        <f aca="false">IF(OR(NOT(ISNUMBER(D252)),SUM(J252:M252)&lt;=0),0,ROUND(ROUND(ABS(D252)*100,0)*L252/SUM(J252:M252),10))</f>
        <v>0</v>
      </c>
      <c r="U252" s="2" t="n">
        <f aca="false">IF(OR(NOT(ISNUMBER(D252)),SUM(J252:M252)&lt;=0),0,ROUND(ROUND(ABS(D252)*100,0)*M252/SUM(J252:M252),10))</f>
        <v>0</v>
      </c>
      <c r="V252" s="2" t="n">
        <f aca="false">INT(R252)</f>
        <v>0</v>
      </c>
      <c r="W252" s="2" t="n">
        <f aca="false">INT(S252)</f>
        <v>0</v>
      </c>
      <c r="X252" s="2" t="n">
        <f aca="false">INT(T252)</f>
        <v>0</v>
      </c>
      <c r="Y252" s="2" t="n">
        <f aca="false">INT(U252)</f>
        <v>0</v>
      </c>
      <c r="Z252" s="2" t="n">
        <f aca="false">IF(ISNUMBER(D252),ROUND(ABS(D252)*100,0)-SUM(V252:Y252),0)</f>
        <v>0</v>
      </c>
      <c r="AA252" s="2" t="n">
        <f aca="false">ROUND(R252-V252,10)</f>
        <v>0</v>
      </c>
      <c r="AB252" s="2" t="n">
        <f aca="false">ROUND(S252-W252,10)</f>
        <v>0</v>
      </c>
      <c r="AC252" s="2" t="n">
        <f aca="false">ROUND(T252-X252,10)</f>
        <v>0</v>
      </c>
      <c r="AD252" s="2" t="n">
        <f aca="false">ROUND(U252-Y252,10)</f>
        <v>0</v>
      </c>
      <c r="AE252" s="2" t="n">
        <f aca="false">COUNTIFS($AA252:$AD252,"&gt;"&amp;AA252)+COUNTIFS($AA252:AA252,AA252)</f>
        <v>1</v>
      </c>
      <c r="AF252" s="2" t="n">
        <f aca="false">COUNTIFS($AA252:$AD252,"&gt;"&amp;AB252)+COUNTIFS($AA252:AB252,AB252)</f>
        <v>2</v>
      </c>
      <c r="AG252" s="2" t="n">
        <f aca="false">COUNTIFS($AA252:$AD252,"&gt;"&amp;AC252)+COUNTIFS($AA252:AC252,AC252)</f>
        <v>3</v>
      </c>
      <c r="AH252" s="2" t="n">
        <f aca="false">COUNTIFS($AA252:$AD252,"&gt;"&amp;AD252)+COUNTIFS($AA252:AD252,AD252)</f>
        <v>4</v>
      </c>
      <c r="AI252" s="2" t="str">
        <f aca="false">IF(COUNTA(A252:I252)=0,"",IF(OR(NOT(ISNUMBER(A252)),B252="",COUNTIFS(Reparto!$A$8:INDEX(Reparto!$A$8:$A$11,Reparto!$E$5),C252)&lt;&gt;1,NOT(ISNUMBER(D252)),ABS(D252-ROUND(D252,2))&gt;0.000001,MIN(J252:M252)&lt;0,SUM(J252:M252)&lt;=0,COUNT(J252:M252)&lt;&gt;4,ABS(SUM(N252:Q252)-D252)&gt;0.000001),"REVISAR datos","Correcto"))</f>
        <v/>
      </c>
    </row>
    <row r="253" customFormat="false" ht="24" hidden="false" customHeight="true" outlineLevel="0" collapsed="false">
      <c r="A253" s="19"/>
      <c r="B253" s="17"/>
      <c r="C253" s="17"/>
      <c r="D253" s="18"/>
      <c r="E253" s="17"/>
      <c r="F253" s="17"/>
      <c r="G253" s="17"/>
      <c r="H253" s="17"/>
      <c r="I253" s="17"/>
      <c r="J253" s="2" t="n">
        <f aca="false">IF(1&gt;Reparto!$E$5,0,IF(F253="",Reparto!$D$8,F253))</f>
        <v>1800</v>
      </c>
      <c r="K253" s="2" t="n">
        <f aca="false">IF(2&gt;Reparto!$E$5,0,IF(G253="",Reparto!$D$9,G253))</f>
        <v>1200</v>
      </c>
      <c r="L253" s="2" t="n">
        <f aca="false">IF(3&gt;Reparto!$E$5,0,IF(H253="",Reparto!$D$10,H253))</f>
        <v>0</v>
      </c>
      <c r="M253" s="2" t="n">
        <f aca="false">IF(4&gt;Reparto!$E$5,0,IF(I253="",Reparto!$D$11,I253))</f>
        <v>0</v>
      </c>
      <c r="N253" s="8" t="n">
        <f aca="false">IF(OR(NOT(ISNUMBER(D253)),SUM(J253:M253)&lt;=0),0,SIGN(D253)*(V253+IF(AE253&lt;=$Z253,1,0))/100)</f>
        <v>0</v>
      </c>
      <c r="O253" s="8" t="n">
        <f aca="false">IF(OR(NOT(ISNUMBER(D253)),SUM(J253:M253)&lt;=0),0,SIGN(D253)*(W253+IF(AF253&lt;=$Z253,1,0))/100)</f>
        <v>0</v>
      </c>
      <c r="P253" s="8" t="n">
        <f aca="false">IF(OR(NOT(ISNUMBER(D253)),SUM(J253:M253)&lt;=0),0,SIGN(D253)*(X253+IF(AG253&lt;=$Z253,1,0))/100)</f>
        <v>0</v>
      </c>
      <c r="Q253" s="8" t="n">
        <f aca="false">IF(OR(NOT(ISNUMBER(D253)),SUM(J253:M253)&lt;=0),0,SIGN(D253)*(Y253+IF(AH253&lt;=$Z253,1,0))/100)</f>
        <v>0</v>
      </c>
      <c r="R253" s="2" t="n">
        <f aca="false">IF(OR(NOT(ISNUMBER(D253)),SUM(J253:M253)&lt;=0),0,ROUND(ROUND(ABS(D253)*100,0)*J253/SUM(J253:M253),10))</f>
        <v>0</v>
      </c>
      <c r="S253" s="2" t="n">
        <f aca="false">IF(OR(NOT(ISNUMBER(D253)),SUM(J253:M253)&lt;=0),0,ROUND(ROUND(ABS(D253)*100,0)*K253/SUM(J253:M253),10))</f>
        <v>0</v>
      </c>
      <c r="T253" s="2" t="n">
        <f aca="false">IF(OR(NOT(ISNUMBER(D253)),SUM(J253:M253)&lt;=0),0,ROUND(ROUND(ABS(D253)*100,0)*L253/SUM(J253:M253),10))</f>
        <v>0</v>
      </c>
      <c r="U253" s="2" t="n">
        <f aca="false">IF(OR(NOT(ISNUMBER(D253)),SUM(J253:M253)&lt;=0),0,ROUND(ROUND(ABS(D253)*100,0)*M253/SUM(J253:M253),10))</f>
        <v>0</v>
      </c>
      <c r="V253" s="2" t="n">
        <f aca="false">INT(R253)</f>
        <v>0</v>
      </c>
      <c r="W253" s="2" t="n">
        <f aca="false">INT(S253)</f>
        <v>0</v>
      </c>
      <c r="X253" s="2" t="n">
        <f aca="false">INT(T253)</f>
        <v>0</v>
      </c>
      <c r="Y253" s="2" t="n">
        <f aca="false">INT(U253)</f>
        <v>0</v>
      </c>
      <c r="Z253" s="2" t="n">
        <f aca="false">IF(ISNUMBER(D253),ROUND(ABS(D253)*100,0)-SUM(V253:Y253),0)</f>
        <v>0</v>
      </c>
      <c r="AA253" s="2" t="n">
        <f aca="false">ROUND(R253-V253,10)</f>
        <v>0</v>
      </c>
      <c r="AB253" s="2" t="n">
        <f aca="false">ROUND(S253-W253,10)</f>
        <v>0</v>
      </c>
      <c r="AC253" s="2" t="n">
        <f aca="false">ROUND(T253-X253,10)</f>
        <v>0</v>
      </c>
      <c r="AD253" s="2" t="n">
        <f aca="false">ROUND(U253-Y253,10)</f>
        <v>0</v>
      </c>
      <c r="AE253" s="2" t="n">
        <f aca="false">COUNTIFS($AA253:$AD253,"&gt;"&amp;AA253)+COUNTIFS($AA253:AA253,AA253)</f>
        <v>1</v>
      </c>
      <c r="AF253" s="2" t="n">
        <f aca="false">COUNTIFS($AA253:$AD253,"&gt;"&amp;AB253)+COUNTIFS($AA253:AB253,AB253)</f>
        <v>2</v>
      </c>
      <c r="AG253" s="2" t="n">
        <f aca="false">COUNTIFS($AA253:$AD253,"&gt;"&amp;AC253)+COUNTIFS($AA253:AC253,AC253)</f>
        <v>3</v>
      </c>
      <c r="AH253" s="2" t="n">
        <f aca="false">COUNTIFS($AA253:$AD253,"&gt;"&amp;AD253)+COUNTIFS($AA253:AD253,AD253)</f>
        <v>4</v>
      </c>
      <c r="AI253" s="2" t="str">
        <f aca="false">IF(COUNTA(A253:I253)=0,"",IF(OR(NOT(ISNUMBER(A253)),B253="",COUNTIFS(Reparto!$A$8:INDEX(Reparto!$A$8:$A$11,Reparto!$E$5),C253)&lt;&gt;1,NOT(ISNUMBER(D253)),ABS(D253-ROUND(D253,2))&gt;0.000001,MIN(J253:M253)&lt;0,SUM(J253:M253)&lt;=0,COUNT(J253:M253)&lt;&gt;4,ABS(SUM(N253:Q253)-D253)&gt;0.000001),"REVISAR datos","Correcto"))</f>
        <v/>
      </c>
    </row>
    <row r="254" customFormat="false" ht="24" hidden="false" customHeight="true" outlineLevel="0" collapsed="false">
      <c r="A254" s="19"/>
      <c r="B254" s="17"/>
      <c r="C254" s="17"/>
      <c r="D254" s="18"/>
      <c r="E254" s="17"/>
      <c r="F254" s="17"/>
      <c r="G254" s="17"/>
      <c r="H254" s="17"/>
      <c r="I254" s="17"/>
      <c r="J254" s="2" t="n">
        <f aca="false">IF(1&gt;Reparto!$E$5,0,IF(F254="",Reparto!$D$8,F254))</f>
        <v>1800</v>
      </c>
      <c r="K254" s="2" t="n">
        <f aca="false">IF(2&gt;Reparto!$E$5,0,IF(G254="",Reparto!$D$9,G254))</f>
        <v>1200</v>
      </c>
      <c r="L254" s="2" t="n">
        <f aca="false">IF(3&gt;Reparto!$E$5,0,IF(H254="",Reparto!$D$10,H254))</f>
        <v>0</v>
      </c>
      <c r="M254" s="2" t="n">
        <f aca="false">IF(4&gt;Reparto!$E$5,0,IF(I254="",Reparto!$D$11,I254))</f>
        <v>0</v>
      </c>
      <c r="N254" s="8" t="n">
        <f aca="false">IF(OR(NOT(ISNUMBER(D254)),SUM(J254:M254)&lt;=0),0,SIGN(D254)*(V254+IF(AE254&lt;=$Z254,1,0))/100)</f>
        <v>0</v>
      </c>
      <c r="O254" s="8" t="n">
        <f aca="false">IF(OR(NOT(ISNUMBER(D254)),SUM(J254:M254)&lt;=0),0,SIGN(D254)*(W254+IF(AF254&lt;=$Z254,1,0))/100)</f>
        <v>0</v>
      </c>
      <c r="P254" s="8" t="n">
        <f aca="false">IF(OR(NOT(ISNUMBER(D254)),SUM(J254:M254)&lt;=0),0,SIGN(D254)*(X254+IF(AG254&lt;=$Z254,1,0))/100)</f>
        <v>0</v>
      </c>
      <c r="Q254" s="8" t="n">
        <f aca="false">IF(OR(NOT(ISNUMBER(D254)),SUM(J254:M254)&lt;=0),0,SIGN(D254)*(Y254+IF(AH254&lt;=$Z254,1,0))/100)</f>
        <v>0</v>
      </c>
      <c r="R254" s="2" t="n">
        <f aca="false">IF(OR(NOT(ISNUMBER(D254)),SUM(J254:M254)&lt;=0),0,ROUND(ROUND(ABS(D254)*100,0)*J254/SUM(J254:M254),10))</f>
        <v>0</v>
      </c>
      <c r="S254" s="2" t="n">
        <f aca="false">IF(OR(NOT(ISNUMBER(D254)),SUM(J254:M254)&lt;=0),0,ROUND(ROUND(ABS(D254)*100,0)*K254/SUM(J254:M254),10))</f>
        <v>0</v>
      </c>
      <c r="T254" s="2" t="n">
        <f aca="false">IF(OR(NOT(ISNUMBER(D254)),SUM(J254:M254)&lt;=0),0,ROUND(ROUND(ABS(D254)*100,0)*L254/SUM(J254:M254),10))</f>
        <v>0</v>
      </c>
      <c r="U254" s="2" t="n">
        <f aca="false">IF(OR(NOT(ISNUMBER(D254)),SUM(J254:M254)&lt;=0),0,ROUND(ROUND(ABS(D254)*100,0)*M254/SUM(J254:M254),10))</f>
        <v>0</v>
      </c>
      <c r="V254" s="2" t="n">
        <f aca="false">INT(R254)</f>
        <v>0</v>
      </c>
      <c r="W254" s="2" t="n">
        <f aca="false">INT(S254)</f>
        <v>0</v>
      </c>
      <c r="X254" s="2" t="n">
        <f aca="false">INT(T254)</f>
        <v>0</v>
      </c>
      <c r="Y254" s="2" t="n">
        <f aca="false">INT(U254)</f>
        <v>0</v>
      </c>
      <c r="Z254" s="2" t="n">
        <f aca="false">IF(ISNUMBER(D254),ROUND(ABS(D254)*100,0)-SUM(V254:Y254),0)</f>
        <v>0</v>
      </c>
      <c r="AA254" s="2" t="n">
        <f aca="false">ROUND(R254-V254,10)</f>
        <v>0</v>
      </c>
      <c r="AB254" s="2" t="n">
        <f aca="false">ROUND(S254-W254,10)</f>
        <v>0</v>
      </c>
      <c r="AC254" s="2" t="n">
        <f aca="false">ROUND(T254-X254,10)</f>
        <v>0</v>
      </c>
      <c r="AD254" s="2" t="n">
        <f aca="false">ROUND(U254-Y254,10)</f>
        <v>0</v>
      </c>
      <c r="AE254" s="2" t="n">
        <f aca="false">COUNTIFS($AA254:$AD254,"&gt;"&amp;AA254)+COUNTIFS($AA254:AA254,AA254)</f>
        <v>1</v>
      </c>
      <c r="AF254" s="2" t="n">
        <f aca="false">COUNTIFS($AA254:$AD254,"&gt;"&amp;AB254)+COUNTIFS($AA254:AB254,AB254)</f>
        <v>2</v>
      </c>
      <c r="AG254" s="2" t="n">
        <f aca="false">COUNTIFS($AA254:$AD254,"&gt;"&amp;AC254)+COUNTIFS($AA254:AC254,AC254)</f>
        <v>3</v>
      </c>
      <c r="AH254" s="2" t="n">
        <f aca="false">COUNTIFS($AA254:$AD254,"&gt;"&amp;AD254)+COUNTIFS($AA254:AD254,AD254)</f>
        <v>4</v>
      </c>
      <c r="AI254" s="2" t="str">
        <f aca="false">IF(COUNTA(A254:I254)=0,"",IF(OR(NOT(ISNUMBER(A254)),B254="",COUNTIFS(Reparto!$A$8:INDEX(Reparto!$A$8:$A$11,Reparto!$E$5),C254)&lt;&gt;1,NOT(ISNUMBER(D254)),ABS(D254-ROUND(D254,2))&gt;0.000001,MIN(J254:M254)&lt;0,SUM(J254:M254)&lt;=0,COUNT(J254:M254)&lt;&gt;4,ABS(SUM(N254:Q254)-D254)&gt;0.000001),"REVISAR datos","Correcto"))</f>
        <v/>
      </c>
    </row>
    <row r="255" customFormat="false" ht="24" hidden="false" customHeight="true" outlineLevel="0" collapsed="false">
      <c r="A255" s="19"/>
      <c r="B255" s="17"/>
      <c r="C255" s="17"/>
      <c r="D255" s="18"/>
      <c r="E255" s="17"/>
      <c r="F255" s="17"/>
      <c r="G255" s="17"/>
      <c r="H255" s="17"/>
      <c r="I255" s="17"/>
      <c r="J255" s="2" t="n">
        <f aca="false">IF(1&gt;Reparto!$E$5,0,IF(F255="",Reparto!$D$8,F255))</f>
        <v>1800</v>
      </c>
      <c r="K255" s="2" t="n">
        <f aca="false">IF(2&gt;Reparto!$E$5,0,IF(G255="",Reparto!$D$9,G255))</f>
        <v>1200</v>
      </c>
      <c r="L255" s="2" t="n">
        <f aca="false">IF(3&gt;Reparto!$E$5,0,IF(H255="",Reparto!$D$10,H255))</f>
        <v>0</v>
      </c>
      <c r="M255" s="2" t="n">
        <f aca="false">IF(4&gt;Reparto!$E$5,0,IF(I255="",Reparto!$D$11,I255))</f>
        <v>0</v>
      </c>
      <c r="N255" s="8" t="n">
        <f aca="false">IF(OR(NOT(ISNUMBER(D255)),SUM(J255:M255)&lt;=0),0,SIGN(D255)*(V255+IF(AE255&lt;=$Z255,1,0))/100)</f>
        <v>0</v>
      </c>
      <c r="O255" s="8" t="n">
        <f aca="false">IF(OR(NOT(ISNUMBER(D255)),SUM(J255:M255)&lt;=0),0,SIGN(D255)*(W255+IF(AF255&lt;=$Z255,1,0))/100)</f>
        <v>0</v>
      </c>
      <c r="P255" s="8" t="n">
        <f aca="false">IF(OR(NOT(ISNUMBER(D255)),SUM(J255:M255)&lt;=0),0,SIGN(D255)*(X255+IF(AG255&lt;=$Z255,1,0))/100)</f>
        <v>0</v>
      </c>
      <c r="Q255" s="8" t="n">
        <f aca="false">IF(OR(NOT(ISNUMBER(D255)),SUM(J255:M255)&lt;=0),0,SIGN(D255)*(Y255+IF(AH255&lt;=$Z255,1,0))/100)</f>
        <v>0</v>
      </c>
      <c r="R255" s="2" t="n">
        <f aca="false">IF(OR(NOT(ISNUMBER(D255)),SUM(J255:M255)&lt;=0),0,ROUND(ROUND(ABS(D255)*100,0)*J255/SUM(J255:M255),10))</f>
        <v>0</v>
      </c>
      <c r="S255" s="2" t="n">
        <f aca="false">IF(OR(NOT(ISNUMBER(D255)),SUM(J255:M255)&lt;=0),0,ROUND(ROUND(ABS(D255)*100,0)*K255/SUM(J255:M255),10))</f>
        <v>0</v>
      </c>
      <c r="T255" s="2" t="n">
        <f aca="false">IF(OR(NOT(ISNUMBER(D255)),SUM(J255:M255)&lt;=0),0,ROUND(ROUND(ABS(D255)*100,0)*L255/SUM(J255:M255),10))</f>
        <v>0</v>
      </c>
      <c r="U255" s="2" t="n">
        <f aca="false">IF(OR(NOT(ISNUMBER(D255)),SUM(J255:M255)&lt;=0),0,ROUND(ROUND(ABS(D255)*100,0)*M255/SUM(J255:M255),10))</f>
        <v>0</v>
      </c>
      <c r="V255" s="2" t="n">
        <f aca="false">INT(R255)</f>
        <v>0</v>
      </c>
      <c r="W255" s="2" t="n">
        <f aca="false">INT(S255)</f>
        <v>0</v>
      </c>
      <c r="X255" s="2" t="n">
        <f aca="false">INT(T255)</f>
        <v>0</v>
      </c>
      <c r="Y255" s="2" t="n">
        <f aca="false">INT(U255)</f>
        <v>0</v>
      </c>
      <c r="Z255" s="2" t="n">
        <f aca="false">IF(ISNUMBER(D255),ROUND(ABS(D255)*100,0)-SUM(V255:Y255),0)</f>
        <v>0</v>
      </c>
      <c r="AA255" s="2" t="n">
        <f aca="false">ROUND(R255-V255,10)</f>
        <v>0</v>
      </c>
      <c r="AB255" s="2" t="n">
        <f aca="false">ROUND(S255-W255,10)</f>
        <v>0</v>
      </c>
      <c r="AC255" s="2" t="n">
        <f aca="false">ROUND(T255-X255,10)</f>
        <v>0</v>
      </c>
      <c r="AD255" s="2" t="n">
        <f aca="false">ROUND(U255-Y255,10)</f>
        <v>0</v>
      </c>
      <c r="AE255" s="2" t="n">
        <f aca="false">COUNTIFS($AA255:$AD255,"&gt;"&amp;AA255)+COUNTIFS($AA255:AA255,AA255)</f>
        <v>1</v>
      </c>
      <c r="AF255" s="2" t="n">
        <f aca="false">COUNTIFS($AA255:$AD255,"&gt;"&amp;AB255)+COUNTIFS($AA255:AB255,AB255)</f>
        <v>2</v>
      </c>
      <c r="AG255" s="2" t="n">
        <f aca="false">COUNTIFS($AA255:$AD255,"&gt;"&amp;AC255)+COUNTIFS($AA255:AC255,AC255)</f>
        <v>3</v>
      </c>
      <c r="AH255" s="2" t="n">
        <f aca="false">COUNTIFS($AA255:$AD255,"&gt;"&amp;AD255)+COUNTIFS($AA255:AD255,AD255)</f>
        <v>4</v>
      </c>
      <c r="AI255" s="2" t="str">
        <f aca="false">IF(COUNTA(A255:I255)=0,"",IF(OR(NOT(ISNUMBER(A255)),B255="",COUNTIFS(Reparto!$A$8:INDEX(Reparto!$A$8:$A$11,Reparto!$E$5),C255)&lt;&gt;1,NOT(ISNUMBER(D255)),ABS(D255-ROUND(D255,2))&gt;0.000001,MIN(J255:M255)&lt;0,SUM(J255:M255)&lt;=0,COUNT(J255:M255)&lt;&gt;4,ABS(SUM(N255:Q255)-D255)&gt;0.000001),"REVISAR datos","Correcto"))</f>
        <v/>
      </c>
    </row>
    <row r="256" customFormat="false" ht="24" hidden="false" customHeight="true" outlineLevel="0" collapsed="false">
      <c r="A256" s="19"/>
      <c r="B256" s="17"/>
      <c r="C256" s="17"/>
      <c r="D256" s="18"/>
      <c r="E256" s="17"/>
      <c r="F256" s="17"/>
      <c r="G256" s="17"/>
      <c r="H256" s="17"/>
      <c r="I256" s="17"/>
      <c r="J256" s="2" t="n">
        <f aca="false">IF(1&gt;Reparto!$E$5,0,IF(F256="",Reparto!$D$8,F256))</f>
        <v>1800</v>
      </c>
      <c r="K256" s="2" t="n">
        <f aca="false">IF(2&gt;Reparto!$E$5,0,IF(G256="",Reparto!$D$9,G256))</f>
        <v>1200</v>
      </c>
      <c r="L256" s="2" t="n">
        <f aca="false">IF(3&gt;Reparto!$E$5,0,IF(H256="",Reparto!$D$10,H256))</f>
        <v>0</v>
      </c>
      <c r="M256" s="2" t="n">
        <f aca="false">IF(4&gt;Reparto!$E$5,0,IF(I256="",Reparto!$D$11,I256))</f>
        <v>0</v>
      </c>
      <c r="N256" s="8" t="n">
        <f aca="false">IF(OR(NOT(ISNUMBER(D256)),SUM(J256:M256)&lt;=0),0,SIGN(D256)*(V256+IF(AE256&lt;=$Z256,1,0))/100)</f>
        <v>0</v>
      </c>
      <c r="O256" s="8" t="n">
        <f aca="false">IF(OR(NOT(ISNUMBER(D256)),SUM(J256:M256)&lt;=0),0,SIGN(D256)*(W256+IF(AF256&lt;=$Z256,1,0))/100)</f>
        <v>0</v>
      </c>
      <c r="P256" s="8" t="n">
        <f aca="false">IF(OR(NOT(ISNUMBER(D256)),SUM(J256:M256)&lt;=0),0,SIGN(D256)*(X256+IF(AG256&lt;=$Z256,1,0))/100)</f>
        <v>0</v>
      </c>
      <c r="Q256" s="8" t="n">
        <f aca="false">IF(OR(NOT(ISNUMBER(D256)),SUM(J256:M256)&lt;=0),0,SIGN(D256)*(Y256+IF(AH256&lt;=$Z256,1,0))/100)</f>
        <v>0</v>
      </c>
      <c r="R256" s="2" t="n">
        <f aca="false">IF(OR(NOT(ISNUMBER(D256)),SUM(J256:M256)&lt;=0),0,ROUND(ROUND(ABS(D256)*100,0)*J256/SUM(J256:M256),10))</f>
        <v>0</v>
      </c>
      <c r="S256" s="2" t="n">
        <f aca="false">IF(OR(NOT(ISNUMBER(D256)),SUM(J256:M256)&lt;=0),0,ROUND(ROUND(ABS(D256)*100,0)*K256/SUM(J256:M256),10))</f>
        <v>0</v>
      </c>
      <c r="T256" s="2" t="n">
        <f aca="false">IF(OR(NOT(ISNUMBER(D256)),SUM(J256:M256)&lt;=0),0,ROUND(ROUND(ABS(D256)*100,0)*L256/SUM(J256:M256),10))</f>
        <v>0</v>
      </c>
      <c r="U256" s="2" t="n">
        <f aca="false">IF(OR(NOT(ISNUMBER(D256)),SUM(J256:M256)&lt;=0),0,ROUND(ROUND(ABS(D256)*100,0)*M256/SUM(J256:M256),10))</f>
        <v>0</v>
      </c>
      <c r="V256" s="2" t="n">
        <f aca="false">INT(R256)</f>
        <v>0</v>
      </c>
      <c r="W256" s="2" t="n">
        <f aca="false">INT(S256)</f>
        <v>0</v>
      </c>
      <c r="X256" s="2" t="n">
        <f aca="false">INT(T256)</f>
        <v>0</v>
      </c>
      <c r="Y256" s="2" t="n">
        <f aca="false">INT(U256)</f>
        <v>0</v>
      </c>
      <c r="Z256" s="2" t="n">
        <f aca="false">IF(ISNUMBER(D256),ROUND(ABS(D256)*100,0)-SUM(V256:Y256),0)</f>
        <v>0</v>
      </c>
      <c r="AA256" s="2" t="n">
        <f aca="false">ROUND(R256-V256,10)</f>
        <v>0</v>
      </c>
      <c r="AB256" s="2" t="n">
        <f aca="false">ROUND(S256-W256,10)</f>
        <v>0</v>
      </c>
      <c r="AC256" s="2" t="n">
        <f aca="false">ROUND(T256-X256,10)</f>
        <v>0</v>
      </c>
      <c r="AD256" s="2" t="n">
        <f aca="false">ROUND(U256-Y256,10)</f>
        <v>0</v>
      </c>
      <c r="AE256" s="2" t="n">
        <f aca="false">COUNTIFS($AA256:$AD256,"&gt;"&amp;AA256)+COUNTIFS($AA256:AA256,AA256)</f>
        <v>1</v>
      </c>
      <c r="AF256" s="2" t="n">
        <f aca="false">COUNTIFS($AA256:$AD256,"&gt;"&amp;AB256)+COUNTIFS($AA256:AB256,AB256)</f>
        <v>2</v>
      </c>
      <c r="AG256" s="2" t="n">
        <f aca="false">COUNTIFS($AA256:$AD256,"&gt;"&amp;AC256)+COUNTIFS($AA256:AC256,AC256)</f>
        <v>3</v>
      </c>
      <c r="AH256" s="2" t="n">
        <f aca="false">COUNTIFS($AA256:$AD256,"&gt;"&amp;AD256)+COUNTIFS($AA256:AD256,AD256)</f>
        <v>4</v>
      </c>
      <c r="AI256" s="2" t="str">
        <f aca="false">IF(COUNTA(A256:I256)=0,"",IF(OR(NOT(ISNUMBER(A256)),B256="",COUNTIFS(Reparto!$A$8:INDEX(Reparto!$A$8:$A$11,Reparto!$E$5),C256)&lt;&gt;1,NOT(ISNUMBER(D256)),ABS(D256-ROUND(D256,2))&gt;0.000001,MIN(J256:M256)&lt;0,SUM(J256:M256)&lt;=0,COUNT(J256:M256)&lt;&gt;4,ABS(SUM(N256:Q256)-D256)&gt;0.000001),"REVISAR datos","Correcto"))</f>
        <v/>
      </c>
    </row>
    <row r="257" customFormat="false" ht="24" hidden="false" customHeight="true" outlineLevel="0" collapsed="false">
      <c r="A257" s="19"/>
      <c r="B257" s="17"/>
      <c r="C257" s="17"/>
      <c r="D257" s="18"/>
      <c r="E257" s="17"/>
      <c r="F257" s="17"/>
      <c r="G257" s="17"/>
      <c r="H257" s="17"/>
      <c r="I257" s="17"/>
      <c r="J257" s="2" t="n">
        <f aca="false">IF(1&gt;Reparto!$E$5,0,IF(F257="",Reparto!$D$8,F257))</f>
        <v>1800</v>
      </c>
      <c r="K257" s="2" t="n">
        <f aca="false">IF(2&gt;Reparto!$E$5,0,IF(G257="",Reparto!$D$9,G257))</f>
        <v>1200</v>
      </c>
      <c r="L257" s="2" t="n">
        <f aca="false">IF(3&gt;Reparto!$E$5,0,IF(H257="",Reparto!$D$10,H257))</f>
        <v>0</v>
      </c>
      <c r="M257" s="2" t="n">
        <f aca="false">IF(4&gt;Reparto!$E$5,0,IF(I257="",Reparto!$D$11,I257))</f>
        <v>0</v>
      </c>
      <c r="N257" s="8" t="n">
        <f aca="false">IF(OR(NOT(ISNUMBER(D257)),SUM(J257:M257)&lt;=0),0,SIGN(D257)*(V257+IF(AE257&lt;=$Z257,1,0))/100)</f>
        <v>0</v>
      </c>
      <c r="O257" s="8" t="n">
        <f aca="false">IF(OR(NOT(ISNUMBER(D257)),SUM(J257:M257)&lt;=0),0,SIGN(D257)*(W257+IF(AF257&lt;=$Z257,1,0))/100)</f>
        <v>0</v>
      </c>
      <c r="P257" s="8" t="n">
        <f aca="false">IF(OR(NOT(ISNUMBER(D257)),SUM(J257:M257)&lt;=0),0,SIGN(D257)*(X257+IF(AG257&lt;=$Z257,1,0))/100)</f>
        <v>0</v>
      </c>
      <c r="Q257" s="8" t="n">
        <f aca="false">IF(OR(NOT(ISNUMBER(D257)),SUM(J257:M257)&lt;=0),0,SIGN(D257)*(Y257+IF(AH257&lt;=$Z257,1,0))/100)</f>
        <v>0</v>
      </c>
      <c r="R257" s="2" t="n">
        <f aca="false">IF(OR(NOT(ISNUMBER(D257)),SUM(J257:M257)&lt;=0),0,ROUND(ROUND(ABS(D257)*100,0)*J257/SUM(J257:M257),10))</f>
        <v>0</v>
      </c>
      <c r="S257" s="2" t="n">
        <f aca="false">IF(OR(NOT(ISNUMBER(D257)),SUM(J257:M257)&lt;=0),0,ROUND(ROUND(ABS(D257)*100,0)*K257/SUM(J257:M257),10))</f>
        <v>0</v>
      </c>
      <c r="T257" s="2" t="n">
        <f aca="false">IF(OR(NOT(ISNUMBER(D257)),SUM(J257:M257)&lt;=0),0,ROUND(ROUND(ABS(D257)*100,0)*L257/SUM(J257:M257),10))</f>
        <v>0</v>
      </c>
      <c r="U257" s="2" t="n">
        <f aca="false">IF(OR(NOT(ISNUMBER(D257)),SUM(J257:M257)&lt;=0),0,ROUND(ROUND(ABS(D257)*100,0)*M257/SUM(J257:M257),10))</f>
        <v>0</v>
      </c>
      <c r="V257" s="2" t="n">
        <f aca="false">INT(R257)</f>
        <v>0</v>
      </c>
      <c r="W257" s="2" t="n">
        <f aca="false">INT(S257)</f>
        <v>0</v>
      </c>
      <c r="X257" s="2" t="n">
        <f aca="false">INT(T257)</f>
        <v>0</v>
      </c>
      <c r="Y257" s="2" t="n">
        <f aca="false">INT(U257)</f>
        <v>0</v>
      </c>
      <c r="Z257" s="2" t="n">
        <f aca="false">IF(ISNUMBER(D257),ROUND(ABS(D257)*100,0)-SUM(V257:Y257),0)</f>
        <v>0</v>
      </c>
      <c r="AA257" s="2" t="n">
        <f aca="false">ROUND(R257-V257,10)</f>
        <v>0</v>
      </c>
      <c r="AB257" s="2" t="n">
        <f aca="false">ROUND(S257-W257,10)</f>
        <v>0</v>
      </c>
      <c r="AC257" s="2" t="n">
        <f aca="false">ROUND(T257-X257,10)</f>
        <v>0</v>
      </c>
      <c r="AD257" s="2" t="n">
        <f aca="false">ROUND(U257-Y257,10)</f>
        <v>0</v>
      </c>
      <c r="AE257" s="2" t="n">
        <f aca="false">COUNTIFS($AA257:$AD257,"&gt;"&amp;AA257)+COUNTIFS($AA257:AA257,AA257)</f>
        <v>1</v>
      </c>
      <c r="AF257" s="2" t="n">
        <f aca="false">COUNTIFS($AA257:$AD257,"&gt;"&amp;AB257)+COUNTIFS($AA257:AB257,AB257)</f>
        <v>2</v>
      </c>
      <c r="AG257" s="2" t="n">
        <f aca="false">COUNTIFS($AA257:$AD257,"&gt;"&amp;AC257)+COUNTIFS($AA257:AC257,AC257)</f>
        <v>3</v>
      </c>
      <c r="AH257" s="2" t="n">
        <f aca="false">COUNTIFS($AA257:$AD257,"&gt;"&amp;AD257)+COUNTIFS($AA257:AD257,AD257)</f>
        <v>4</v>
      </c>
      <c r="AI257" s="2" t="str">
        <f aca="false">IF(COUNTA(A257:I257)=0,"",IF(OR(NOT(ISNUMBER(A257)),B257="",COUNTIFS(Reparto!$A$8:INDEX(Reparto!$A$8:$A$11,Reparto!$E$5),C257)&lt;&gt;1,NOT(ISNUMBER(D257)),ABS(D257-ROUND(D257,2))&gt;0.000001,MIN(J257:M257)&lt;0,SUM(J257:M257)&lt;=0,COUNT(J257:M257)&lt;&gt;4,ABS(SUM(N257:Q257)-D257)&gt;0.000001),"REVISAR datos","Correcto"))</f>
        <v/>
      </c>
    </row>
    <row r="258" customFormat="false" ht="24" hidden="false" customHeight="true" outlineLevel="0" collapsed="false">
      <c r="A258" s="19"/>
      <c r="B258" s="17"/>
      <c r="C258" s="17"/>
      <c r="D258" s="18"/>
      <c r="E258" s="17"/>
      <c r="F258" s="17"/>
      <c r="G258" s="17"/>
      <c r="H258" s="17"/>
      <c r="I258" s="17"/>
      <c r="J258" s="2" t="n">
        <f aca="false">IF(1&gt;Reparto!$E$5,0,IF(F258="",Reparto!$D$8,F258))</f>
        <v>1800</v>
      </c>
      <c r="K258" s="2" t="n">
        <f aca="false">IF(2&gt;Reparto!$E$5,0,IF(G258="",Reparto!$D$9,G258))</f>
        <v>1200</v>
      </c>
      <c r="L258" s="2" t="n">
        <f aca="false">IF(3&gt;Reparto!$E$5,0,IF(H258="",Reparto!$D$10,H258))</f>
        <v>0</v>
      </c>
      <c r="M258" s="2" t="n">
        <f aca="false">IF(4&gt;Reparto!$E$5,0,IF(I258="",Reparto!$D$11,I258))</f>
        <v>0</v>
      </c>
      <c r="N258" s="8" t="n">
        <f aca="false">IF(OR(NOT(ISNUMBER(D258)),SUM(J258:M258)&lt;=0),0,SIGN(D258)*(V258+IF(AE258&lt;=$Z258,1,0))/100)</f>
        <v>0</v>
      </c>
      <c r="O258" s="8" t="n">
        <f aca="false">IF(OR(NOT(ISNUMBER(D258)),SUM(J258:M258)&lt;=0),0,SIGN(D258)*(W258+IF(AF258&lt;=$Z258,1,0))/100)</f>
        <v>0</v>
      </c>
      <c r="P258" s="8" t="n">
        <f aca="false">IF(OR(NOT(ISNUMBER(D258)),SUM(J258:M258)&lt;=0),0,SIGN(D258)*(X258+IF(AG258&lt;=$Z258,1,0))/100)</f>
        <v>0</v>
      </c>
      <c r="Q258" s="8" t="n">
        <f aca="false">IF(OR(NOT(ISNUMBER(D258)),SUM(J258:M258)&lt;=0),0,SIGN(D258)*(Y258+IF(AH258&lt;=$Z258,1,0))/100)</f>
        <v>0</v>
      </c>
      <c r="R258" s="2" t="n">
        <f aca="false">IF(OR(NOT(ISNUMBER(D258)),SUM(J258:M258)&lt;=0),0,ROUND(ROUND(ABS(D258)*100,0)*J258/SUM(J258:M258),10))</f>
        <v>0</v>
      </c>
      <c r="S258" s="2" t="n">
        <f aca="false">IF(OR(NOT(ISNUMBER(D258)),SUM(J258:M258)&lt;=0),0,ROUND(ROUND(ABS(D258)*100,0)*K258/SUM(J258:M258),10))</f>
        <v>0</v>
      </c>
      <c r="T258" s="2" t="n">
        <f aca="false">IF(OR(NOT(ISNUMBER(D258)),SUM(J258:M258)&lt;=0),0,ROUND(ROUND(ABS(D258)*100,0)*L258/SUM(J258:M258),10))</f>
        <v>0</v>
      </c>
      <c r="U258" s="2" t="n">
        <f aca="false">IF(OR(NOT(ISNUMBER(D258)),SUM(J258:M258)&lt;=0),0,ROUND(ROUND(ABS(D258)*100,0)*M258/SUM(J258:M258),10))</f>
        <v>0</v>
      </c>
      <c r="V258" s="2" t="n">
        <f aca="false">INT(R258)</f>
        <v>0</v>
      </c>
      <c r="W258" s="2" t="n">
        <f aca="false">INT(S258)</f>
        <v>0</v>
      </c>
      <c r="X258" s="2" t="n">
        <f aca="false">INT(T258)</f>
        <v>0</v>
      </c>
      <c r="Y258" s="2" t="n">
        <f aca="false">INT(U258)</f>
        <v>0</v>
      </c>
      <c r="Z258" s="2" t="n">
        <f aca="false">IF(ISNUMBER(D258),ROUND(ABS(D258)*100,0)-SUM(V258:Y258),0)</f>
        <v>0</v>
      </c>
      <c r="AA258" s="2" t="n">
        <f aca="false">ROUND(R258-V258,10)</f>
        <v>0</v>
      </c>
      <c r="AB258" s="2" t="n">
        <f aca="false">ROUND(S258-W258,10)</f>
        <v>0</v>
      </c>
      <c r="AC258" s="2" t="n">
        <f aca="false">ROUND(T258-X258,10)</f>
        <v>0</v>
      </c>
      <c r="AD258" s="2" t="n">
        <f aca="false">ROUND(U258-Y258,10)</f>
        <v>0</v>
      </c>
      <c r="AE258" s="2" t="n">
        <f aca="false">COUNTIFS($AA258:$AD258,"&gt;"&amp;AA258)+COUNTIFS($AA258:AA258,AA258)</f>
        <v>1</v>
      </c>
      <c r="AF258" s="2" t="n">
        <f aca="false">COUNTIFS($AA258:$AD258,"&gt;"&amp;AB258)+COUNTIFS($AA258:AB258,AB258)</f>
        <v>2</v>
      </c>
      <c r="AG258" s="2" t="n">
        <f aca="false">COUNTIFS($AA258:$AD258,"&gt;"&amp;AC258)+COUNTIFS($AA258:AC258,AC258)</f>
        <v>3</v>
      </c>
      <c r="AH258" s="2" t="n">
        <f aca="false">COUNTIFS($AA258:$AD258,"&gt;"&amp;AD258)+COUNTIFS($AA258:AD258,AD258)</f>
        <v>4</v>
      </c>
      <c r="AI258" s="2" t="str">
        <f aca="false">IF(COUNTA(A258:I258)=0,"",IF(OR(NOT(ISNUMBER(A258)),B258="",COUNTIFS(Reparto!$A$8:INDEX(Reparto!$A$8:$A$11,Reparto!$E$5),C258)&lt;&gt;1,NOT(ISNUMBER(D258)),ABS(D258-ROUND(D258,2))&gt;0.000001,MIN(J258:M258)&lt;0,SUM(J258:M258)&lt;=0,COUNT(J258:M258)&lt;&gt;4,ABS(SUM(N258:Q258)-D258)&gt;0.000001),"REVISAR datos","Correcto"))</f>
        <v/>
      </c>
    </row>
    <row r="259" customFormat="false" ht="24" hidden="false" customHeight="true" outlineLevel="0" collapsed="false">
      <c r="A259" s="19"/>
      <c r="B259" s="17"/>
      <c r="C259" s="17"/>
      <c r="D259" s="18"/>
      <c r="E259" s="17"/>
      <c r="F259" s="17"/>
      <c r="G259" s="17"/>
      <c r="H259" s="17"/>
      <c r="I259" s="17"/>
      <c r="J259" s="2" t="n">
        <f aca="false">IF(1&gt;Reparto!$E$5,0,IF(F259="",Reparto!$D$8,F259))</f>
        <v>1800</v>
      </c>
      <c r="K259" s="2" t="n">
        <f aca="false">IF(2&gt;Reparto!$E$5,0,IF(G259="",Reparto!$D$9,G259))</f>
        <v>1200</v>
      </c>
      <c r="L259" s="2" t="n">
        <f aca="false">IF(3&gt;Reparto!$E$5,0,IF(H259="",Reparto!$D$10,H259))</f>
        <v>0</v>
      </c>
      <c r="M259" s="2" t="n">
        <f aca="false">IF(4&gt;Reparto!$E$5,0,IF(I259="",Reparto!$D$11,I259))</f>
        <v>0</v>
      </c>
      <c r="N259" s="8" t="n">
        <f aca="false">IF(OR(NOT(ISNUMBER(D259)),SUM(J259:M259)&lt;=0),0,SIGN(D259)*(V259+IF(AE259&lt;=$Z259,1,0))/100)</f>
        <v>0</v>
      </c>
      <c r="O259" s="8" t="n">
        <f aca="false">IF(OR(NOT(ISNUMBER(D259)),SUM(J259:M259)&lt;=0),0,SIGN(D259)*(W259+IF(AF259&lt;=$Z259,1,0))/100)</f>
        <v>0</v>
      </c>
      <c r="P259" s="8" t="n">
        <f aca="false">IF(OR(NOT(ISNUMBER(D259)),SUM(J259:M259)&lt;=0),0,SIGN(D259)*(X259+IF(AG259&lt;=$Z259,1,0))/100)</f>
        <v>0</v>
      </c>
      <c r="Q259" s="8" t="n">
        <f aca="false">IF(OR(NOT(ISNUMBER(D259)),SUM(J259:M259)&lt;=0),0,SIGN(D259)*(Y259+IF(AH259&lt;=$Z259,1,0))/100)</f>
        <v>0</v>
      </c>
      <c r="R259" s="2" t="n">
        <f aca="false">IF(OR(NOT(ISNUMBER(D259)),SUM(J259:M259)&lt;=0),0,ROUND(ROUND(ABS(D259)*100,0)*J259/SUM(J259:M259),10))</f>
        <v>0</v>
      </c>
      <c r="S259" s="2" t="n">
        <f aca="false">IF(OR(NOT(ISNUMBER(D259)),SUM(J259:M259)&lt;=0),0,ROUND(ROUND(ABS(D259)*100,0)*K259/SUM(J259:M259),10))</f>
        <v>0</v>
      </c>
      <c r="T259" s="2" t="n">
        <f aca="false">IF(OR(NOT(ISNUMBER(D259)),SUM(J259:M259)&lt;=0),0,ROUND(ROUND(ABS(D259)*100,0)*L259/SUM(J259:M259),10))</f>
        <v>0</v>
      </c>
      <c r="U259" s="2" t="n">
        <f aca="false">IF(OR(NOT(ISNUMBER(D259)),SUM(J259:M259)&lt;=0),0,ROUND(ROUND(ABS(D259)*100,0)*M259/SUM(J259:M259),10))</f>
        <v>0</v>
      </c>
      <c r="V259" s="2" t="n">
        <f aca="false">INT(R259)</f>
        <v>0</v>
      </c>
      <c r="W259" s="2" t="n">
        <f aca="false">INT(S259)</f>
        <v>0</v>
      </c>
      <c r="X259" s="2" t="n">
        <f aca="false">INT(T259)</f>
        <v>0</v>
      </c>
      <c r="Y259" s="2" t="n">
        <f aca="false">INT(U259)</f>
        <v>0</v>
      </c>
      <c r="Z259" s="2" t="n">
        <f aca="false">IF(ISNUMBER(D259),ROUND(ABS(D259)*100,0)-SUM(V259:Y259),0)</f>
        <v>0</v>
      </c>
      <c r="AA259" s="2" t="n">
        <f aca="false">ROUND(R259-V259,10)</f>
        <v>0</v>
      </c>
      <c r="AB259" s="2" t="n">
        <f aca="false">ROUND(S259-W259,10)</f>
        <v>0</v>
      </c>
      <c r="AC259" s="2" t="n">
        <f aca="false">ROUND(T259-X259,10)</f>
        <v>0</v>
      </c>
      <c r="AD259" s="2" t="n">
        <f aca="false">ROUND(U259-Y259,10)</f>
        <v>0</v>
      </c>
      <c r="AE259" s="2" t="n">
        <f aca="false">COUNTIFS($AA259:$AD259,"&gt;"&amp;AA259)+COUNTIFS($AA259:AA259,AA259)</f>
        <v>1</v>
      </c>
      <c r="AF259" s="2" t="n">
        <f aca="false">COUNTIFS($AA259:$AD259,"&gt;"&amp;AB259)+COUNTIFS($AA259:AB259,AB259)</f>
        <v>2</v>
      </c>
      <c r="AG259" s="2" t="n">
        <f aca="false">COUNTIFS($AA259:$AD259,"&gt;"&amp;AC259)+COUNTIFS($AA259:AC259,AC259)</f>
        <v>3</v>
      </c>
      <c r="AH259" s="2" t="n">
        <f aca="false">COUNTIFS($AA259:$AD259,"&gt;"&amp;AD259)+COUNTIFS($AA259:AD259,AD259)</f>
        <v>4</v>
      </c>
      <c r="AI259" s="2" t="str">
        <f aca="false">IF(COUNTA(A259:I259)=0,"",IF(OR(NOT(ISNUMBER(A259)),B259="",COUNTIFS(Reparto!$A$8:INDEX(Reparto!$A$8:$A$11,Reparto!$E$5),C259)&lt;&gt;1,NOT(ISNUMBER(D259)),ABS(D259-ROUND(D259,2))&gt;0.000001,MIN(J259:M259)&lt;0,SUM(J259:M259)&lt;=0,COUNT(J259:M259)&lt;&gt;4,ABS(SUM(N259:Q259)-D259)&gt;0.000001),"REVISAR datos","Correcto"))</f>
        <v/>
      </c>
    </row>
    <row r="260" customFormat="false" ht="24" hidden="false" customHeight="true" outlineLevel="0" collapsed="false">
      <c r="A260" s="19"/>
      <c r="B260" s="17"/>
      <c r="C260" s="17"/>
      <c r="D260" s="18"/>
      <c r="E260" s="17"/>
      <c r="F260" s="17"/>
      <c r="G260" s="17"/>
      <c r="H260" s="17"/>
      <c r="I260" s="17"/>
      <c r="J260" s="2" t="n">
        <f aca="false">IF(1&gt;Reparto!$E$5,0,IF(F260="",Reparto!$D$8,F260))</f>
        <v>1800</v>
      </c>
      <c r="K260" s="2" t="n">
        <f aca="false">IF(2&gt;Reparto!$E$5,0,IF(G260="",Reparto!$D$9,G260))</f>
        <v>1200</v>
      </c>
      <c r="L260" s="2" t="n">
        <f aca="false">IF(3&gt;Reparto!$E$5,0,IF(H260="",Reparto!$D$10,H260))</f>
        <v>0</v>
      </c>
      <c r="M260" s="2" t="n">
        <f aca="false">IF(4&gt;Reparto!$E$5,0,IF(I260="",Reparto!$D$11,I260))</f>
        <v>0</v>
      </c>
      <c r="N260" s="8" t="n">
        <f aca="false">IF(OR(NOT(ISNUMBER(D260)),SUM(J260:M260)&lt;=0),0,SIGN(D260)*(V260+IF(AE260&lt;=$Z260,1,0))/100)</f>
        <v>0</v>
      </c>
      <c r="O260" s="8" t="n">
        <f aca="false">IF(OR(NOT(ISNUMBER(D260)),SUM(J260:M260)&lt;=0),0,SIGN(D260)*(W260+IF(AF260&lt;=$Z260,1,0))/100)</f>
        <v>0</v>
      </c>
      <c r="P260" s="8" t="n">
        <f aca="false">IF(OR(NOT(ISNUMBER(D260)),SUM(J260:M260)&lt;=0),0,SIGN(D260)*(X260+IF(AG260&lt;=$Z260,1,0))/100)</f>
        <v>0</v>
      </c>
      <c r="Q260" s="8" t="n">
        <f aca="false">IF(OR(NOT(ISNUMBER(D260)),SUM(J260:M260)&lt;=0),0,SIGN(D260)*(Y260+IF(AH260&lt;=$Z260,1,0))/100)</f>
        <v>0</v>
      </c>
      <c r="R260" s="2" t="n">
        <f aca="false">IF(OR(NOT(ISNUMBER(D260)),SUM(J260:M260)&lt;=0),0,ROUND(ROUND(ABS(D260)*100,0)*J260/SUM(J260:M260),10))</f>
        <v>0</v>
      </c>
      <c r="S260" s="2" t="n">
        <f aca="false">IF(OR(NOT(ISNUMBER(D260)),SUM(J260:M260)&lt;=0),0,ROUND(ROUND(ABS(D260)*100,0)*K260/SUM(J260:M260),10))</f>
        <v>0</v>
      </c>
      <c r="T260" s="2" t="n">
        <f aca="false">IF(OR(NOT(ISNUMBER(D260)),SUM(J260:M260)&lt;=0),0,ROUND(ROUND(ABS(D260)*100,0)*L260/SUM(J260:M260),10))</f>
        <v>0</v>
      </c>
      <c r="U260" s="2" t="n">
        <f aca="false">IF(OR(NOT(ISNUMBER(D260)),SUM(J260:M260)&lt;=0),0,ROUND(ROUND(ABS(D260)*100,0)*M260/SUM(J260:M260),10))</f>
        <v>0</v>
      </c>
      <c r="V260" s="2" t="n">
        <f aca="false">INT(R260)</f>
        <v>0</v>
      </c>
      <c r="W260" s="2" t="n">
        <f aca="false">INT(S260)</f>
        <v>0</v>
      </c>
      <c r="X260" s="2" t="n">
        <f aca="false">INT(T260)</f>
        <v>0</v>
      </c>
      <c r="Y260" s="2" t="n">
        <f aca="false">INT(U260)</f>
        <v>0</v>
      </c>
      <c r="Z260" s="2" t="n">
        <f aca="false">IF(ISNUMBER(D260),ROUND(ABS(D260)*100,0)-SUM(V260:Y260),0)</f>
        <v>0</v>
      </c>
      <c r="AA260" s="2" t="n">
        <f aca="false">ROUND(R260-V260,10)</f>
        <v>0</v>
      </c>
      <c r="AB260" s="2" t="n">
        <f aca="false">ROUND(S260-W260,10)</f>
        <v>0</v>
      </c>
      <c r="AC260" s="2" t="n">
        <f aca="false">ROUND(T260-X260,10)</f>
        <v>0</v>
      </c>
      <c r="AD260" s="2" t="n">
        <f aca="false">ROUND(U260-Y260,10)</f>
        <v>0</v>
      </c>
      <c r="AE260" s="2" t="n">
        <f aca="false">COUNTIFS($AA260:$AD260,"&gt;"&amp;AA260)+COUNTIFS($AA260:AA260,AA260)</f>
        <v>1</v>
      </c>
      <c r="AF260" s="2" t="n">
        <f aca="false">COUNTIFS($AA260:$AD260,"&gt;"&amp;AB260)+COUNTIFS($AA260:AB260,AB260)</f>
        <v>2</v>
      </c>
      <c r="AG260" s="2" t="n">
        <f aca="false">COUNTIFS($AA260:$AD260,"&gt;"&amp;AC260)+COUNTIFS($AA260:AC260,AC260)</f>
        <v>3</v>
      </c>
      <c r="AH260" s="2" t="n">
        <f aca="false">COUNTIFS($AA260:$AD260,"&gt;"&amp;AD260)+COUNTIFS($AA260:AD260,AD260)</f>
        <v>4</v>
      </c>
      <c r="AI260" s="2" t="str">
        <f aca="false">IF(COUNTA(A260:I260)=0,"",IF(OR(NOT(ISNUMBER(A260)),B260="",COUNTIFS(Reparto!$A$8:INDEX(Reparto!$A$8:$A$11,Reparto!$E$5),C260)&lt;&gt;1,NOT(ISNUMBER(D260)),ABS(D260-ROUND(D260,2))&gt;0.000001,MIN(J260:M260)&lt;0,SUM(J260:M260)&lt;=0,COUNT(J260:M260)&lt;&gt;4,ABS(SUM(N260:Q260)-D260)&gt;0.000001),"REVISAR datos","Correcto"))</f>
        <v/>
      </c>
    </row>
    <row r="261" customFormat="false" ht="24" hidden="false" customHeight="true" outlineLevel="0" collapsed="false">
      <c r="A261" s="19"/>
      <c r="B261" s="17"/>
      <c r="C261" s="17"/>
      <c r="D261" s="18"/>
      <c r="E261" s="17"/>
      <c r="F261" s="17"/>
      <c r="G261" s="17"/>
      <c r="H261" s="17"/>
      <c r="I261" s="17"/>
      <c r="J261" s="2" t="n">
        <f aca="false">IF(1&gt;Reparto!$E$5,0,IF(F261="",Reparto!$D$8,F261))</f>
        <v>1800</v>
      </c>
      <c r="K261" s="2" t="n">
        <f aca="false">IF(2&gt;Reparto!$E$5,0,IF(G261="",Reparto!$D$9,G261))</f>
        <v>1200</v>
      </c>
      <c r="L261" s="2" t="n">
        <f aca="false">IF(3&gt;Reparto!$E$5,0,IF(H261="",Reparto!$D$10,H261))</f>
        <v>0</v>
      </c>
      <c r="M261" s="2" t="n">
        <f aca="false">IF(4&gt;Reparto!$E$5,0,IF(I261="",Reparto!$D$11,I261))</f>
        <v>0</v>
      </c>
      <c r="N261" s="8" t="n">
        <f aca="false">IF(OR(NOT(ISNUMBER(D261)),SUM(J261:M261)&lt;=0),0,SIGN(D261)*(V261+IF(AE261&lt;=$Z261,1,0))/100)</f>
        <v>0</v>
      </c>
      <c r="O261" s="8" t="n">
        <f aca="false">IF(OR(NOT(ISNUMBER(D261)),SUM(J261:M261)&lt;=0),0,SIGN(D261)*(W261+IF(AF261&lt;=$Z261,1,0))/100)</f>
        <v>0</v>
      </c>
      <c r="P261" s="8" t="n">
        <f aca="false">IF(OR(NOT(ISNUMBER(D261)),SUM(J261:M261)&lt;=0),0,SIGN(D261)*(X261+IF(AG261&lt;=$Z261,1,0))/100)</f>
        <v>0</v>
      </c>
      <c r="Q261" s="8" t="n">
        <f aca="false">IF(OR(NOT(ISNUMBER(D261)),SUM(J261:M261)&lt;=0),0,SIGN(D261)*(Y261+IF(AH261&lt;=$Z261,1,0))/100)</f>
        <v>0</v>
      </c>
      <c r="R261" s="2" t="n">
        <f aca="false">IF(OR(NOT(ISNUMBER(D261)),SUM(J261:M261)&lt;=0),0,ROUND(ROUND(ABS(D261)*100,0)*J261/SUM(J261:M261),10))</f>
        <v>0</v>
      </c>
      <c r="S261" s="2" t="n">
        <f aca="false">IF(OR(NOT(ISNUMBER(D261)),SUM(J261:M261)&lt;=0),0,ROUND(ROUND(ABS(D261)*100,0)*K261/SUM(J261:M261),10))</f>
        <v>0</v>
      </c>
      <c r="T261" s="2" t="n">
        <f aca="false">IF(OR(NOT(ISNUMBER(D261)),SUM(J261:M261)&lt;=0),0,ROUND(ROUND(ABS(D261)*100,0)*L261/SUM(J261:M261),10))</f>
        <v>0</v>
      </c>
      <c r="U261" s="2" t="n">
        <f aca="false">IF(OR(NOT(ISNUMBER(D261)),SUM(J261:M261)&lt;=0),0,ROUND(ROUND(ABS(D261)*100,0)*M261/SUM(J261:M261),10))</f>
        <v>0</v>
      </c>
      <c r="V261" s="2" t="n">
        <f aca="false">INT(R261)</f>
        <v>0</v>
      </c>
      <c r="W261" s="2" t="n">
        <f aca="false">INT(S261)</f>
        <v>0</v>
      </c>
      <c r="X261" s="2" t="n">
        <f aca="false">INT(T261)</f>
        <v>0</v>
      </c>
      <c r="Y261" s="2" t="n">
        <f aca="false">INT(U261)</f>
        <v>0</v>
      </c>
      <c r="Z261" s="2" t="n">
        <f aca="false">IF(ISNUMBER(D261),ROUND(ABS(D261)*100,0)-SUM(V261:Y261),0)</f>
        <v>0</v>
      </c>
      <c r="AA261" s="2" t="n">
        <f aca="false">ROUND(R261-V261,10)</f>
        <v>0</v>
      </c>
      <c r="AB261" s="2" t="n">
        <f aca="false">ROUND(S261-W261,10)</f>
        <v>0</v>
      </c>
      <c r="AC261" s="2" t="n">
        <f aca="false">ROUND(T261-X261,10)</f>
        <v>0</v>
      </c>
      <c r="AD261" s="2" t="n">
        <f aca="false">ROUND(U261-Y261,10)</f>
        <v>0</v>
      </c>
      <c r="AE261" s="2" t="n">
        <f aca="false">COUNTIFS($AA261:$AD261,"&gt;"&amp;AA261)+COUNTIFS($AA261:AA261,AA261)</f>
        <v>1</v>
      </c>
      <c r="AF261" s="2" t="n">
        <f aca="false">COUNTIFS($AA261:$AD261,"&gt;"&amp;AB261)+COUNTIFS($AA261:AB261,AB261)</f>
        <v>2</v>
      </c>
      <c r="AG261" s="2" t="n">
        <f aca="false">COUNTIFS($AA261:$AD261,"&gt;"&amp;AC261)+COUNTIFS($AA261:AC261,AC261)</f>
        <v>3</v>
      </c>
      <c r="AH261" s="2" t="n">
        <f aca="false">COUNTIFS($AA261:$AD261,"&gt;"&amp;AD261)+COUNTIFS($AA261:AD261,AD261)</f>
        <v>4</v>
      </c>
      <c r="AI261" s="2" t="str">
        <f aca="false">IF(COUNTA(A261:I261)=0,"",IF(OR(NOT(ISNUMBER(A261)),B261="",COUNTIFS(Reparto!$A$8:INDEX(Reparto!$A$8:$A$11,Reparto!$E$5),C261)&lt;&gt;1,NOT(ISNUMBER(D261)),ABS(D261-ROUND(D261,2))&gt;0.000001,MIN(J261:M261)&lt;0,SUM(J261:M261)&lt;=0,COUNT(J261:M261)&lt;&gt;4,ABS(SUM(N261:Q261)-D261)&gt;0.000001),"REVISAR datos","Correcto"))</f>
        <v/>
      </c>
    </row>
    <row r="262" customFormat="false" ht="24" hidden="false" customHeight="true" outlineLevel="0" collapsed="false">
      <c r="A262" s="19"/>
      <c r="B262" s="17"/>
      <c r="C262" s="17"/>
      <c r="D262" s="18"/>
      <c r="E262" s="17"/>
      <c r="F262" s="17"/>
      <c r="G262" s="17"/>
      <c r="H262" s="17"/>
      <c r="I262" s="17"/>
      <c r="J262" s="2" t="n">
        <f aca="false">IF(1&gt;Reparto!$E$5,0,IF(F262="",Reparto!$D$8,F262))</f>
        <v>1800</v>
      </c>
      <c r="K262" s="2" t="n">
        <f aca="false">IF(2&gt;Reparto!$E$5,0,IF(G262="",Reparto!$D$9,G262))</f>
        <v>1200</v>
      </c>
      <c r="L262" s="2" t="n">
        <f aca="false">IF(3&gt;Reparto!$E$5,0,IF(H262="",Reparto!$D$10,H262))</f>
        <v>0</v>
      </c>
      <c r="M262" s="2" t="n">
        <f aca="false">IF(4&gt;Reparto!$E$5,0,IF(I262="",Reparto!$D$11,I262))</f>
        <v>0</v>
      </c>
      <c r="N262" s="8" t="n">
        <f aca="false">IF(OR(NOT(ISNUMBER(D262)),SUM(J262:M262)&lt;=0),0,SIGN(D262)*(V262+IF(AE262&lt;=$Z262,1,0))/100)</f>
        <v>0</v>
      </c>
      <c r="O262" s="8" t="n">
        <f aca="false">IF(OR(NOT(ISNUMBER(D262)),SUM(J262:M262)&lt;=0),0,SIGN(D262)*(W262+IF(AF262&lt;=$Z262,1,0))/100)</f>
        <v>0</v>
      </c>
      <c r="P262" s="8" t="n">
        <f aca="false">IF(OR(NOT(ISNUMBER(D262)),SUM(J262:M262)&lt;=0),0,SIGN(D262)*(X262+IF(AG262&lt;=$Z262,1,0))/100)</f>
        <v>0</v>
      </c>
      <c r="Q262" s="8" t="n">
        <f aca="false">IF(OR(NOT(ISNUMBER(D262)),SUM(J262:M262)&lt;=0),0,SIGN(D262)*(Y262+IF(AH262&lt;=$Z262,1,0))/100)</f>
        <v>0</v>
      </c>
      <c r="R262" s="2" t="n">
        <f aca="false">IF(OR(NOT(ISNUMBER(D262)),SUM(J262:M262)&lt;=0),0,ROUND(ROUND(ABS(D262)*100,0)*J262/SUM(J262:M262),10))</f>
        <v>0</v>
      </c>
      <c r="S262" s="2" t="n">
        <f aca="false">IF(OR(NOT(ISNUMBER(D262)),SUM(J262:M262)&lt;=0),0,ROUND(ROUND(ABS(D262)*100,0)*K262/SUM(J262:M262),10))</f>
        <v>0</v>
      </c>
      <c r="T262" s="2" t="n">
        <f aca="false">IF(OR(NOT(ISNUMBER(D262)),SUM(J262:M262)&lt;=0),0,ROUND(ROUND(ABS(D262)*100,0)*L262/SUM(J262:M262),10))</f>
        <v>0</v>
      </c>
      <c r="U262" s="2" t="n">
        <f aca="false">IF(OR(NOT(ISNUMBER(D262)),SUM(J262:M262)&lt;=0),0,ROUND(ROUND(ABS(D262)*100,0)*M262/SUM(J262:M262),10))</f>
        <v>0</v>
      </c>
      <c r="V262" s="2" t="n">
        <f aca="false">INT(R262)</f>
        <v>0</v>
      </c>
      <c r="W262" s="2" t="n">
        <f aca="false">INT(S262)</f>
        <v>0</v>
      </c>
      <c r="X262" s="2" t="n">
        <f aca="false">INT(T262)</f>
        <v>0</v>
      </c>
      <c r="Y262" s="2" t="n">
        <f aca="false">INT(U262)</f>
        <v>0</v>
      </c>
      <c r="Z262" s="2" t="n">
        <f aca="false">IF(ISNUMBER(D262),ROUND(ABS(D262)*100,0)-SUM(V262:Y262),0)</f>
        <v>0</v>
      </c>
      <c r="AA262" s="2" t="n">
        <f aca="false">ROUND(R262-V262,10)</f>
        <v>0</v>
      </c>
      <c r="AB262" s="2" t="n">
        <f aca="false">ROUND(S262-W262,10)</f>
        <v>0</v>
      </c>
      <c r="AC262" s="2" t="n">
        <f aca="false">ROUND(T262-X262,10)</f>
        <v>0</v>
      </c>
      <c r="AD262" s="2" t="n">
        <f aca="false">ROUND(U262-Y262,10)</f>
        <v>0</v>
      </c>
      <c r="AE262" s="2" t="n">
        <f aca="false">COUNTIFS($AA262:$AD262,"&gt;"&amp;AA262)+COUNTIFS($AA262:AA262,AA262)</f>
        <v>1</v>
      </c>
      <c r="AF262" s="2" t="n">
        <f aca="false">COUNTIFS($AA262:$AD262,"&gt;"&amp;AB262)+COUNTIFS($AA262:AB262,AB262)</f>
        <v>2</v>
      </c>
      <c r="AG262" s="2" t="n">
        <f aca="false">COUNTIFS($AA262:$AD262,"&gt;"&amp;AC262)+COUNTIFS($AA262:AC262,AC262)</f>
        <v>3</v>
      </c>
      <c r="AH262" s="2" t="n">
        <f aca="false">COUNTIFS($AA262:$AD262,"&gt;"&amp;AD262)+COUNTIFS($AA262:AD262,AD262)</f>
        <v>4</v>
      </c>
      <c r="AI262" s="2" t="str">
        <f aca="false">IF(COUNTA(A262:I262)=0,"",IF(OR(NOT(ISNUMBER(A262)),B262="",COUNTIFS(Reparto!$A$8:INDEX(Reparto!$A$8:$A$11,Reparto!$E$5),C262)&lt;&gt;1,NOT(ISNUMBER(D262)),ABS(D262-ROUND(D262,2))&gt;0.000001,MIN(J262:M262)&lt;0,SUM(J262:M262)&lt;=0,COUNT(J262:M262)&lt;&gt;4,ABS(SUM(N262:Q262)-D262)&gt;0.000001),"REVISAR datos","Correcto"))</f>
        <v/>
      </c>
    </row>
    <row r="263" customFormat="false" ht="24" hidden="false" customHeight="true" outlineLevel="0" collapsed="false">
      <c r="A263" s="19"/>
      <c r="B263" s="17"/>
      <c r="C263" s="17"/>
      <c r="D263" s="18"/>
      <c r="E263" s="17"/>
      <c r="F263" s="17"/>
      <c r="G263" s="17"/>
      <c r="H263" s="17"/>
      <c r="I263" s="17"/>
      <c r="J263" s="2" t="n">
        <f aca="false">IF(1&gt;Reparto!$E$5,0,IF(F263="",Reparto!$D$8,F263))</f>
        <v>1800</v>
      </c>
      <c r="K263" s="2" t="n">
        <f aca="false">IF(2&gt;Reparto!$E$5,0,IF(G263="",Reparto!$D$9,G263))</f>
        <v>1200</v>
      </c>
      <c r="L263" s="2" t="n">
        <f aca="false">IF(3&gt;Reparto!$E$5,0,IF(H263="",Reparto!$D$10,H263))</f>
        <v>0</v>
      </c>
      <c r="M263" s="2" t="n">
        <f aca="false">IF(4&gt;Reparto!$E$5,0,IF(I263="",Reparto!$D$11,I263))</f>
        <v>0</v>
      </c>
      <c r="N263" s="8" t="n">
        <f aca="false">IF(OR(NOT(ISNUMBER(D263)),SUM(J263:M263)&lt;=0),0,SIGN(D263)*(V263+IF(AE263&lt;=$Z263,1,0))/100)</f>
        <v>0</v>
      </c>
      <c r="O263" s="8" t="n">
        <f aca="false">IF(OR(NOT(ISNUMBER(D263)),SUM(J263:M263)&lt;=0),0,SIGN(D263)*(W263+IF(AF263&lt;=$Z263,1,0))/100)</f>
        <v>0</v>
      </c>
      <c r="P263" s="8" t="n">
        <f aca="false">IF(OR(NOT(ISNUMBER(D263)),SUM(J263:M263)&lt;=0),0,SIGN(D263)*(X263+IF(AG263&lt;=$Z263,1,0))/100)</f>
        <v>0</v>
      </c>
      <c r="Q263" s="8" t="n">
        <f aca="false">IF(OR(NOT(ISNUMBER(D263)),SUM(J263:M263)&lt;=0),0,SIGN(D263)*(Y263+IF(AH263&lt;=$Z263,1,0))/100)</f>
        <v>0</v>
      </c>
      <c r="R263" s="2" t="n">
        <f aca="false">IF(OR(NOT(ISNUMBER(D263)),SUM(J263:M263)&lt;=0),0,ROUND(ROUND(ABS(D263)*100,0)*J263/SUM(J263:M263),10))</f>
        <v>0</v>
      </c>
      <c r="S263" s="2" t="n">
        <f aca="false">IF(OR(NOT(ISNUMBER(D263)),SUM(J263:M263)&lt;=0),0,ROUND(ROUND(ABS(D263)*100,0)*K263/SUM(J263:M263),10))</f>
        <v>0</v>
      </c>
      <c r="T263" s="2" t="n">
        <f aca="false">IF(OR(NOT(ISNUMBER(D263)),SUM(J263:M263)&lt;=0),0,ROUND(ROUND(ABS(D263)*100,0)*L263/SUM(J263:M263),10))</f>
        <v>0</v>
      </c>
      <c r="U263" s="2" t="n">
        <f aca="false">IF(OR(NOT(ISNUMBER(D263)),SUM(J263:M263)&lt;=0),0,ROUND(ROUND(ABS(D263)*100,0)*M263/SUM(J263:M263),10))</f>
        <v>0</v>
      </c>
      <c r="V263" s="2" t="n">
        <f aca="false">INT(R263)</f>
        <v>0</v>
      </c>
      <c r="W263" s="2" t="n">
        <f aca="false">INT(S263)</f>
        <v>0</v>
      </c>
      <c r="X263" s="2" t="n">
        <f aca="false">INT(T263)</f>
        <v>0</v>
      </c>
      <c r="Y263" s="2" t="n">
        <f aca="false">INT(U263)</f>
        <v>0</v>
      </c>
      <c r="Z263" s="2" t="n">
        <f aca="false">IF(ISNUMBER(D263),ROUND(ABS(D263)*100,0)-SUM(V263:Y263),0)</f>
        <v>0</v>
      </c>
      <c r="AA263" s="2" t="n">
        <f aca="false">ROUND(R263-V263,10)</f>
        <v>0</v>
      </c>
      <c r="AB263" s="2" t="n">
        <f aca="false">ROUND(S263-W263,10)</f>
        <v>0</v>
      </c>
      <c r="AC263" s="2" t="n">
        <f aca="false">ROUND(T263-X263,10)</f>
        <v>0</v>
      </c>
      <c r="AD263" s="2" t="n">
        <f aca="false">ROUND(U263-Y263,10)</f>
        <v>0</v>
      </c>
      <c r="AE263" s="2" t="n">
        <f aca="false">COUNTIFS($AA263:$AD263,"&gt;"&amp;AA263)+COUNTIFS($AA263:AA263,AA263)</f>
        <v>1</v>
      </c>
      <c r="AF263" s="2" t="n">
        <f aca="false">COUNTIFS($AA263:$AD263,"&gt;"&amp;AB263)+COUNTIFS($AA263:AB263,AB263)</f>
        <v>2</v>
      </c>
      <c r="AG263" s="2" t="n">
        <f aca="false">COUNTIFS($AA263:$AD263,"&gt;"&amp;AC263)+COUNTIFS($AA263:AC263,AC263)</f>
        <v>3</v>
      </c>
      <c r="AH263" s="2" t="n">
        <f aca="false">COUNTIFS($AA263:$AD263,"&gt;"&amp;AD263)+COUNTIFS($AA263:AD263,AD263)</f>
        <v>4</v>
      </c>
      <c r="AI263" s="2" t="str">
        <f aca="false">IF(COUNTA(A263:I263)=0,"",IF(OR(NOT(ISNUMBER(A263)),B263="",COUNTIFS(Reparto!$A$8:INDEX(Reparto!$A$8:$A$11,Reparto!$E$5),C263)&lt;&gt;1,NOT(ISNUMBER(D263)),ABS(D263-ROUND(D263,2))&gt;0.000001,MIN(J263:M263)&lt;0,SUM(J263:M263)&lt;=0,COUNT(J263:M263)&lt;&gt;4,ABS(SUM(N263:Q263)-D263)&gt;0.000001),"REVISAR datos","Correcto"))</f>
        <v/>
      </c>
    </row>
    <row r="264" customFormat="false" ht="24" hidden="false" customHeight="true" outlineLevel="0" collapsed="false">
      <c r="A264" s="19"/>
      <c r="B264" s="17"/>
      <c r="C264" s="17"/>
      <c r="D264" s="18"/>
      <c r="E264" s="17"/>
      <c r="F264" s="17"/>
      <c r="G264" s="17"/>
      <c r="H264" s="17"/>
      <c r="I264" s="17"/>
      <c r="J264" s="2" t="n">
        <f aca="false">IF(1&gt;Reparto!$E$5,0,IF(F264="",Reparto!$D$8,F264))</f>
        <v>1800</v>
      </c>
      <c r="K264" s="2" t="n">
        <f aca="false">IF(2&gt;Reparto!$E$5,0,IF(G264="",Reparto!$D$9,G264))</f>
        <v>1200</v>
      </c>
      <c r="L264" s="2" t="n">
        <f aca="false">IF(3&gt;Reparto!$E$5,0,IF(H264="",Reparto!$D$10,H264))</f>
        <v>0</v>
      </c>
      <c r="M264" s="2" t="n">
        <f aca="false">IF(4&gt;Reparto!$E$5,0,IF(I264="",Reparto!$D$11,I264))</f>
        <v>0</v>
      </c>
      <c r="N264" s="8" t="n">
        <f aca="false">IF(OR(NOT(ISNUMBER(D264)),SUM(J264:M264)&lt;=0),0,SIGN(D264)*(V264+IF(AE264&lt;=$Z264,1,0))/100)</f>
        <v>0</v>
      </c>
      <c r="O264" s="8" t="n">
        <f aca="false">IF(OR(NOT(ISNUMBER(D264)),SUM(J264:M264)&lt;=0),0,SIGN(D264)*(W264+IF(AF264&lt;=$Z264,1,0))/100)</f>
        <v>0</v>
      </c>
      <c r="P264" s="8" t="n">
        <f aca="false">IF(OR(NOT(ISNUMBER(D264)),SUM(J264:M264)&lt;=0),0,SIGN(D264)*(X264+IF(AG264&lt;=$Z264,1,0))/100)</f>
        <v>0</v>
      </c>
      <c r="Q264" s="8" t="n">
        <f aca="false">IF(OR(NOT(ISNUMBER(D264)),SUM(J264:M264)&lt;=0),0,SIGN(D264)*(Y264+IF(AH264&lt;=$Z264,1,0))/100)</f>
        <v>0</v>
      </c>
      <c r="R264" s="2" t="n">
        <f aca="false">IF(OR(NOT(ISNUMBER(D264)),SUM(J264:M264)&lt;=0),0,ROUND(ROUND(ABS(D264)*100,0)*J264/SUM(J264:M264),10))</f>
        <v>0</v>
      </c>
      <c r="S264" s="2" t="n">
        <f aca="false">IF(OR(NOT(ISNUMBER(D264)),SUM(J264:M264)&lt;=0),0,ROUND(ROUND(ABS(D264)*100,0)*K264/SUM(J264:M264),10))</f>
        <v>0</v>
      </c>
      <c r="T264" s="2" t="n">
        <f aca="false">IF(OR(NOT(ISNUMBER(D264)),SUM(J264:M264)&lt;=0),0,ROUND(ROUND(ABS(D264)*100,0)*L264/SUM(J264:M264),10))</f>
        <v>0</v>
      </c>
      <c r="U264" s="2" t="n">
        <f aca="false">IF(OR(NOT(ISNUMBER(D264)),SUM(J264:M264)&lt;=0),0,ROUND(ROUND(ABS(D264)*100,0)*M264/SUM(J264:M264),10))</f>
        <v>0</v>
      </c>
      <c r="V264" s="2" t="n">
        <f aca="false">INT(R264)</f>
        <v>0</v>
      </c>
      <c r="W264" s="2" t="n">
        <f aca="false">INT(S264)</f>
        <v>0</v>
      </c>
      <c r="X264" s="2" t="n">
        <f aca="false">INT(T264)</f>
        <v>0</v>
      </c>
      <c r="Y264" s="2" t="n">
        <f aca="false">INT(U264)</f>
        <v>0</v>
      </c>
      <c r="Z264" s="2" t="n">
        <f aca="false">IF(ISNUMBER(D264),ROUND(ABS(D264)*100,0)-SUM(V264:Y264),0)</f>
        <v>0</v>
      </c>
      <c r="AA264" s="2" t="n">
        <f aca="false">ROUND(R264-V264,10)</f>
        <v>0</v>
      </c>
      <c r="AB264" s="2" t="n">
        <f aca="false">ROUND(S264-W264,10)</f>
        <v>0</v>
      </c>
      <c r="AC264" s="2" t="n">
        <f aca="false">ROUND(T264-X264,10)</f>
        <v>0</v>
      </c>
      <c r="AD264" s="2" t="n">
        <f aca="false">ROUND(U264-Y264,10)</f>
        <v>0</v>
      </c>
      <c r="AE264" s="2" t="n">
        <f aca="false">COUNTIFS($AA264:$AD264,"&gt;"&amp;AA264)+COUNTIFS($AA264:AA264,AA264)</f>
        <v>1</v>
      </c>
      <c r="AF264" s="2" t="n">
        <f aca="false">COUNTIFS($AA264:$AD264,"&gt;"&amp;AB264)+COUNTIFS($AA264:AB264,AB264)</f>
        <v>2</v>
      </c>
      <c r="AG264" s="2" t="n">
        <f aca="false">COUNTIFS($AA264:$AD264,"&gt;"&amp;AC264)+COUNTIFS($AA264:AC264,AC264)</f>
        <v>3</v>
      </c>
      <c r="AH264" s="2" t="n">
        <f aca="false">COUNTIFS($AA264:$AD264,"&gt;"&amp;AD264)+COUNTIFS($AA264:AD264,AD264)</f>
        <v>4</v>
      </c>
      <c r="AI264" s="2" t="str">
        <f aca="false">IF(COUNTA(A264:I264)=0,"",IF(OR(NOT(ISNUMBER(A264)),B264="",COUNTIFS(Reparto!$A$8:INDEX(Reparto!$A$8:$A$11,Reparto!$E$5),C264)&lt;&gt;1,NOT(ISNUMBER(D264)),ABS(D264-ROUND(D264,2))&gt;0.000001,MIN(J264:M264)&lt;0,SUM(J264:M264)&lt;=0,COUNT(J264:M264)&lt;&gt;4,ABS(SUM(N264:Q264)-D264)&gt;0.000001),"REVISAR datos","Correcto"))</f>
        <v/>
      </c>
    </row>
    <row r="265" customFormat="false" ht="24" hidden="false" customHeight="true" outlineLevel="0" collapsed="false">
      <c r="A265" s="19"/>
      <c r="B265" s="17"/>
      <c r="C265" s="17"/>
      <c r="D265" s="18"/>
      <c r="E265" s="17"/>
      <c r="F265" s="17"/>
      <c r="G265" s="17"/>
      <c r="H265" s="17"/>
      <c r="I265" s="17"/>
      <c r="J265" s="2" t="n">
        <f aca="false">IF(1&gt;Reparto!$E$5,0,IF(F265="",Reparto!$D$8,F265))</f>
        <v>1800</v>
      </c>
      <c r="K265" s="2" t="n">
        <f aca="false">IF(2&gt;Reparto!$E$5,0,IF(G265="",Reparto!$D$9,G265))</f>
        <v>1200</v>
      </c>
      <c r="L265" s="2" t="n">
        <f aca="false">IF(3&gt;Reparto!$E$5,0,IF(H265="",Reparto!$D$10,H265))</f>
        <v>0</v>
      </c>
      <c r="M265" s="2" t="n">
        <f aca="false">IF(4&gt;Reparto!$E$5,0,IF(I265="",Reparto!$D$11,I265))</f>
        <v>0</v>
      </c>
      <c r="N265" s="8" t="n">
        <f aca="false">IF(OR(NOT(ISNUMBER(D265)),SUM(J265:M265)&lt;=0),0,SIGN(D265)*(V265+IF(AE265&lt;=$Z265,1,0))/100)</f>
        <v>0</v>
      </c>
      <c r="O265" s="8" t="n">
        <f aca="false">IF(OR(NOT(ISNUMBER(D265)),SUM(J265:M265)&lt;=0),0,SIGN(D265)*(W265+IF(AF265&lt;=$Z265,1,0))/100)</f>
        <v>0</v>
      </c>
      <c r="P265" s="8" t="n">
        <f aca="false">IF(OR(NOT(ISNUMBER(D265)),SUM(J265:M265)&lt;=0),0,SIGN(D265)*(X265+IF(AG265&lt;=$Z265,1,0))/100)</f>
        <v>0</v>
      </c>
      <c r="Q265" s="8" t="n">
        <f aca="false">IF(OR(NOT(ISNUMBER(D265)),SUM(J265:M265)&lt;=0),0,SIGN(D265)*(Y265+IF(AH265&lt;=$Z265,1,0))/100)</f>
        <v>0</v>
      </c>
      <c r="R265" s="2" t="n">
        <f aca="false">IF(OR(NOT(ISNUMBER(D265)),SUM(J265:M265)&lt;=0),0,ROUND(ROUND(ABS(D265)*100,0)*J265/SUM(J265:M265),10))</f>
        <v>0</v>
      </c>
      <c r="S265" s="2" t="n">
        <f aca="false">IF(OR(NOT(ISNUMBER(D265)),SUM(J265:M265)&lt;=0),0,ROUND(ROUND(ABS(D265)*100,0)*K265/SUM(J265:M265),10))</f>
        <v>0</v>
      </c>
      <c r="T265" s="2" t="n">
        <f aca="false">IF(OR(NOT(ISNUMBER(D265)),SUM(J265:M265)&lt;=0),0,ROUND(ROUND(ABS(D265)*100,0)*L265/SUM(J265:M265),10))</f>
        <v>0</v>
      </c>
      <c r="U265" s="2" t="n">
        <f aca="false">IF(OR(NOT(ISNUMBER(D265)),SUM(J265:M265)&lt;=0),0,ROUND(ROUND(ABS(D265)*100,0)*M265/SUM(J265:M265),10))</f>
        <v>0</v>
      </c>
      <c r="V265" s="2" t="n">
        <f aca="false">INT(R265)</f>
        <v>0</v>
      </c>
      <c r="W265" s="2" t="n">
        <f aca="false">INT(S265)</f>
        <v>0</v>
      </c>
      <c r="X265" s="2" t="n">
        <f aca="false">INT(T265)</f>
        <v>0</v>
      </c>
      <c r="Y265" s="2" t="n">
        <f aca="false">INT(U265)</f>
        <v>0</v>
      </c>
      <c r="Z265" s="2" t="n">
        <f aca="false">IF(ISNUMBER(D265),ROUND(ABS(D265)*100,0)-SUM(V265:Y265),0)</f>
        <v>0</v>
      </c>
      <c r="AA265" s="2" t="n">
        <f aca="false">ROUND(R265-V265,10)</f>
        <v>0</v>
      </c>
      <c r="AB265" s="2" t="n">
        <f aca="false">ROUND(S265-W265,10)</f>
        <v>0</v>
      </c>
      <c r="AC265" s="2" t="n">
        <f aca="false">ROUND(T265-X265,10)</f>
        <v>0</v>
      </c>
      <c r="AD265" s="2" t="n">
        <f aca="false">ROUND(U265-Y265,10)</f>
        <v>0</v>
      </c>
      <c r="AE265" s="2" t="n">
        <f aca="false">COUNTIFS($AA265:$AD265,"&gt;"&amp;AA265)+COUNTIFS($AA265:AA265,AA265)</f>
        <v>1</v>
      </c>
      <c r="AF265" s="2" t="n">
        <f aca="false">COUNTIFS($AA265:$AD265,"&gt;"&amp;AB265)+COUNTIFS($AA265:AB265,AB265)</f>
        <v>2</v>
      </c>
      <c r="AG265" s="2" t="n">
        <f aca="false">COUNTIFS($AA265:$AD265,"&gt;"&amp;AC265)+COUNTIFS($AA265:AC265,AC265)</f>
        <v>3</v>
      </c>
      <c r="AH265" s="2" t="n">
        <f aca="false">COUNTIFS($AA265:$AD265,"&gt;"&amp;AD265)+COUNTIFS($AA265:AD265,AD265)</f>
        <v>4</v>
      </c>
      <c r="AI265" s="2" t="str">
        <f aca="false">IF(COUNTA(A265:I265)=0,"",IF(OR(NOT(ISNUMBER(A265)),B265="",COUNTIFS(Reparto!$A$8:INDEX(Reparto!$A$8:$A$11,Reparto!$E$5),C265)&lt;&gt;1,NOT(ISNUMBER(D265)),ABS(D265-ROUND(D265,2))&gt;0.000001,MIN(J265:M265)&lt;0,SUM(J265:M265)&lt;=0,COUNT(J265:M265)&lt;&gt;4,ABS(SUM(N265:Q265)-D265)&gt;0.000001),"REVISAR datos","Correcto"))</f>
        <v/>
      </c>
    </row>
    <row r="266" customFormat="false" ht="24" hidden="false" customHeight="true" outlineLevel="0" collapsed="false">
      <c r="A266" s="19"/>
      <c r="B266" s="17"/>
      <c r="C266" s="17"/>
      <c r="D266" s="18"/>
      <c r="E266" s="17"/>
      <c r="F266" s="17"/>
      <c r="G266" s="17"/>
      <c r="H266" s="17"/>
      <c r="I266" s="17"/>
      <c r="J266" s="2" t="n">
        <f aca="false">IF(1&gt;Reparto!$E$5,0,IF(F266="",Reparto!$D$8,F266))</f>
        <v>1800</v>
      </c>
      <c r="K266" s="2" t="n">
        <f aca="false">IF(2&gt;Reparto!$E$5,0,IF(G266="",Reparto!$D$9,G266))</f>
        <v>1200</v>
      </c>
      <c r="L266" s="2" t="n">
        <f aca="false">IF(3&gt;Reparto!$E$5,0,IF(H266="",Reparto!$D$10,H266))</f>
        <v>0</v>
      </c>
      <c r="M266" s="2" t="n">
        <f aca="false">IF(4&gt;Reparto!$E$5,0,IF(I266="",Reparto!$D$11,I266))</f>
        <v>0</v>
      </c>
      <c r="N266" s="8" t="n">
        <f aca="false">IF(OR(NOT(ISNUMBER(D266)),SUM(J266:M266)&lt;=0),0,SIGN(D266)*(V266+IF(AE266&lt;=$Z266,1,0))/100)</f>
        <v>0</v>
      </c>
      <c r="O266" s="8" t="n">
        <f aca="false">IF(OR(NOT(ISNUMBER(D266)),SUM(J266:M266)&lt;=0),0,SIGN(D266)*(W266+IF(AF266&lt;=$Z266,1,0))/100)</f>
        <v>0</v>
      </c>
      <c r="P266" s="8" t="n">
        <f aca="false">IF(OR(NOT(ISNUMBER(D266)),SUM(J266:M266)&lt;=0),0,SIGN(D266)*(X266+IF(AG266&lt;=$Z266,1,0))/100)</f>
        <v>0</v>
      </c>
      <c r="Q266" s="8" t="n">
        <f aca="false">IF(OR(NOT(ISNUMBER(D266)),SUM(J266:M266)&lt;=0),0,SIGN(D266)*(Y266+IF(AH266&lt;=$Z266,1,0))/100)</f>
        <v>0</v>
      </c>
      <c r="R266" s="2" t="n">
        <f aca="false">IF(OR(NOT(ISNUMBER(D266)),SUM(J266:M266)&lt;=0),0,ROUND(ROUND(ABS(D266)*100,0)*J266/SUM(J266:M266),10))</f>
        <v>0</v>
      </c>
      <c r="S266" s="2" t="n">
        <f aca="false">IF(OR(NOT(ISNUMBER(D266)),SUM(J266:M266)&lt;=0),0,ROUND(ROUND(ABS(D266)*100,0)*K266/SUM(J266:M266),10))</f>
        <v>0</v>
      </c>
      <c r="T266" s="2" t="n">
        <f aca="false">IF(OR(NOT(ISNUMBER(D266)),SUM(J266:M266)&lt;=0),0,ROUND(ROUND(ABS(D266)*100,0)*L266/SUM(J266:M266),10))</f>
        <v>0</v>
      </c>
      <c r="U266" s="2" t="n">
        <f aca="false">IF(OR(NOT(ISNUMBER(D266)),SUM(J266:M266)&lt;=0),0,ROUND(ROUND(ABS(D266)*100,0)*M266/SUM(J266:M266),10))</f>
        <v>0</v>
      </c>
      <c r="V266" s="2" t="n">
        <f aca="false">INT(R266)</f>
        <v>0</v>
      </c>
      <c r="W266" s="2" t="n">
        <f aca="false">INT(S266)</f>
        <v>0</v>
      </c>
      <c r="X266" s="2" t="n">
        <f aca="false">INT(T266)</f>
        <v>0</v>
      </c>
      <c r="Y266" s="2" t="n">
        <f aca="false">INT(U266)</f>
        <v>0</v>
      </c>
      <c r="Z266" s="2" t="n">
        <f aca="false">IF(ISNUMBER(D266),ROUND(ABS(D266)*100,0)-SUM(V266:Y266),0)</f>
        <v>0</v>
      </c>
      <c r="AA266" s="2" t="n">
        <f aca="false">ROUND(R266-V266,10)</f>
        <v>0</v>
      </c>
      <c r="AB266" s="2" t="n">
        <f aca="false">ROUND(S266-W266,10)</f>
        <v>0</v>
      </c>
      <c r="AC266" s="2" t="n">
        <f aca="false">ROUND(T266-X266,10)</f>
        <v>0</v>
      </c>
      <c r="AD266" s="2" t="n">
        <f aca="false">ROUND(U266-Y266,10)</f>
        <v>0</v>
      </c>
      <c r="AE266" s="2" t="n">
        <f aca="false">COUNTIFS($AA266:$AD266,"&gt;"&amp;AA266)+COUNTIFS($AA266:AA266,AA266)</f>
        <v>1</v>
      </c>
      <c r="AF266" s="2" t="n">
        <f aca="false">COUNTIFS($AA266:$AD266,"&gt;"&amp;AB266)+COUNTIFS($AA266:AB266,AB266)</f>
        <v>2</v>
      </c>
      <c r="AG266" s="2" t="n">
        <f aca="false">COUNTIFS($AA266:$AD266,"&gt;"&amp;AC266)+COUNTIFS($AA266:AC266,AC266)</f>
        <v>3</v>
      </c>
      <c r="AH266" s="2" t="n">
        <f aca="false">COUNTIFS($AA266:$AD266,"&gt;"&amp;AD266)+COUNTIFS($AA266:AD266,AD266)</f>
        <v>4</v>
      </c>
      <c r="AI266" s="2" t="str">
        <f aca="false">IF(COUNTA(A266:I266)=0,"",IF(OR(NOT(ISNUMBER(A266)),B266="",COUNTIFS(Reparto!$A$8:INDEX(Reparto!$A$8:$A$11,Reparto!$E$5),C266)&lt;&gt;1,NOT(ISNUMBER(D266)),ABS(D266-ROUND(D266,2))&gt;0.000001,MIN(J266:M266)&lt;0,SUM(J266:M266)&lt;=0,COUNT(J266:M266)&lt;&gt;4,ABS(SUM(N266:Q266)-D266)&gt;0.000001),"REVISAR datos","Correcto"))</f>
        <v/>
      </c>
    </row>
    <row r="267" customFormat="false" ht="24" hidden="false" customHeight="true" outlineLevel="0" collapsed="false">
      <c r="A267" s="19"/>
      <c r="B267" s="17"/>
      <c r="C267" s="17"/>
      <c r="D267" s="18"/>
      <c r="E267" s="17"/>
      <c r="F267" s="17"/>
      <c r="G267" s="17"/>
      <c r="H267" s="17"/>
      <c r="I267" s="17"/>
      <c r="J267" s="2" t="n">
        <f aca="false">IF(1&gt;Reparto!$E$5,0,IF(F267="",Reparto!$D$8,F267))</f>
        <v>1800</v>
      </c>
      <c r="K267" s="2" t="n">
        <f aca="false">IF(2&gt;Reparto!$E$5,0,IF(G267="",Reparto!$D$9,G267))</f>
        <v>1200</v>
      </c>
      <c r="L267" s="2" t="n">
        <f aca="false">IF(3&gt;Reparto!$E$5,0,IF(H267="",Reparto!$D$10,H267))</f>
        <v>0</v>
      </c>
      <c r="M267" s="2" t="n">
        <f aca="false">IF(4&gt;Reparto!$E$5,0,IF(I267="",Reparto!$D$11,I267))</f>
        <v>0</v>
      </c>
      <c r="N267" s="8" t="n">
        <f aca="false">IF(OR(NOT(ISNUMBER(D267)),SUM(J267:M267)&lt;=0),0,SIGN(D267)*(V267+IF(AE267&lt;=$Z267,1,0))/100)</f>
        <v>0</v>
      </c>
      <c r="O267" s="8" t="n">
        <f aca="false">IF(OR(NOT(ISNUMBER(D267)),SUM(J267:M267)&lt;=0),0,SIGN(D267)*(W267+IF(AF267&lt;=$Z267,1,0))/100)</f>
        <v>0</v>
      </c>
      <c r="P267" s="8" t="n">
        <f aca="false">IF(OR(NOT(ISNUMBER(D267)),SUM(J267:M267)&lt;=0),0,SIGN(D267)*(X267+IF(AG267&lt;=$Z267,1,0))/100)</f>
        <v>0</v>
      </c>
      <c r="Q267" s="8" t="n">
        <f aca="false">IF(OR(NOT(ISNUMBER(D267)),SUM(J267:M267)&lt;=0),0,SIGN(D267)*(Y267+IF(AH267&lt;=$Z267,1,0))/100)</f>
        <v>0</v>
      </c>
      <c r="R267" s="2" t="n">
        <f aca="false">IF(OR(NOT(ISNUMBER(D267)),SUM(J267:M267)&lt;=0),0,ROUND(ROUND(ABS(D267)*100,0)*J267/SUM(J267:M267),10))</f>
        <v>0</v>
      </c>
      <c r="S267" s="2" t="n">
        <f aca="false">IF(OR(NOT(ISNUMBER(D267)),SUM(J267:M267)&lt;=0),0,ROUND(ROUND(ABS(D267)*100,0)*K267/SUM(J267:M267),10))</f>
        <v>0</v>
      </c>
      <c r="T267" s="2" t="n">
        <f aca="false">IF(OR(NOT(ISNUMBER(D267)),SUM(J267:M267)&lt;=0),0,ROUND(ROUND(ABS(D267)*100,0)*L267/SUM(J267:M267),10))</f>
        <v>0</v>
      </c>
      <c r="U267" s="2" t="n">
        <f aca="false">IF(OR(NOT(ISNUMBER(D267)),SUM(J267:M267)&lt;=0),0,ROUND(ROUND(ABS(D267)*100,0)*M267/SUM(J267:M267),10))</f>
        <v>0</v>
      </c>
      <c r="V267" s="2" t="n">
        <f aca="false">INT(R267)</f>
        <v>0</v>
      </c>
      <c r="W267" s="2" t="n">
        <f aca="false">INT(S267)</f>
        <v>0</v>
      </c>
      <c r="X267" s="2" t="n">
        <f aca="false">INT(T267)</f>
        <v>0</v>
      </c>
      <c r="Y267" s="2" t="n">
        <f aca="false">INT(U267)</f>
        <v>0</v>
      </c>
      <c r="Z267" s="2" t="n">
        <f aca="false">IF(ISNUMBER(D267),ROUND(ABS(D267)*100,0)-SUM(V267:Y267),0)</f>
        <v>0</v>
      </c>
      <c r="AA267" s="2" t="n">
        <f aca="false">ROUND(R267-V267,10)</f>
        <v>0</v>
      </c>
      <c r="AB267" s="2" t="n">
        <f aca="false">ROUND(S267-W267,10)</f>
        <v>0</v>
      </c>
      <c r="AC267" s="2" t="n">
        <f aca="false">ROUND(T267-X267,10)</f>
        <v>0</v>
      </c>
      <c r="AD267" s="2" t="n">
        <f aca="false">ROUND(U267-Y267,10)</f>
        <v>0</v>
      </c>
      <c r="AE267" s="2" t="n">
        <f aca="false">COUNTIFS($AA267:$AD267,"&gt;"&amp;AA267)+COUNTIFS($AA267:AA267,AA267)</f>
        <v>1</v>
      </c>
      <c r="AF267" s="2" t="n">
        <f aca="false">COUNTIFS($AA267:$AD267,"&gt;"&amp;AB267)+COUNTIFS($AA267:AB267,AB267)</f>
        <v>2</v>
      </c>
      <c r="AG267" s="2" t="n">
        <f aca="false">COUNTIFS($AA267:$AD267,"&gt;"&amp;AC267)+COUNTIFS($AA267:AC267,AC267)</f>
        <v>3</v>
      </c>
      <c r="AH267" s="2" t="n">
        <f aca="false">COUNTIFS($AA267:$AD267,"&gt;"&amp;AD267)+COUNTIFS($AA267:AD267,AD267)</f>
        <v>4</v>
      </c>
      <c r="AI267" s="2" t="str">
        <f aca="false">IF(COUNTA(A267:I267)=0,"",IF(OR(NOT(ISNUMBER(A267)),B267="",COUNTIFS(Reparto!$A$8:INDEX(Reparto!$A$8:$A$11,Reparto!$E$5),C267)&lt;&gt;1,NOT(ISNUMBER(D267)),ABS(D267-ROUND(D267,2))&gt;0.000001,MIN(J267:M267)&lt;0,SUM(J267:M267)&lt;=0,COUNT(J267:M267)&lt;&gt;4,ABS(SUM(N267:Q267)-D267)&gt;0.000001),"REVISAR datos","Correcto"))</f>
        <v/>
      </c>
    </row>
    <row r="268" customFormat="false" ht="24" hidden="false" customHeight="true" outlineLevel="0" collapsed="false">
      <c r="A268" s="19"/>
      <c r="B268" s="17"/>
      <c r="C268" s="17"/>
      <c r="D268" s="18"/>
      <c r="E268" s="17"/>
      <c r="F268" s="17"/>
      <c r="G268" s="17"/>
      <c r="H268" s="17"/>
      <c r="I268" s="17"/>
      <c r="J268" s="2" t="n">
        <f aca="false">IF(1&gt;Reparto!$E$5,0,IF(F268="",Reparto!$D$8,F268))</f>
        <v>1800</v>
      </c>
      <c r="K268" s="2" t="n">
        <f aca="false">IF(2&gt;Reparto!$E$5,0,IF(G268="",Reparto!$D$9,G268))</f>
        <v>1200</v>
      </c>
      <c r="L268" s="2" t="n">
        <f aca="false">IF(3&gt;Reparto!$E$5,0,IF(H268="",Reparto!$D$10,H268))</f>
        <v>0</v>
      </c>
      <c r="M268" s="2" t="n">
        <f aca="false">IF(4&gt;Reparto!$E$5,0,IF(I268="",Reparto!$D$11,I268))</f>
        <v>0</v>
      </c>
      <c r="N268" s="8" t="n">
        <f aca="false">IF(OR(NOT(ISNUMBER(D268)),SUM(J268:M268)&lt;=0),0,SIGN(D268)*(V268+IF(AE268&lt;=$Z268,1,0))/100)</f>
        <v>0</v>
      </c>
      <c r="O268" s="8" t="n">
        <f aca="false">IF(OR(NOT(ISNUMBER(D268)),SUM(J268:M268)&lt;=0),0,SIGN(D268)*(W268+IF(AF268&lt;=$Z268,1,0))/100)</f>
        <v>0</v>
      </c>
      <c r="P268" s="8" t="n">
        <f aca="false">IF(OR(NOT(ISNUMBER(D268)),SUM(J268:M268)&lt;=0),0,SIGN(D268)*(X268+IF(AG268&lt;=$Z268,1,0))/100)</f>
        <v>0</v>
      </c>
      <c r="Q268" s="8" t="n">
        <f aca="false">IF(OR(NOT(ISNUMBER(D268)),SUM(J268:M268)&lt;=0),0,SIGN(D268)*(Y268+IF(AH268&lt;=$Z268,1,0))/100)</f>
        <v>0</v>
      </c>
      <c r="R268" s="2" t="n">
        <f aca="false">IF(OR(NOT(ISNUMBER(D268)),SUM(J268:M268)&lt;=0),0,ROUND(ROUND(ABS(D268)*100,0)*J268/SUM(J268:M268),10))</f>
        <v>0</v>
      </c>
      <c r="S268" s="2" t="n">
        <f aca="false">IF(OR(NOT(ISNUMBER(D268)),SUM(J268:M268)&lt;=0),0,ROUND(ROUND(ABS(D268)*100,0)*K268/SUM(J268:M268),10))</f>
        <v>0</v>
      </c>
      <c r="T268" s="2" t="n">
        <f aca="false">IF(OR(NOT(ISNUMBER(D268)),SUM(J268:M268)&lt;=0),0,ROUND(ROUND(ABS(D268)*100,0)*L268/SUM(J268:M268),10))</f>
        <v>0</v>
      </c>
      <c r="U268" s="2" t="n">
        <f aca="false">IF(OR(NOT(ISNUMBER(D268)),SUM(J268:M268)&lt;=0),0,ROUND(ROUND(ABS(D268)*100,0)*M268/SUM(J268:M268),10))</f>
        <v>0</v>
      </c>
      <c r="V268" s="2" t="n">
        <f aca="false">INT(R268)</f>
        <v>0</v>
      </c>
      <c r="W268" s="2" t="n">
        <f aca="false">INT(S268)</f>
        <v>0</v>
      </c>
      <c r="X268" s="2" t="n">
        <f aca="false">INT(T268)</f>
        <v>0</v>
      </c>
      <c r="Y268" s="2" t="n">
        <f aca="false">INT(U268)</f>
        <v>0</v>
      </c>
      <c r="Z268" s="2" t="n">
        <f aca="false">IF(ISNUMBER(D268),ROUND(ABS(D268)*100,0)-SUM(V268:Y268),0)</f>
        <v>0</v>
      </c>
      <c r="AA268" s="2" t="n">
        <f aca="false">ROUND(R268-V268,10)</f>
        <v>0</v>
      </c>
      <c r="AB268" s="2" t="n">
        <f aca="false">ROUND(S268-W268,10)</f>
        <v>0</v>
      </c>
      <c r="AC268" s="2" t="n">
        <f aca="false">ROUND(T268-X268,10)</f>
        <v>0</v>
      </c>
      <c r="AD268" s="2" t="n">
        <f aca="false">ROUND(U268-Y268,10)</f>
        <v>0</v>
      </c>
      <c r="AE268" s="2" t="n">
        <f aca="false">COUNTIFS($AA268:$AD268,"&gt;"&amp;AA268)+COUNTIFS($AA268:AA268,AA268)</f>
        <v>1</v>
      </c>
      <c r="AF268" s="2" t="n">
        <f aca="false">COUNTIFS($AA268:$AD268,"&gt;"&amp;AB268)+COUNTIFS($AA268:AB268,AB268)</f>
        <v>2</v>
      </c>
      <c r="AG268" s="2" t="n">
        <f aca="false">COUNTIFS($AA268:$AD268,"&gt;"&amp;AC268)+COUNTIFS($AA268:AC268,AC268)</f>
        <v>3</v>
      </c>
      <c r="AH268" s="2" t="n">
        <f aca="false">COUNTIFS($AA268:$AD268,"&gt;"&amp;AD268)+COUNTIFS($AA268:AD268,AD268)</f>
        <v>4</v>
      </c>
      <c r="AI268" s="2" t="str">
        <f aca="false">IF(COUNTA(A268:I268)=0,"",IF(OR(NOT(ISNUMBER(A268)),B268="",COUNTIFS(Reparto!$A$8:INDEX(Reparto!$A$8:$A$11,Reparto!$E$5),C268)&lt;&gt;1,NOT(ISNUMBER(D268)),ABS(D268-ROUND(D268,2))&gt;0.000001,MIN(J268:M268)&lt;0,SUM(J268:M268)&lt;=0,COUNT(J268:M268)&lt;&gt;4,ABS(SUM(N268:Q268)-D268)&gt;0.000001),"REVISAR datos","Correcto"))</f>
        <v/>
      </c>
    </row>
    <row r="269" customFormat="false" ht="24" hidden="false" customHeight="true" outlineLevel="0" collapsed="false">
      <c r="A269" s="19"/>
      <c r="B269" s="17"/>
      <c r="C269" s="17"/>
      <c r="D269" s="18"/>
      <c r="E269" s="17"/>
      <c r="F269" s="17"/>
      <c r="G269" s="17"/>
      <c r="H269" s="17"/>
      <c r="I269" s="17"/>
      <c r="J269" s="2" t="n">
        <f aca="false">IF(1&gt;Reparto!$E$5,0,IF(F269="",Reparto!$D$8,F269))</f>
        <v>1800</v>
      </c>
      <c r="K269" s="2" t="n">
        <f aca="false">IF(2&gt;Reparto!$E$5,0,IF(G269="",Reparto!$D$9,G269))</f>
        <v>1200</v>
      </c>
      <c r="L269" s="2" t="n">
        <f aca="false">IF(3&gt;Reparto!$E$5,0,IF(H269="",Reparto!$D$10,H269))</f>
        <v>0</v>
      </c>
      <c r="M269" s="2" t="n">
        <f aca="false">IF(4&gt;Reparto!$E$5,0,IF(I269="",Reparto!$D$11,I269))</f>
        <v>0</v>
      </c>
      <c r="N269" s="8" t="n">
        <f aca="false">IF(OR(NOT(ISNUMBER(D269)),SUM(J269:M269)&lt;=0),0,SIGN(D269)*(V269+IF(AE269&lt;=$Z269,1,0))/100)</f>
        <v>0</v>
      </c>
      <c r="O269" s="8" t="n">
        <f aca="false">IF(OR(NOT(ISNUMBER(D269)),SUM(J269:M269)&lt;=0),0,SIGN(D269)*(W269+IF(AF269&lt;=$Z269,1,0))/100)</f>
        <v>0</v>
      </c>
      <c r="P269" s="8" t="n">
        <f aca="false">IF(OR(NOT(ISNUMBER(D269)),SUM(J269:M269)&lt;=0),0,SIGN(D269)*(X269+IF(AG269&lt;=$Z269,1,0))/100)</f>
        <v>0</v>
      </c>
      <c r="Q269" s="8" t="n">
        <f aca="false">IF(OR(NOT(ISNUMBER(D269)),SUM(J269:M269)&lt;=0),0,SIGN(D269)*(Y269+IF(AH269&lt;=$Z269,1,0))/100)</f>
        <v>0</v>
      </c>
      <c r="R269" s="2" t="n">
        <f aca="false">IF(OR(NOT(ISNUMBER(D269)),SUM(J269:M269)&lt;=0),0,ROUND(ROUND(ABS(D269)*100,0)*J269/SUM(J269:M269),10))</f>
        <v>0</v>
      </c>
      <c r="S269" s="2" t="n">
        <f aca="false">IF(OR(NOT(ISNUMBER(D269)),SUM(J269:M269)&lt;=0),0,ROUND(ROUND(ABS(D269)*100,0)*K269/SUM(J269:M269),10))</f>
        <v>0</v>
      </c>
      <c r="T269" s="2" t="n">
        <f aca="false">IF(OR(NOT(ISNUMBER(D269)),SUM(J269:M269)&lt;=0),0,ROUND(ROUND(ABS(D269)*100,0)*L269/SUM(J269:M269),10))</f>
        <v>0</v>
      </c>
      <c r="U269" s="2" t="n">
        <f aca="false">IF(OR(NOT(ISNUMBER(D269)),SUM(J269:M269)&lt;=0),0,ROUND(ROUND(ABS(D269)*100,0)*M269/SUM(J269:M269),10))</f>
        <v>0</v>
      </c>
      <c r="V269" s="2" t="n">
        <f aca="false">INT(R269)</f>
        <v>0</v>
      </c>
      <c r="W269" s="2" t="n">
        <f aca="false">INT(S269)</f>
        <v>0</v>
      </c>
      <c r="X269" s="2" t="n">
        <f aca="false">INT(T269)</f>
        <v>0</v>
      </c>
      <c r="Y269" s="2" t="n">
        <f aca="false">INT(U269)</f>
        <v>0</v>
      </c>
      <c r="Z269" s="2" t="n">
        <f aca="false">IF(ISNUMBER(D269),ROUND(ABS(D269)*100,0)-SUM(V269:Y269),0)</f>
        <v>0</v>
      </c>
      <c r="AA269" s="2" t="n">
        <f aca="false">ROUND(R269-V269,10)</f>
        <v>0</v>
      </c>
      <c r="AB269" s="2" t="n">
        <f aca="false">ROUND(S269-W269,10)</f>
        <v>0</v>
      </c>
      <c r="AC269" s="2" t="n">
        <f aca="false">ROUND(T269-X269,10)</f>
        <v>0</v>
      </c>
      <c r="AD269" s="2" t="n">
        <f aca="false">ROUND(U269-Y269,10)</f>
        <v>0</v>
      </c>
      <c r="AE269" s="2" t="n">
        <f aca="false">COUNTIFS($AA269:$AD269,"&gt;"&amp;AA269)+COUNTIFS($AA269:AA269,AA269)</f>
        <v>1</v>
      </c>
      <c r="AF269" s="2" t="n">
        <f aca="false">COUNTIFS($AA269:$AD269,"&gt;"&amp;AB269)+COUNTIFS($AA269:AB269,AB269)</f>
        <v>2</v>
      </c>
      <c r="AG269" s="2" t="n">
        <f aca="false">COUNTIFS($AA269:$AD269,"&gt;"&amp;AC269)+COUNTIFS($AA269:AC269,AC269)</f>
        <v>3</v>
      </c>
      <c r="AH269" s="2" t="n">
        <f aca="false">COUNTIFS($AA269:$AD269,"&gt;"&amp;AD269)+COUNTIFS($AA269:AD269,AD269)</f>
        <v>4</v>
      </c>
      <c r="AI269" s="2" t="str">
        <f aca="false">IF(COUNTA(A269:I269)=0,"",IF(OR(NOT(ISNUMBER(A269)),B269="",COUNTIFS(Reparto!$A$8:INDEX(Reparto!$A$8:$A$11,Reparto!$E$5),C269)&lt;&gt;1,NOT(ISNUMBER(D269)),ABS(D269-ROUND(D269,2))&gt;0.000001,MIN(J269:M269)&lt;0,SUM(J269:M269)&lt;=0,COUNT(J269:M269)&lt;&gt;4,ABS(SUM(N269:Q269)-D269)&gt;0.000001),"REVISAR datos","Correcto"))</f>
        <v/>
      </c>
    </row>
    <row r="270" customFormat="false" ht="24" hidden="false" customHeight="true" outlineLevel="0" collapsed="false">
      <c r="A270" s="19"/>
      <c r="B270" s="17"/>
      <c r="C270" s="17"/>
      <c r="D270" s="18"/>
      <c r="E270" s="17"/>
      <c r="F270" s="17"/>
      <c r="G270" s="17"/>
      <c r="H270" s="17"/>
      <c r="I270" s="17"/>
      <c r="J270" s="2" t="n">
        <f aca="false">IF(1&gt;Reparto!$E$5,0,IF(F270="",Reparto!$D$8,F270))</f>
        <v>1800</v>
      </c>
      <c r="K270" s="2" t="n">
        <f aca="false">IF(2&gt;Reparto!$E$5,0,IF(G270="",Reparto!$D$9,G270))</f>
        <v>1200</v>
      </c>
      <c r="L270" s="2" t="n">
        <f aca="false">IF(3&gt;Reparto!$E$5,0,IF(H270="",Reparto!$D$10,H270))</f>
        <v>0</v>
      </c>
      <c r="M270" s="2" t="n">
        <f aca="false">IF(4&gt;Reparto!$E$5,0,IF(I270="",Reparto!$D$11,I270))</f>
        <v>0</v>
      </c>
      <c r="N270" s="8" t="n">
        <f aca="false">IF(OR(NOT(ISNUMBER(D270)),SUM(J270:M270)&lt;=0),0,SIGN(D270)*(V270+IF(AE270&lt;=$Z270,1,0))/100)</f>
        <v>0</v>
      </c>
      <c r="O270" s="8" t="n">
        <f aca="false">IF(OR(NOT(ISNUMBER(D270)),SUM(J270:M270)&lt;=0),0,SIGN(D270)*(W270+IF(AF270&lt;=$Z270,1,0))/100)</f>
        <v>0</v>
      </c>
      <c r="P270" s="8" t="n">
        <f aca="false">IF(OR(NOT(ISNUMBER(D270)),SUM(J270:M270)&lt;=0),0,SIGN(D270)*(X270+IF(AG270&lt;=$Z270,1,0))/100)</f>
        <v>0</v>
      </c>
      <c r="Q270" s="8" t="n">
        <f aca="false">IF(OR(NOT(ISNUMBER(D270)),SUM(J270:M270)&lt;=0),0,SIGN(D270)*(Y270+IF(AH270&lt;=$Z270,1,0))/100)</f>
        <v>0</v>
      </c>
      <c r="R270" s="2" t="n">
        <f aca="false">IF(OR(NOT(ISNUMBER(D270)),SUM(J270:M270)&lt;=0),0,ROUND(ROUND(ABS(D270)*100,0)*J270/SUM(J270:M270),10))</f>
        <v>0</v>
      </c>
      <c r="S270" s="2" t="n">
        <f aca="false">IF(OR(NOT(ISNUMBER(D270)),SUM(J270:M270)&lt;=0),0,ROUND(ROUND(ABS(D270)*100,0)*K270/SUM(J270:M270),10))</f>
        <v>0</v>
      </c>
      <c r="T270" s="2" t="n">
        <f aca="false">IF(OR(NOT(ISNUMBER(D270)),SUM(J270:M270)&lt;=0),0,ROUND(ROUND(ABS(D270)*100,0)*L270/SUM(J270:M270),10))</f>
        <v>0</v>
      </c>
      <c r="U270" s="2" t="n">
        <f aca="false">IF(OR(NOT(ISNUMBER(D270)),SUM(J270:M270)&lt;=0),0,ROUND(ROUND(ABS(D270)*100,0)*M270/SUM(J270:M270),10))</f>
        <v>0</v>
      </c>
      <c r="V270" s="2" t="n">
        <f aca="false">INT(R270)</f>
        <v>0</v>
      </c>
      <c r="W270" s="2" t="n">
        <f aca="false">INT(S270)</f>
        <v>0</v>
      </c>
      <c r="X270" s="2" t="n">
        <f aca="false">INT(T270)</f>
        <v>0</v>
      </c>
      <c r="Y270" s="2" t="n">
        <f aca="false">INT(U270)</f>
        <v>0</v>
      </c>
      <c r="Z270" s="2" t="n">
        <f aca="false">IF(ISNUMBER(D270),ROUND(ABS(D270)*100,0)-SUM(V270:Y270),0)</f>
        <v>0</v>
      </c>
      <c r="AA270" s="2" t="n">
        <f aca="false">ROUND(R270-V270,10)</f>
        <v>0</v>
      </c>
      <c r="AB270" s="2" t="n">
        <f aca="false">ROUND(S270-W270,10)</f>
        <v>0</v>
      </c>
      <c r="AC270" s="2" t="n">
        <f aca="false">ROUND(T270-X270,10)</f>
        <v>0</v>
      </c>
      <c r="AD270" s="2" t="n">
        <f aca="false">ROUND(U270-Y270,10)</f>
        <v>0</v>
      </c>
      <c r="AE270" s="2" t="n">
        <f aca="false">COUNTIFS($AA270:$AD270,"&gt;"&amp;AA270)+COUNTIFS($AA270:AA270,AA270)</f>
        <v>1</v>
      </c>
      <c r="AF270" s="2" t="n">
        <f aca="false">COUNTIFS($AA270:$AD270,"&gt;"&amp;AB270)+COUNTIFS($AA270:AB270,AB270)</f>
        <v>2</v>
      </c>
      <c r="AG270" s="2" t="n">
        <f aca="false">COUNTIFS($AA270:$AD270,"&gt;"&amp;AC270)+COUNTIFS($AA270:AC270,AC270)</f>
        <v>3</v>
      </c>
      <c r="AH270" s="2" t="n">
        <f aca="false">COUNTIFS($AA270:$AD270,"&gt;"&amp;AD270)+COUNTIFS($AA270:AD270,AD270)</f>
        <v>4</v>
      </c>
      <c r="AI270" s="2" t="str">
        <f aca="false">IF(COUNTA(A270:I270)=0,"",IF(OR(NOT(ISNUMBER(A270)),B270="",COUNTIFS(Reparto!$A$8:INDEX(Reparto!$A$8:$A$11,Reparto!$E$5),C270)&lt;&gt;1,NOT(ISNUMBER(D270)),ABS(D270-ROUND(D270,2))&gt;0.000001,MIN(J270:M270)&lt;0,SUM(J270:M270)&lt;=0,COUNT(J270:M270)&lt;&gt;4,ABS(SUM(N270:Q270)-D270)&gt;0.000001),"REVISAR datos","Correcto"))</f>
        <v/>
      </c>
    </row>
    <row r="271" customFormat="false" ht="24" hidden="false" customHeight="true" outlineLevel="0" collapsed="false">
      <c r="A271" s="19"/>
      <c r="B271" s="17"/>
      <c r="C271" s="17"/>
      <c r="D271" s="18"/>
      <c r="E271" s="17"/>
      <c r="F271" s="17"/>
      <c r="G271" s="17"/>
      <c r="H271" s="17"/>
      <c r="I271" s="17"/>
      <c r="J271" s="2" t="n">
        <f aca="false">IF(1&gt;Reparto!$E$5,0,IF(F271="",Reparto!$D$8,F271))</f>
        <v>1800</v>
      </c>
      <c r="K271" s="2" t="n">
        <f aca="false">IF(2&gt;Reparto!$E$5,0,IF(G271="",Reparto!$D$9,G271))</f>
        <v>1200</v>
      </c>
      <c r="L271" s="2" t="n">
        <f aca="false">IF(3&gt;Reparto!$E$5,0,IF(H271="",Reparto!$D$10,H271))</f>
        <v>0</v>
      </c>
      <c r="M271" s="2" t="n">
        <f aca="false">IF(4&gt;Reparto!$E$5,0,IF(I271="",Reparto!$D$11,I271))</f>
        <v>0</v>
      </c>
      <c r="N271" s="8" t="n">
        <f aca="false">IF(OR(NOT(ISNUMBER(D271)),SUM(J271:M271)&lt;=0),0,SIGN(D271)*(V271+IF(AE271&lt;=$Z271,1,0))/100)</f>
        <v>0</v>
      </c>
      <c r="O271" s="8" t="n">
        <f aca="false">IF(OR(NOT(ISNUMBER(D271)),SUM(J271:M271)&lt;=0),0,SIGN(D271)*(W271+IF(AF271&lt;=$Z271,1,0))/100)</f>
        <v>0</v>
      </c>
      <c r="P271" s="8" t="n">
        <f aca="false">IF(OR(NOT(ISNUMBER(D271)),SUM(J271:M271)&lt;=0),0,SIGN(D271)*(X271+IF(AG271&lt;=$Z271,1,0))/100)</f>
        <v>0</v>
      </c>
      <c r="Q271" s="8" t="n">
        <f aca="false">IF(OR(NOT(ISNUMBER(D271)),SUM(J271:M271)&lt;=0),0,SIGN(D271)*(Y271+IF(AH271&lt;=$Z271,1,0))/100)</f>
        <v>0</v>
      </c>
      <c r="R271" s="2" t="n">
        <f aca="false">IF(OR(NOT(ISNUMBER(D271)),SUM(J271:M271)&lt;=0),0,ROUND(ROUND(ABS(D271)*100,0)*J271/SUM(J271:M271),10))</f>
        <v>0</v>
      </c>
      <c r="S271" s="2" t="n">
        <f aca="false">IF(OR(NOT(ISNUMBER(D271)),SUM(J271:M271)&lt;=0),0,ROUND(ROUND(ABS(D271)*100,0)*K271/SUM(J271:M271),10))</f>
        <v>0</v>
      </c>
      <c r="T271" s="2" t="n">
        <f aca="false">IF(OR(NOT(ISNUMBER(D271)),SUM(J271:M271)&lt;=0),0,ROUND(ROUND(ABS(D271)*100,0)*L271/SUM(J271:M271),10))</f>
        <v>0</v>
      </c>
      <c r="U271" s="2" t="n">
        <f aca="false">IF(OR(NOT(ISNUMBER(D271)),SUM(J271:M271)&lt;=0),0,ROUND(ROUND(ABS(D271)*100,0)*M271/SUM(J271:M271),10))</f>
        <v>0</v>
      </c>
      <c r="V271" s="2" t="n">
        <f aca="false">INT(R271)</f>
        <v>0</v>
      </c>
      <c r="W271" s="2" t="n">
        <f aca="false">INT(S271)</f>
        <v>0</v>
      </c>
      <c r="X271" s="2" t="n">
        <f aca="false">INT(T271)</f>
        <v>0</v>
      </c>
      <c r="Y271" s="2" t="n">
        <f aca="false">INT(U271)</f>
        <v>0</v>
      </c>
      <c r="Z271" s="2" t="n">
        <f aca="false">IF(ISNUMBER(D271),ROUND(ABS(D271)*100,0)-SUM(V271:Y271),0)</f>
        <v>0</v>
      </c>
      <c r="AA271" s="2" t="n">
        <f aca="false">ROUND(R271-V271,10)</f>
        <v>0</v>
      </c>
      <c r="AB271" s="2" t="n">
        <f aca="false">ROUND(S271-W271,10)</f>
        <v>0</v>
      </c>
      <c r="AC271" s="2" t="n">
        <f aca="false">ROUND(T271-X271,10)</f>
        <v>0</v>
      </c>
      <c r="AD271" s="2" t="n">
        <f aca="false">ROUND(U271-Y271,10)</f>
        <v>0</v>
      </c>
      <c r="AE271" s="2" t="n">
        <f aca="false">COUNTIFS($AA271:$AD271,"&gt;"&amp;AA271)+COUNTIFS($AA271:AA271,AA271)</f>
        <v>1</v>
      </c>
      <c r="AF271" s="2" t="n">
        <f aca="false">COUNTIFS($AA271:$AD271,"&gt;"&amp;AB271)+COUNTIFS($AA271:AB271,AB271)</f>
        <v>2</v>
      </c>
      <c r="AG271" s="2" t="n">
        <f aca="false">COUNTIFS($AA271:$AD271,"&gt;"&amp;AC271)+COUNTIFS($AA271:AC271,AC271)</f>
        <v>3</v>
      </c>
      <c r="AH271" s="2" t="n">
        <f aca="false">COUNTIFS($AA271:$AD271,"&gt;"&amp;AD271)+COUNTIFS($AA271:AD271,AD271)</f>
        <v>4</v>
      </c>
      <c r="AI271" s="2" t="str">
        <f aca="false">IF(COUNTA(A271:I271)=0,"",IF(OR(NOT(ISNUMBER(A271)),B271="",COUNTIFS(Reparto!$A$8:INDEX(Reparto!$A$8:$A$11,Reparto!$E$5),C271)&lt;&gt;1,NOT(ISNUMBER(D271)),ABS(D271-ROUND(D271,2))&gt;0.000001,MIN(J271:M271)&lt;0,SUM(J271:M271)&lt;=0,COUNT(J271:M271)&lt;&gt;4,ABS(SUM(N271:Q271)-D271)&gt;0.000001),"REVISAR datos","Correcto"))</f>
        <v/>
      </c>
    </row>
    <row r="272" customFormat="false" ht="24" hidden="false" customHeight="true" outlineLevel="0" collapsed="false">
      <c r="A272" s="19"/>
      <c r="B272" s="17"/>
      <c r="C272" s="17"/>
      <c r="D272" s="18"/>
      <c r="E272" s="17"/>
      <c r="F272" s="17"/>
      <c r="G272" s="17"/>
      <c r="H272" s="17"/>
      <c r="I272" s="17"/>
      <c r="J272" s="2" t="n">
        <f aca="false">IF(1&gt;Reparto!$E$5,0,IF(F272="",Reparto!$D$8,F272))</f>
        <v>1800</v>
      </c>
      <c r="K272" s="2" t="n">
        <f aca="false">IF(2&gt;Reparto!$E$5,0,IF(G272="",Reparto!$D$9,G272))</f>
        <v>1200</v>
      </c>
      <c r="L272" s="2" t="n">
        <f aca="false">IF(3&gt;Reparto!$E$5,0,IF(H272="",Reparto!$D$10,H272))</f>
        <v>0</v>
      </c>
      <c r="M272" s="2" t="n">
        <f aca="false">IF(4&gt;Reparto!$E$5,0,IF(I272="",Reparto!$D$11,I272))</f>
        <v>0</v>
      </c>
      <c r="N272" s="8" t="n">
        <f aca="false">IF(OR(NOT(ISNUMBER(D272)),SUM(J272:M272)&lt;=0),0,SIGN(D272)*(V272+IF(AE272&lt;=$Z272,1,0))/100)</f>
        <v>0</v>
      </c>
      <c r="O272" s="8" t="n">
        <f aca="false">IF(OR(NOT(ISNUMBER(D272)),SUM(J272:M272)&lt;=0),0,SIGN(D272)*(W272+IF(AF272&lt;=$Z272,1,0))/100)</f>
        <v>0</v>
      </c>
      <c r="P272" s="8" t="n">
        <f aca="false">IF(OR(NOT(ISNUMBER(D272)),SUM(J272:M272)&lt;=0),0,SIGN(D272)*(X272+IF(AG272&lt;=$Z272,1,0))/100)</f>
        <v>0</v>
      </c>
      <c r="Q272" s="8" t="n">
        <f aca="false">IF(OR(NOT(ISNUMBER(D272)),SUM(J272:M272)&lt;=0),0,SIGN(D272)*(Y272+IF(AH272&lt;=$Z272,1,0))/100)</f>
        <v>0</v>
      </c>
      <c r="R272" s="2" t="n">
        <f aca="false">IF(OR(NOT(ISNUMBER(D272)),SUM(J272:M272)&lt;=0),0,ROUND(ROUND(ABS(D272)*100,0)*J272/SUM(J272:M272),10))</f>
        <v>0</v>
      </c>
      <c r="S272" s="2" t="n">
        <f aca="false">IF(OR(NOT(ISNUMBER(D272)),SUM(J272:M272)&lt;=0),0,ROUND(ROUND(ABS(D272)*100,0)*K272/SUM(J272:M272),10))</f>
        <v>0</v>
      </c>
      <c r="T272" s="2" t="n">
        <f aca="false">IF(OR(NOT(ISNUMBER(D272)),SUM(J272:M272)&lt;=0),0,ROUND(ROUND(ABS(D272)*100,0)*L272/SUM(J272:M272),10))</f>
        <v>0</v>
      </c>
      <c r="U272" s="2" t="n">
        <f aca="false">IF(OR(NOT(ISNUMBER(D272)),SUM(J272:M272)&lt;=0),0,ROUND(ROUND(ABS(D272)*100,0)*M272/SUM(J272:M272),10))</f>
        <v>0</v>
      </c>
      <c r="V272" s="2" t="n">
        <f aca="false">INT(R272)</f>
        <v>0</v>
      </c>
      <c r="W272" s="2" t="n">
        <f aca="false">INT(S272)</f>
        <v>0</v>
      </c>
      <c r="X272" s="2" t="n">
        <f aca="false">INT(T272)</f>
        <v>0</v>
      </c>
      <c r="Y272" s="2" t="n">
        <f aca="false">INT(U272)</f>
        <v>0</v>
      </c>
      <c r="Z272" s="2" t="n">
        <f aca="false">IF(ISNUMBER(D272),ROUND(ABS(D272)*100,0)-SUM(V272:Y272),0)</f>
        <v>0</v>
      </c>
      <c r="AA272" s="2" t="n">
        <f aca="false">ROUND(R272-V272,10)</f>
        <v>0</v>
      </c>
      <c r="AB272" s="2" t="n">
        <f aca="false">ROUND(S272-W272,10)</f>
        <v>0</v>
      </c>
      <c r="AC272" s="2" t="n">
        <f aca="false">ROUND(T272-X272,10)</f>
        <v>0</v>
      </c>
      <c r="AD272" s="2" t="n">
        <f aca="false">ROUND(U272-Y272,10)</f>
        <v>0</v>
      </c>
      <c r="AE272" s="2" t="n">
        <f aca="false">COUNTIFS($AA272:$AD272,"&gt;"&amp;AA272)+COUNTIFS($AA272:AA272,AA272)</f>
        <v>1</v>
      </c>
      <c r="AF272" s="2" t="n">
        <f aca="false">COUNTIFS($AA272:$AD272,"&gt;"&amp;AB272)+COUNTIFS($AA272:AB272,AB272)</f>
        <v>2</v>
      </c>
      <c r="AG272" s="2" t="n">
        <f aca="false">COUNTIFS($AA272:$AD272,"&gt;"&amp;AC272)+COUNTIFS($AA272:AC272,AC272)</f>
        <v>3</v>
      </c>
      <c r="AH272" s="2" t="n">
        <f aca="false">COUNTIFS($AA272:$AD272,"&gt;"&amp;AD272)+COUNTIFS($AA272:AD272,AD272)</f>
        <v>4</v>
      </c>
      <c r="AI272" s="2" t="str">
        <f aca="false">IF(COUNTA(A272:I272)=0,"",IF(OR(NOT(ISNUMBER(A272)),B272="",COUNTIFS(Reparto!$A$8:INDEX(Reparto!$A$8:$A$11,Reparto!$E$5),C272)&lt;&gt;1,NOT(ISNUMBER(D272)),ABS(D272-ROUND(D272,2))&gt;0.000001,MIN(J272:M272)&lt;0,SUM(J272:M272)&lt;=0,COUNT(J272:M272)&lt;&gt;4,ABS(SUM(N272:Q272)-D272)&gt;0.000001),"REVISAR datos","Correcto"))</f>
        <v/>
      </c>
    </row>
    <row r="273" customFormat="false" ht="24" hidden="false" customHeight="true" outlineLevel="0" collapsed="false">
      <c r="A273" s="19"/>
      <c r="B273" s="17"/>
      <c r="C273" s="17"/>
      <c r="D273" s="18"/>
      <c r="E273" s="17"/>
      <c r="F273" s="17"/>
      <c r="G273" s="17"/>
      <c r="H273" s="17"/>
      <c r="I273" s="17"/>
      <c r="J273" s="2" t="n">
        <f aca="false">IF(1&gt;Reparto!$E$5,0,IF(F273="",Reparto!$D$8,F273))</f>
        <v>1800</v>
      </c>
      <c r="K273" s="2" t="n">
        <f aca="false">IF(2&gt;Reparto!$E$5,0,IF(G273="",Reparto!$D$9,G273))</f>
        <v>1200</v>
      </c>
      <c r="L273" s="2" t="n">
        <f aca="false">IF(3&gt;Reparto!$E$5,0,IF(H273="",Reparto!$D$10,H273))</f>
        <v>0</v>
      </c>
      <c r="M273" s="2" t="n">
        <f aca="false">IF(4&gt;Reparto!$E$5,0,IF(I273="",Reparto!$D$11,I273))</f>
        <v>0</v>
      </c>
      <c r="N273" s="8" t="n">
        <f aca="false">IF(OR(NOT(ISNUMBER(D273)),SUM(J273:M273)&lt;=0),0,SIGN(D273)*(V273+IF(AE273&lt;=$Z273,1,0))/100)</f>
        <v>0</v>
      </c>
      <c r="O273" s="8" t="n">
        <f aca="false">IF(OR(NOT(ISNUMBER(D273)),SUM(J273:M273)&lt;=0),0,SIGN(D273)*(W273+IF(AF273&lt;=$Z273,1,0))/100)</f>
        <v>0</v>
      </c>
      <c r="P273" s="8" t="n">
        <f aca="false">IF(OR(NOT(ISNUMBER(D273)),SUM(J273:M273)&lt;=0),0,SIGN(D273)*(X273+IF(AG273&lt;=$Z273,1,0))/100)</f>
        <v>0</v>
      </c>
      <c r="Q273" s="8" t="n">
        <f aca="false">IF(OR(NOT(ISNUMBER(D273)),SUM(J273:M273)&lt;=0),0,SIGN(D273)*(Y273+IF(AH273&lt;=$Z273,1,0))/100)</f>
        <v>0</v>
      </c>
      <c r="R273" s="2" t="n">
        <f aca="false">IF(OR(NOT(ISNUMBER(D273)),SUM(J273:M273)&lt;=0),0,ROUND(ROUND(ABS(D273)*100,0)*J273/SUM(J273:M273),10))</f>
        <v>0</v>
      </c>
      <c r="S273" s="2" t="n">
        <f aca="false">IF(OR(NOT(ISNUMBER(D273)),SUM(J273:M273)&lt;=0),0,ROUND(ROUND(ABS(D273)*100,0)*K273/SUM(J273:M273),10))</f>
        <v>0</v>
      </c>
      <c r="T273" s="2" t="n">
        <f aca="false">IF(OR(NOT(ISNUMBER(D273)),SUM(J273:M273)&lt;=0),0,ROUND(ROUND(ABS(D273)*100,0)*L273/SUM(J273:M273),10))</f>
        <v>0</v>
      </c>
      <c r="U273" s="2" t="n">
        <f aca="false">IF(OR(NOT(ISNUMBER(D273)),SUM(J273:M273)&lt;=0),0,ROUND(ROUND(ABS(D273)*100,0)*M273/SUM(J273:M273),10))</f>
        <v>0</v>
      </c>
      <c r="V273" s="2" t="n">
        <f aca="false">INT(R273)</f>
        <v>0</v>
      </c>
      <c r="W273" s="2" t="n">
        <f aca="false">INT(S273)</f>
        <v>0</v>
      </c>
      <c r="X273" s="2" t="n">
        <f aca="false">INT(T273)</f>
        <v>0</v>
      </c>
      <c r="Y273" s="2" t="n">
        <f aca="false">INT(U273)</f>
        <v>0</v>
      </c>
      <c r="Z273" s="2" t="n">
        <f aca="false">IF(ISNUMBER(D273),ROUND(ABS(D273)*100,0)-SUM(V273:Y273),0)</f>
        <v>0</v>
      </c>
      <c r="AA273" s="2" t="n">
        <f aca="false">ROUND(R273-V273,10)</f>
        <v>0</v>
      </c>
      <c r="AB273" s="2" t="n">
        <f aca="false">ROUND(S273-W273,10)</f>
        <v>0</v>
      </c>
      <c r="AC273" s="2" t="n">
        <f aca="false">ROUND(T273-X273,10)</f>
        <v>0</v>
      </c>
      <c r="AD273" s="2" t="n">
        <f aca="false">ROUND(U273-Y273,10)</f>
        <v>0</v>
      </c>
      <c r="AE273" s="2" t="n">
        <f aca="false">COUNTIFS($AA273:$AD273,"&gt;"&amp;AA273)+COUNTIFS($AA273:AA273,AA273)</f>
        <v>1</v>
      </c>
      <c r="AF273" s="2" t="n">
        <f aca="false">COUNTIFS($AA273:$AD273,"&gt;"&amp;AB273)+COUNTIFS($AA273:AB273,AB273)</f>
        <v>2</v>
      </c>
      <c r="AG273" s="2" t="n">
        <f aca="false">COUNTIFS($AA273:$AD273,"&gt;"&amp;AC273)+COUNTIFS($AA273:AC273,AC273)</f>
        <v>3</v>
      </c>
      <c r="AH273" s="2" t="n">
        <f aca="false">COUNTIFS($AA273:$AD273,"&gt;"&amp;AD273)+COUNTIFS($AA273:AD273,AD273)</f>
        <v>4</v>
      </c>
      <c r="AI273" s="2" t="str">
        <f aca="false">IF(COUNTA(A273:I273)=0,"",IF(OR(NOT(ISNUMBER(A273)),B273="",COUNTIFS(Reparto!$A$8:INDEX(Reparto!$A$8:$A$11,Reparto!$E$5),C273)&lt;&gt;1,NOT(ISNUMBER(D273)),ABS(D273-ROUND(D273,2))&gt;0.000001,MIN(J273:M273)&lt;0,SUM(J273:M273)&lt;=0,COUNT(J273:M273)&lt;&gt;4,ABS(SUM(N273:Q273)-D273)&gt;0.000001),"REVISAR datos","Correcto"))</f>
        <v/>
      </c>
    </row>
    <row r="274" customFormat="false" ht="24" hidden="false" customHeight="true" outlineLevel="0" collapsed="false">
      <c r="A274" s="19"/>
      <c r="B274" s="17"/>
      <c r="C274" s="17"/>
      <c r="D274" s="18"/>
      <c r="E274" s="17"/>
      <c r="F274" s="17"/>
      <c r="G274" s="17"/>
      <c r="H274" s="17"/>
      <c r="I274" s="17"/>
      <c r="J274" s="2" t="n">
        <f aca="false">IF(1&gt;Reparto!$E$5,0,IF(F274="",Reparto!$D$8,F274))</f>
        <v>1800</v>
      </c>
      <c r="K274" s="2" t="n">
        <f aca="false">IF(2&gt;Reparto!$E$5,0,IF(G274="",Reparto!$D$9,G274))</f>
        <v>1200</v>
      </c>
      <c r="L274" s="2" t="n">
        <f aca="false">IF(3&gt;Reparto!$E$5,0,IF(H274="",Reparto!$D$10,H274))</f>
        <v>0</v>
      </c>
      <c r="M274" s="2" t="n">
        <f aca="false">IF(4&gt;Reparto!$E$5,0,IF(I274="",Reparto!$D$11,I274))</f>
        <v>0</v>
      </c>
      <c r="N274" s="8" t="n">
        <f aca="false">IF(OR(NOT(ISNUMBER(D274)),SUM(J274:M274)&lt;=0),0,SIGN(D274)*(V274+IF(AE274&lt;=$Z274,1,0))/100)</f>
        <v>0</v>
      </c>
      <c r="O274" s="8" t="n">
        <f aca="false">IF(OR(NOT(ISNUMBER(D274)),SUM(J274:M274)&lt;=0),0,SIGN(D274)*(W274+IF(AF274&lt;=$Z274,1,0))/100)</f>
        <v>0</v>
      </c>
      <c r="P274" s="8" t="n">
        <f aca="false">IF(OR(NOT(ISNUMBER(D274)),SUM(J274:M274)&lt;=0),0,SIGN(D274)*(X274+IF(AG274&lt;=$Z274,1,0))/100)</f>
        <v>0</v>
      </c>
      <c r="Q274" s="8" t="n">
        <f aca="false">IF(OR(NOT(ISNUMBER(D274)),SUM(J274:M274)&lt;=0),0,SIGN(D274)*(Y274+IF(AH274&lt;=$Z274,1,0))/100)</f>
        <v>0</v>
      </c>
      <c r="R274" s="2" t="n">
        <f aca="false">IF(OR(NOT(ISNUMBER(D274)),SUM(J274:M274)&lt;=0),0,ROUND(ROUND(ABS(D274)*100,0)*J274/SUM(J274:M274),10))</f>
        <v>0</v>
      </c>
      <c r="S274" s="2" t="n">
        <f aca="false">IF(OR(NOT(ISNUMBER(D274)),SUM(J274:M274)&lt;=0),0,ROUND(ROUND(ABS(D274)*100,0)*K274/SUM(J274:M274),10))</f>
        <v>0</v>
      </c>
      <c r="T274" s="2" t="n">
        <f aca="false">IF(OR(NOT(ISNUMBER(D274)),SUM(J274:M274)&lt;=0),0,ROUND(ROUND(ABS(D274)*100,0)*L274/SUM(J274:M274),10))</f>
        <v>0</v>
      </c>
      <c r="U274" s="2" t="n">
        <f aca="false">IF(OR(NOT(ISNUMBER(D274)),SUM(J274:M274)&lt;=0),0,ROUND(ROUND(ABS(D274)*100,0)*M274/SUM(J274:M274),10))</f>
        <v>0</v>
      </c>
      <c r="V274" s="2" t="n">
        <f aca="false">INT(R274)</f>
        <v>0</v>
      </c>
      <c r="W274" s="2" t="n">
        <f aca="false">INT(S274)</f>
        <v>0</v>
      </c>
      <c r="X274" s="2" t="n">
        <f aca="false">INT(T274)</f>
        <v>0</v>
      </c>
      <c r="Y274" s="2" t="n">
        <f aca="false">INT(U274)</f>
        <v>0</v>
      </c>
      <c r="Z274" s="2" t="n">
        <f aca="false">IF(ISNUMBER(D274),ROUND(ABS(D274)*100,0)-SUM(V274:Y274),0)</f>
        <v>0</v>
      </c>
      <c r="AA274" s="2" t="n">
        <f aca="false">ROUND(R274-V274,10)</f>
        <v>0</v>
      </c>
      <c r="AB274" s="2" t="n">
        <f aca="false">ROUND(S274-W274,10)</f>
        <v>0</v>
      </c>
      <c r="AC274" s="2" t="n">
        <f aca="false">ROUND(T274-X274,10)</f>
        <v>0</v>
      </c>
      <c r="AD274" s="2" t="n">
        <f aca="false">ROUND(U274-Y274,10)</f>
        <v>0</v>
      </c>
      <c r="AE274" s="2" t="n">
        <f aca="false">COUNTIFS($AA274:$AD274,"&gt;"&amp;AA274)+COUNTIFS($AA274:AA274,AA274)</f>
        <v>1</v>
      </c>
      <c r="AF274" s="2" t="n">
        <f aca="false">COUNTIFS($AA274:$AD274,"&gt;"&amp;AB274)+COUNTIFS($AA274:AB274,AB274)</f>
        <v>2</v>
      </c>
      <c r="AG274" s="2" t="n">
        <f aca="false">COUNTIFS($AA274:$AD274,"&gt;"&amp;AC274)+COUNTIFS($AA274:AC274,AC274)</f>
        <v>3</v>
      </c>
      <c r="AH274" s="2" t="n">
        <f aca="false">COUNTIFS($AA274:$AD274,"&gt;"&amp;AD274)+COUNTIFS($AA274:AD274,AD274)</f>
        <v>4</v>
      </c>
      <c r="AI274" s="2" t="str">
        <f aca="false">IF(COUNTA(A274:I274)=0,"",IF(OR(NOT(ISNUMBER(A274)),B274="",COUNTIFS(Reparto!$A$8:INDEX(Reparto!$A$8:$A$11,Reparto!$E$5),C274)&lt;&gt;1,NOT(ISNUMBER(D274)),ABS(D274-ROUND(D274,2))&gt;0.000001,MIN(J274:M274)&lt;0,SUM(J274:M274)&lt;=0,COUNT(J274:M274)&lt;&gt;4,ABS(SUM(N274:Q274)-D274)&gt;0.000001),"REVISAR datos","Correcto"))</f>
        <v/>
      </c>
    </row>
    <row r="275" customFormat="false" ht="24" hidden="false" customHeight="true" outlineLevel="0" collapsed="false">
      <c r="A275" s="19"/>
      <c r="B275" s="17"/>
      <c r="C275" s="17"/>
      <c r="D275" s="18"/>
      <c r="E275" s="17"/>
      <c r="F275" s="17"/>
      <c r="G275" s="17"/>
      <c r="H275" s="17"/>
      <c r="I275" s="17"/>
      <c r="J275" s="2" t="n">
        <f aca="false">IF(1&gt;Reparto!$E$5,0,IF(F275="",Reparto!$D$8,F275))</f>
        <v>1800</v>
      </c>
      <c r="K275" s="2" t="n">
        <f aca="false">IF(2&gt;Reparto!$E$5,0,IF(G275="",Reparto!$D$9,G275))</f>
        <v>1200</v>
      </c>
      <c r="L275" s="2" t="n">
        <f aca="false">IF(3&gt;Reparto!$E$5,0,IF(H275="",Reparto!$D$10,H275))</f>
        <v>0</v>
      </c>
      <c r="M275" s="2" t="n">
        <f aca="false">IF(4&gt;Reparto!$E$5,0,IF(I275="",Reparto!$D$11,I275))</f>
        <v>0</v>
      </c>
      <c r="N275" s="8" t="n">
        <f aca="false">IF(OR(NOT(ISNUMBER(D275)),SUM(J275:M275)&lt;=0),0,SIGN(D275)*(V275+IF(AE275&lt;=$Z275,1,0))/100)</f>
        <v>0</v>
      </c>
      <c r="O275" s="8" t="n">
        <f aca="false">IF(OR(NOT(ISNUMBER(D275)),SUM(J275:M275)&lt;=0),0,SIGN(D275)*(W275+IF(AF275&lt;=$Z275,1,0))/100)</f>
        <v>0</v>
      </c>
      <c r="P275" s="8" t="n">
        <f aca="false">IF(OR(NOT(ISNUMBER(D275)),SUM(J275:M275)&lt;=0),0,SIGN(D275)*(X275+IF(AG275&lt;=$Z275,1,0))/100)</f>
        <v>0</v>
      </c>
      <c r="Q275" s="8" t="n">
        <f aca="false">IF(OR(NOT(ISNUMBER(D275)),SUM(J275:M275)&lt;=0),0,SIGN(D275)*(Y275+IF(AH275&lt;=$Z275,1,0))/100)</f>
        <v>0</v>
      </c>
      <c r="R275" s="2" t="n">
        <f aca="false">IF(OR(NOT(ISNUMBER(D275)),SUM(J275:M275)&lt;=0),0,ROUND(ROUND(ABS(D275)*100,0)*J275/SUM(J275:M275),10))</f>
        <v>0</v>
      </c>
      <c r="S275" s="2" t="n">
        <f aca="false">IF(OR(NOT(ISNUMBER(D275)),SUM(J275:M275)&lt;=0),0,ROUND(ROUND(ABS(D275)*100,0)*K275/SUM(J275:M275),10))</f>
        <v>0</v>
      </c>
      <c r="T275" s="2" t="n">
        <f aca="false">IF(OR(NOT(ISNUMBER(D275)),SUM(J275:M275)&lt;=0),0,ROUND(ROUND(ABS(D275)*100,0)*L275/SUM(J275:M275),10))</f>
        <v>0</v>
      </c>
      <c r="U275" s="2" t="n">
        <f aca="false">IF(OR(NOT(ISNUMBER(D275)),SUM(J275:M275)&lt;=0),0,ROUND(ROUND(ABS(D275)*100,0)*M275/SUM(J275:M275),10))</f>
        <v>0</v>
      </c>
      <c r="V275" s="2" t="n">
        <f aca="false">INT(R275)</f>
        <v>0</v>
      </c>
      <c r="W275" s="2" t="n">
        <f aca="false">INT(S275)</f>
        <v>0</v>
      </c>
      <c r="X275" s="2" t="n">
        <f aca="false">INT(T275)</f>
        <v>0</v>
      </c>
      <c r="Y275" s="2" t="n">
        <f aca="false">INT(U275)</f>
        <v>0</v>
      </c>
      <c r="Z275" s="2" t="n">
        <f aca="false">IF(ISNUMBER(D275),ROUND(ABS(D275)*100,0)-SUM(V275:Y275),0)</f>
        <v>0</v>
      </c>
      <c r="AA275" s="2" t="n">
        <f aca="false">ROUND(R275-V275,10)</f>
        <v>0</v>
      </c>
      <c r="AB275" s="2" t="n">
        <f aca="false">ROUND(S275-W275,10)</f>
        <v>0</v>
      </c>
      <c r="AC275" s="2" t="n">
        <f aca="false">ROUND(T275-X275,10)</f>
        <v>0</v>
      </c>
      <c r="AD275" s="2" t="n">
        <f aca="false">ROUND(U275-Y275,10)</f>
        <v>0</v>
      </c>
      <c r="AE275" s="2" t="n">
        <f aca="false">COUNTIFS($AA275:$AD275,"&gt;"&amp;AA275)+COUNTIFS($AA275:AA275,AA275)</f>
        <v>1</v>
      </c>
      <c r="AF275" s="2" t="n">
        <f aca="false">COUNTIFS($AA275:$AD275,"&gt;"&amp;AB275)+COUNTIFS($AA275:AB275,AB275)</f>
        <v>2</v>
      </c>
      <c r="AG275" s="2" t="n">
        <f aca="false">COUNTIFS($AA275:$AD275,"&gt;"&amp;AC275)+COUNTIFS($AA275:AC275,AC275)</f>
        <v>3</v>
      </c>
      <c r="AH275" s="2" t="n">
        <f aca="false">COUNTIFS($AA275:$AD275,"&gt;"&amp;AD275)+COUNTIFS($AA275:AD275,AD275)</f>
        <v>4</v>
      </c>
      <c r="AI275" s="2" t="str">
        <f aca="false">IF(COUNTA(A275:I275)=0,"",IF(OR(NOT(ISNUMBER(A275)),B275="",COUNTIFS(Reparto!$A$8:INDEX(Reparto!$A$8:$A$11,Reparto!$E$5),C275)&lt;&gt;1,NOT(ISNUMBER(D275)),ABS(D275-ROUND(D275,2))&gt;0.000001,MIN(J275:M275)&lt;0,SUM(J275:M275)&lt;=0,COUNT(J275:M275)&lt;&gt;4,ABS(SUM(N275:Q275)-D275)&gt;0.000001),"REVISAR datos","Correcto"))</f>
        <v/>
      </c>
    </row>
    <row r="276" customFormat="false" ht="24" hidden="false" customHeight="true" outlineLevel="0" collapsed="false">
      <c r="A276" s="19"/>
      <c r="B276" s="17"/>
      <c r="C276" s="17"/>
      <c r="D276" s="18"/>
      <c r="E276" s="17"/>
      <c r="F276" s="17"/>
      <c r="G276" s="17"/>
      <c r="H276" s="17"/>
      <c r="I276" s="17"/>
      <c r="J276" s="2" t="n">
        <f aca="false">IF(1&gt;Reparto!$E$5,0,IF(F276="",Reparto!$D$8,F276))</f>
        <v>1800</v>
      </c>
      <c r="K276" s="2" t="n">
        <f aca="false">IF(2&gt;Reparto!$E$5,0,IF(G276="",Reparto!$D$9,G276))</f>
        <v>1200</v>
      </c>
      <c r="L276" s="2" t="n">
        <f aca="false">IF(3&gt;Reparto!$E$5,0,IF(H276="",Reparto!$D$10,H276))</f>
        <v>0</v>
      </c>
      <c r="M276" s="2" t="n">
        <f aca="false">IF(4&gt;Reparto!$E$5,0,IF(I276="",Reparto!$D$11,I276))</f>
        <v>0</v>
      </c>
      <c r="N276" s="8" t="n">
        <f aca="false">IF(OR(NOT(ISNUMBER(D276)),SUM(J276:M276)&lt;=0),0,SIGN(D276)*(V276+IF(AE276&lt;=$Z276,1,0))/100)</f>
        <v>0</v>
      </c>
      <c r="O276" s="8" t="n">
        <f aca="false">IF(OR(NOT(ISNUMBER(D276)),SUM(J276:M276)&lt;=0),0,SIGN(D276)*(W276+IF(AF276&lt;=$Z276,1,0))/100)</f>
        <v>0</v>
      </c>
      <c r="P276" s="8" t="n">
        <f aca="false">IF(OR(NOT(ISNUMBER(D276)),SUM(J276:M276)&lt;=0),0,SIGN(D276)*(X276+IF(AG276&lt;=$Z276,1,0))/100)</f>
        <v>0</v>
      </c>
      <c r="Q276" s="8" t="n">
        <f aca="false">IF(OR(NOT(ISNUMBER(D276)),SUM(J276:M276)&lt;=0),0,SIGN(D276)*(Y276+IF(AH276&lt;=$Z276,1,0))/100)</f>
        <v>0</v>
      </c>
      <c r="R276" s="2" t="n">
        <f aca="false">IF(OR(NOT(ISNUMBER(D276)),SUM(J276:M276)&lt;=0),0,ROUND(ROUND(ABS(D276)*100,0)*J276/SUM(J276:M276),10))</f>
        <v>0</v>
      </c>
      <c r="S276" s="2" t="n">
        <f aca="false">IF(OR(NOT(ISNUMBER(D276)),SUM(J276:M276)&lt;=0),0,ROUND(ROUND(ABS(D276)*100,0)*K276/SUM(J276:M276),10))</f>
        <v>0</v>
      </c>
      <c r="T276" s="2" t="n">
        <f aca="false">IF(OR(NOT(ISNUMBER(D276)),SUM(J276:M276)&lt;=0),0,ROUND(ROUND(ABS(D276)*100,0)*L276/SUM(J276:M276),10))</f>
        <v>0</v>
      </c>
      <c r="U276" s="2" t="n">
        <f aca="false">IF(OR(NOT(ISNUMBER(D276)),SUM(J276:M276)&lt;=0),0,ROUND(ROUND(ABS(D276)*100,0)*M276/SUM(J276:M276),10))</f>
        <v>0</v>
      </c>
      <c r="V276" s="2" t="n">
        <f aca="false">INT(R276)</f>
        <v>0</v>
      </c>
      <c r="W276" s="2" t="n">
        <f aca="false">INT(S276)</f>
        <v>0</v>
      </c>
      <c r="X276" s="2" t="n">
        <f aca="false">INT(T276)</f>
        <v>0</v>
      </c>
      <c r="Y276" s="2" t="n">
        <f aca="false">INT(U276)</f>
        <v>0</v>
      </c>
      <c r="Z276" s="2" t="n">
        <f aca="false">IF(ISNUMBER(D276),ROUND(ABS(D276)*100,0)-SUM(V276:Y276),0)</f>
        <v>0</v>
      </c>
      <c r="AA276" s="2" t="n">
        <f aca="false">ROUND(R276-V276,10)</f>
        <v>0</v>
      </c>
      <c r="AB276" s="2" t="n">
        <f aca="false">ROUND(S276-W276,10)</f>
        <v>0</v>
      </c>
      <c r="AC276" s="2" t="n">
        <f aca="false">ROUND(T276-X276,10)</f>
        <v>0</v>
      </c>
      <c r="AD276" s="2" t="n">
        <f aca="false">ROUND(U276-Y276,10)</f>
        <v>0</v>
      </c>
      <c r="AE276" s="2" t="n">
        <f aca="false">COUNTIFS($AA276:$AD276,"&gt;"&amp;AA276)+COUNTIFS($AA276:AA276,AA276)</f>
        <v>1</v>
      </c>
      <c r="AF276" s="2" t="n">
        <f aca="false">COUNTIFS($AA276:$AD276,"&gt;"&amp;AB276)+COUNTIFS($AA276:AB276,AB276)</f>
        <v>2</v>
      </c>
      <c r="AG276" s="2" t="n">
        <f aca="false">COUNTIFS($AA276:$AD276,"&gt;"&amp;AC276)+COUNTIFS($AA276:AC276,AC276)</f>
        <v>3</v>
      </c>
      <c r="AH276" s="2" t="n">
        <f aca="false">COUNTIFS($AA276:$AD276,"&gt;"&amp;AD276)+COUNTIFS($AA276:AD276,AD276)</f>
        <v>4</v>
      </c>
      <c r="AI276" s="2" t="str">
        <f aca="false">IF(COUNTA(A276:I276)=0,"",IF(OR(NOT(ISNUMBER(A276)),B276="",COUNTIFS(Reparto!$A$8:INDEX(Reparto!$A$8:$A$11,Reparto!$E$5),C276)&lt;&gt;1,NOT(ISNUMBER(D276)),ABS(D276-ROUND(D276,2))&gt;0.000001,MIN(J276:M276)&lt;0,SUM(J276:M276)&lt;=0,COUNT(J276:M276)&lt;&gt;4,ABS(SUM(N276:Q276)-D276)&gt;0.000001),"REVISAR datos","Correcto"))</f>
        <v/>
      </c>
    </row>
    <row r="277" customFormat="false" ht="24" hidden="false" customHeight="true" outlineLevel="0" collapsed="false">
      <c r="A277" s="19"/>
      <c r="B277" s="17"/>
      <c r="C277" s="17"/>
      <c r="D277" s="18"/>
      <c r="E277" s="17"/>
      <c r="F277" s="17"/>
      <c r="G277" s="17"/>
      <c r="H277" s="17"/>
      <c r="I277" s="17"/>
      <c r="J277" s="2" t="n">
        <f aca="false">IF(1&gt;Reparto!$E$5,0,IF(F277="",Reparto!$D$8,F277))</f>
        <v>1800</v>
      </c>
      <c r="K277" s="2" t="n">
        <f aca="false">IF(2&gt;Reparto!$E$5,0,IF(G277="",Reparto!$D$9,G277))</f>
        <v>1200</v>
      </c>
      <c r="L277" s="2" t="n">
        <f aca="false">IF(3&gt;Reparto!$E$5,0,IF(H277="",Reparto!$D$10,H277))</f>
        <v>0</v>
      </c>
      <c r="M277" s="2" t="n">
        <f aca="false">IF(4&gt;Reparto!$E$5,0,IF(I277="",Reparto!$D$11,I277))</f>
        <v>0</v>
      </c>
      <c r="N277" s="8" t="n">
        <f aca="false">IF(OR(NOT(ISNUMBER(D277)),SUM(J277:M277)&lt;=0),0,SIGN(D277)*(V277+IF(AE277&lt;=$Z277,1,0))/100)</f>
        <v>0</v>
      </c>
      <c r="O277" s="8" t="n">
        <f aca="false">IF(OR(NOT(ISNUMBER(D277)),SUM(J277:M277)&lt;=0),0,SIGN(D277)*(W277+IF(AF277&lt;=$Z277,1,0))/100)</f>
        <v>0</v>
      </c>
      <c r="P277" s="8" t="n">
        <f aca="false">IF(OR(NOT(ISNUMBER(D277)),SUM(J277:M277)&lt;=0),0,SIGN(D277)*(X277+IF(AG277&lt;=$Z277,1,0))/100)</f>
        <v>0</v>
      </c>
      <c r="Q277" s="8" t="n">
        <f aca="false">IF(OR(NOT(ISNUMBER(D277)),SUM(J277:M277)&lt;=0),0,SIGN(D277)*(Y277+IF(AH277&lt;=$Z277,1,0))/100)</f>
        <v>0</v>
      </c>
      <c r="R277" s="2" t="n">
        <f aca="false">IF(OR(NOT(ISNUMBER(D277)),SUM(J277:M277)&lt;=0),0,ROUND(ROUND(ABS(D277)*100,0)*J277/SUM(J277:M277),10))</f>
        <v>0</v>
      </c>
      <c r="S277" s="2" t="n">
        <f aca="false">IF(OR(NOT(ISNUMBER(D277)),SUM(J277:M277)&lt;=0),0,ROUND(ROUND(ABS(D277)*100,0)*K277/SUM(J277:M277),10))</f>
        <v>0</v>
      </c>
      <c r="T277" s="2" t="n">
        <f aca="false">IF(OR(NOT(ISNUMBER(D277)),SUM(J277:M277)&lt;=0),0,ROUND(ROUND(ABS(D277)*100,0)*L277/SUM(J277:M277),10))</f>
        <v>0</v>
      </c>
      <c r="U277" s="2" t="n">
        <f aca="false">IF(OR(NOT(ISNUMBER(D277)),SUM(J277:M277)&lt;=0),0,ROUND(ROUND(ABS(D277)*100,0)*M277/SUM(J277:M277),10))</f>
        <v>0</v>
      </c>
      <c r="V277" s="2" t="n">
        <f aca="false">INT(R277)</f>
        <v>0</v>
      </c>
      <c r="W277" s="2" t="n">
        <f aca="false">INT(S277)</f>
        <v>0</v>
      </c>
      <c r="X277" s="2" t="n">
        <f aca="false">INT(T277)</f>
        <v>0</v>
      </c>
      <c r="Y277" s="2" t="n">
        <f aca="false">INT(U277)</f>
        <v>0</v>
      </c>
      <c r="Z277" s="2" t="n">
        <f aca="false">IF(ISNUMBER(D277),ROUND(ABS(D277)*100,0)-SUM(V277:Y277),0)</f>
        <v>0</v>
      </c>
      <c r="AA277" s="2" t="n">
        <f aca="false">ROUND(R277-V277,10)</f>
        <v>0</v>
      </c>
      <c r="AB277" s="2" t="n">
        <f aca="false">ROUND(S277-W277,10)</f>
        <v>0</v>
      </c>
      <c r="AC277" s="2" t="n">
        <f aca="false">ROUND(T277-X277,10)</f>
        <v>0</v>
      </c>
      <c r="AD277" s="2" t="n">
        <f aca="false">ROUND(U277-Y277,10)</f>
        <v>0</v>
      </c>
      <c r="AE277" s="2" t="n">
        <f aca="false">COUNTIFS($AA277:$AD277,"&gt;"&amp;AA277)+COUNTIFS($AA277:AA277,AA277)</f>
        <v>1</v>
      </c>
      <c r="AF277" s="2" t="n">
        <f aca="false">COUNTIFS($AA277:$AD277,"&gt;"&amp;AB277)+COUNTIFS($AA277:AB277,AB277)</f>
        <v>2</v>
      </c>
      <c r="AG277" s="2" t="n">
        <f aca="false">COUNTIFS($AA277:$AD277,"&gt;"&amp;AC277)+COUNTIFS($AA277:AC277,AC277)</f>
        <v>3</v>
      </c>
      <c r="AH277" s="2" t="n">
        <f aca="false">COUNTIFS($AA277:$AD277,"&gt;"&amp;AD277)+COUNTIFS($AA277:AD277,AD277)</f>
        <v>4</v>
      </c>
      <c r="AI277" s="2" t="str">
        <f aca="false">IF(COUNTA(A277:I277)=0,"",IF(OR(NOT(ISNUMBER(A277)),B277="",COUNTIFS(Reparto!$A$8:INDEX(Reparto!$A$8:$A$11,Reparto!$E$5),C277)&lt;&gt;1,NOT(ISNUMBER(D277)),ABS(D277-ROUND(D277,2))&gt;0.000001,MIN(J277:M277)&lt;0,SUM(J277:M277)&lt;=0,COUNT(J277:M277)&lt;&gt;4,ABS(SUM(N277:Q277)-D277)&gt;0.000001),"REVISAR datos","Correcto"))</f>
        <v/>
      </c>
    </row>
    <row r="278" customFormat="false" ht="24" hidden="false" customHeight="true" outlineLevel="0" collapsed="false">
      <c r="A278" s="19"/>
      <c r="B278" s="17"/>
      <c r="C278" s="17"/>
      <c r="D278" s="18"/>
      <c r="E278" s="17"/>
      <c r="F278" s="17"/>
      <c r="G278" s="17"/>
      <c r="H278" s="17"/>
      <c r="I278" s="17"/>
      <c r="J278" s="2" t="n">
        <f aca="false">IF(1&gt;Reparto!$E$5,0,IF(F278="",Reparto!$D$8,F278))</f>
        <v>1800</v>
      </c>
      <c r="K278" s="2" t="n">
        <f aca="false">IF(2&gt;Reparto!$E$5,0,IF(G278="",Reparto!$D$9,G278))</f>
        <v>1200</v>
      </c>
      <c r="L278" s="2" t="n">
        <f aca="false">IF(3&gt;Reparto!$E$5,0,IF(H278="",Reparto!$D$10,H278))</f>
        <v>0</v>
      </c>
      <c r="M278" s="2" t="n">
        <f aca="false">IF(4&gt;Reparto!$E$5,0,IF(I278="",Reparto!$D$11,I278))</f>
        <v>0</v>
      </c>
      <c r="N278" s="8" t="n">
        <f aca="false">IF(OR(NOT(ISNUMBER(D278)),SUM(J278:M278)&lt;=0),0,SIGN(D278)*(V278+IF(AE278&lt;=$Z278,1,0))/100)</f>
        <v>0</v>
      </c>
      <c r="O278" s="8" t="n">
        <f aca="false">IF(OR(NOT(ISNUMBER(D278)),SUM(J278:M278)&lt;=0),0,SIGN(D278)*(W278+IF(AF278&lt;=$Z278,1,0))/100)</f>
        <v>0</v>
      </c>
      <c r="P278" s="8" t="n">
        <f aca="false">IF(OR(NOT(ISNUMBER(D278)),SUM(J278:M278)&lt;=0),0,SIGN(D278)*(X278+IF(AG278&lt;=$Z278,1,0))/100)</f>
        <v>0</v>
      </c>
      <c r="Q278" s="8" t="n">
        <f aca="false">IF(OR(NOT(ISNUMBER(D278)),SUM(J278:M278)&lt;=0),0,SIGN(D278)*(Y278+IF(AH278&lt;=$Z278,1,0))/100)</f>
        <v>0</v>
      </c>
      <c r="R278" s="2" t="n">
        <f aca="false">IF(OR(NOT(ISNUMBER(D278)),SUM(J278:M278)&lt;=0),0,ROUND(ROUND(ABS(D278)*100,0)*J278/SUM(J278:M278),10))</f>
        <v>0</v>
      </c>
      <c r="S278" s="2" t="n">
        <f aca="false">IF(OR(NOT(ISNUMBER(D278)),SUM(J278:M278)&lt;=0),0,ROUND(ROUND(ABS(D278)*100,0)*K278/SUM(J278:M278),10))</f>
        <v>0</v>
      </c>
      <c r="T278" s="2" t="n">
        <f aca="false">IF(OR(NOT(ISNUMBER(D278)),SUM(J278:M278)&lt;=0),0,ROUND(ROUND(ABS(D278)*100,0)*L278/SUM(J278:M278),10))</f>
        <v>0</v>
      </c>
      <c r="U278" s="2" t="n">
        <f aca="false">IF(OR(NOT(ISNUMBER(D278)),SUM(J278:M278)&lt;=0),0,ROUND(ROUND(ABS(D278)*100,0)*M278/SUM(J278:M278),10))</f>
        <v>0</v>
      </c>
      <c r="V278" s="2" t="n">
        <f aca="false">INT(R278)</f>
        <v>0</v>
      </c>
      <c r="W278" s="2" t="n">
        <f aca="false">INT(S278)</f>
        <v>0</v>
      </c>
      <c r="X278" s="2" t="n">
        <f aca="false">INT(T278)</f>
        <v>0</v>
      </c>
      <c r="Y278" s="2" t="n">
        <f aca="false">INT(U278)</f>
        <v>0</v>
      </c>
      <c r="Z278" s="2" t="n">
        <f aca="false">IF(ISNUMBER(D278),ROUND(ABS(D278)*100,0)-SUM(V278:Y278),0)</f>
        <v>0</v>
      </c>
      <c r="AA278" s="2" t="n">
        <f aca="false">ROUND(R278-V278,10)</f>
        <v>0</v>
      </c>
      <c r="AB278" s="2" t="n">
        <f aca="false">ROUND(S278-W278,10)</f>
        <v>0</v>
      </c>
      <c r="AC278" s="2" t="n">
        <f aca="false">ROUND(T278-X278,10)</f>
        <v>0</v>
      </c>
      <c r="AD278" s="2" t="n">
        <f aca="false">ROUND(U278-Y278,10)</f>
        <v>0</v>
      </c>
      <c r="AE278" s="2" t="n">
        <f aca="false">COUNTIFS($AA278:$AD278,"&gt;"&amp;AA278)+COUNTIFS($AA278:AA278,AA278)</f>
        <v>1</v>
      </c>
      <c r="AF278" s="2" t="n">
        <f aca="false">COUNTIFS($AA278:$AD278,"&gt;"&amp;AB278)+COUNTIFS($AA278:AB278,AB278)</f>
        <v>2</v>
      </c>
      <c r="AG278" s="2" t="n">
        <f aca="false">COUNTIFS($AA278:$AD278,"&gt;"&amp;AC278)+COUNTIFS($AA278:AC278,AC278)</f>
        <v>3</v>
      </c>
      <c r="AH278" s="2" t="n">
        <f aca="false">COUNTIFS($AA278:$AD278,"&gt;"&amp;AD278)+COUNTIFS($AA278:AD278,AD278)</f>
        <v>4</v>
      </c>
      <c r="AI278" s="2" t="str">
        <f aca="false">IF(COUNTA(A278:I278)=0,"",IF(OR(NOT(ISNUMBER(A278)),B278="",COUNTIFS(Reparto!$A$8:INDEX(Reparto!$A$8:$A$11,Reparto!$E$5),C278)&lt;&gt;1,NOT(ISNUMBER(D278)),ABS(D278-ROUND(D278,2))&gt;0.000001,MIN(J278:M278)&lt;0,SUM(J278:M278)&lt;=0,COUNT(J278:M278)&lt;&gt;4,ABS(SUM(N278:Q278)-D278)&gt;0.000001),"REVISAR datos","Correcto"))</f>
        <v/>
      </c>
    </row>
    <row r="279" customFormat="false" ht="24" hidden="false" customHeight="true" outlineLevel="0" collapsed="false">
      <c r="A279" s="19"/>
      <c r="B279" s="17"/>
      <c r="C279" s="17"/>
      <c r="D279" s="18"/>
      <c r="E279" s="17"/>
      <c r="F279" s="17"/>
      <c r="G279" s="17"/>
      <c r="H279" s="17"/>
      <c r="I279" s="17"/>
      <c r="J279" s="2" t="n">
        <f aca="false">IF(1&gt;Reparto!$E$5,0,IF(F279="",Reparto!$D$8,F279))</f>
        <v>1800</v>
      </c>
      <c r="K279" s="2" t="n">
        <f aca="false">IF(2&gt;Reparto!$E$5,0,IF(G279="",Reparto!$D$9,G279))</f>
        <v>1200</v>
      </c>
      <c r="L279" s="2" t="n">
        <f aca="false">IF(3&gt;Reparto!$E$5,0,IF(H279="",Reparto!$D$10,H279))</f>
        <v>0</v>
      </c>
      <c r="M279" s="2" t="n">
        <f aca="false">IF(4&gt;Reparto!$E$5,0,IF(I279="",Reparto!$D$11,I279))</f>
        <v>0</v>
      </c>
      <c r="N279" s="8" t="n">
        <f aca="false">IF(OR(NOT(ISNUMBER(D279)),SUM(J279:M279)&lt;=0),0,SIGN(D279)*(V279+IF(AE279&lt;=$Z279,1,0))/100)</f>
        <v>0</v>
      </c>
      <c r="O279" s="8" t="n">
        <f aca="false">IF(OR(NOT(ISNUMBER(D279)),SUM(J279:M279)&lt;=0),0,SIGN(D279)*(W279+IF(AF279&lt;=$Z279,1,0))/100)</f>
        <v>0</v>
      </c>
      <c r="P279" s="8" t="n">
        <f aca="false">IF(OR(NOT(ISNUMBER(D279)),SUM(J279:M279)&lt;=0),0,SIGN(D279)*(X279+IF(AG279&lt;=$Z279,1,0))/100)</f>
        <v>0</v>
      </c>
      <c r="Q279" s="8" t="n">
        <f aca="false">IF(OR(NOT(ISNUMBER(D279)),SUM(J279:M279)&lt;=0),0,SIGN(D279)*(Y279+IF(AH279&lt;=$Z279,1,0))/100)</f>
        <v>0</v>
      </c>
      <c r="R279" s="2" t="n">
        <f aca="false">IF(OR(NOT(ISNUMBER(D279)),SUM(J279:M279)&lt;=0),0,ROUND(ROUND(ABS(D279)*100,0)*J279/SUM(J279:M279),10))</f>
        <v>0</v>
      </c>
      <c r="S279" s="2" t="n">
        <f aca="false">IF(OR(NOT(ISNUMBER(D279)),SUM(J279:M279)&lt;=0),0,ROUND(ROUND(ABS(D279)*100,0)*K279/SUM(J279:M279),10))</f>
        <v>0</v>
      </c>
      <c r="T279" s="2" t="n">
        <f aca="false">IF(OR(NOT(ISNUMBER(D279)),SUM(J279:M279)&lt;=0),0,ROUND(ROUND(ABS(D279)*100,0)*L279/SUM(J279:M279),10))</f>
        <v>0</v>
      </c>
      <c r="U279" s="2" t="n">
        <f aca="false">IF(OR(NOT(ISNUMBER(D279)),SUM(J279:M279)&lt;=0),0,ROUND(ROUND(ABS(D279)*100,0)*M279/SUM(J279:M279),10))</f>
        <v>0</v>
      </c>
      <c r="V279" s="2" t="n">
        <f aca="false">INT(R279)</f>
        <v>0</v>
      </c>
      <c r="W279" s="2" t="n">
        <f aca="false">INT(S279)</f>
        <v>0</v>
      </c>
      <c r="X279" s="2" t="n">
        <f aca="false">INT(T279)</f>
        <v>0</v>
      </c>
      <c r="Y279" s="2" t="n">
        <f aca="false">INT(U279)</f>
        <v>0</v>
      </c>
      <c r="Z279" s="2" t="n">
        <f aca="false">IF(ISNUMBER(D279),ROUND(ABS(D279)*100,0)-SUM(V279:Y279),0)</f>
        <v>0</v>
      </c>
      <c r="AA279" s="2" t="n">
        <f aca="false">ROUND(R279-V279,10)</f>
        <v>0</v>
      </c>
      <c r="AB279" s="2" t="n">
        <f aca="false">ROUND(S279-W279,10)</f>
        <v>0</v>
      </c>
      <c r="AC279" s="2" t="n">
        <f aca="false">ROUND(T279-X279,10)</f>
        <v>0</v>
      </c>
      <c r="AD279" s="2" t="n">
        <f aca="false">ROUND(U279-Y279,10)</f>
        <v>0</v>
      </c>
      <c r="AE279" s="2" t="n">
        <f aca="false">COUNTIFS($AA279:$AD279,"&gt;"&amp;AA279)+COUNTIFS($AA279:AA279,AA279)</f>
        <v>1</v>
      </c>
      <c r="AF279" s="2" t="n">
        <f aca="false">COUNTIFS($AA279:$AD279,"&gt;"&amp;AB279)+COUNTIFS($AA279:AB279,AB279)</f>
        <v>2</v>
      </c>
      <c r="AG279" s="2" t="n">
        <f aca="false">COUNTIFS($AA279:$AD279,"&gt;"&amp;AC279)+COUNTIFS($AA279:AC279,AC279)</f>
        <v>3</v>
      </c>
      <c r="AH279" s="2" t="n">
        <f aca="false">COUNTIFS($AA279:$AD279,"&gt;"&amp;AD279)+COUNTIFS($AA279:AD279,AD279)</f>
        <v>4</v>
      </c>
      <c r="AI279" s="2" t="str">
        <f aca="false">IF(COUNTA(A279:I279)=0,"",IF(OR(NOT(ISNUMBER(A279)),B279="",COUNTIFS(Reparto!$A$8:INDEX(Reparto!$A$8:$A$11,Reparto!$E$5),C279)&lt;&gt;1,NOT(ISNUMBER(D279)),ABS(D279-ROUND(D279,2))&gt;0.000001,MIN(J279:M279)&lt;0,SUM(J279:M279)&lt;=0,COUNT(J279:M279)&lt;&gt;4,ABS(SUM(N279:Q279)-D279)&gt;0.000001),"REVISAR datos","Correcto"))</f>
        <v/>
      </c>
    </row>
    <row r="280" customFormat="false" ht="24" hidden="false" customHeight="true" outlineLevel="0" collapsed="false">
      <c r="A280" s="19"/>
      <c r="B280" s="17"/>
      <c r="C280" s="17"/>
      <c r="D280" s="18"/>
      <c r="E280" s="17"/>
      <c r="F280" s="17"/>
      <c r="G280" s="17"/>
      <c r="H280" s="17"/>
      <c r="I280" s="17"/>
      <c r="J280" s="2" t="n">
        <f aca="false">IF(1&gt;Reparto!$E$5,0,IF(F280="",Reparto!$D$8,F280))</f>
        <v>1800</v>
      </c>
      <c r="K280" s="2" t="n">
        <f aca="false">IF(2&gt;Reparto!$E$5,0,IF(G280="",Reparto!$D$9,G280))</f>
        <v>1200</v>
      </c>
      <c r="L280" s="2" t="n">
        <f aca="false">IF(3&gt;Reparto!$E$5,0,IF(H280="",Reparto!$D$10,H280))</f>
        <v>0</v>
      </c>
      <c r="M280" s="2" t="n">
        <f aca="false">IF(4&gt;Reparto!$E$5,0,IF(I280="",Reparto!$D$11,I280))</f>
        <v>0</v>
      </c>
      <c r="N280" s="8" t="n">
        <f aca="false">IF(OR(NOT(ISNUMBER(D280)),SUM(J280:M280)&lt;=0),0,SIGN(D280)*(V280+IF(AE280&lt;=$Z280,1,0))/100)</f>
        <v>0</v>
      </c>
      <c r="O280" s="8" t="n">
        <f aca="false">IF(OR(NOT(ISNUMBER(D280)),SUM(J280:M280)&lt;=0),0,SIGN(D280)*(W280+IF(AF280&lt;=$Z280,1,0))/100)</f>
        <v>0</v>
      </c>
      <c r="P280" s="8" t="n">
        <f aca="false">IF(OR(NOT(ISNUMBER(D280)),SUM(J280:M280)&lt;=0),0,SIGN(D280)*(X280+IF(AG280&lt;=$Z280,1,0))/100)</f>
        <v>0</v>
      </c>
      <c r="Q280" s="8" t="n">
        <f aca="false">IF(OR(NOT(ISNUMBER(D280)),SUM(J280:M280)&lt;=0),0,SIGN(D280)*(Y280+IF(AH280&lt;=$Z280,1,0))/100)</f>
        <v>0</v>
      </c>
      <c r="R280" s="2" t="n">
        <f aca="false">IF(OR(NOT(ISNUMBER(D280)),SUM(J280:M280)&lt;=0),0,ROUND(ROUND(ABS(D280)*100,0)*J280/SUM(J280:M280),10))</f>
        <v>0</v>
      </c>
      <c r="S280" s="2" t="n">
        <f aca="false">IF(OR(NOT(ISNUMBER(D280)),SUM(J280:M280)&lt;=0),0,ROUND(ROUND(ABS(D280)*100,0)*K280/SUM(J280:M280),10))</f>
        <v>0</v>
      </c>
      <c r="T280" s="2" t="n">
        <f aca="false">IF(OR(NOT(ISNUMBER(D280)),SUM(J280:M280)&lt;=0),0,ROUND(ROUND(ABS(D280)*100,0)*L280/SUM(J280:M280),10))</f>
        <v>0</v>
      </c>
      <c r="U280" s="2" t="n">
        <f aca="false">IF(OR(NOT(ISNUMBER(D280)),SUM(J280:M280)&lt;=0),0,ROUND(ROUND(ABS(D280)*100,0)*M280/SUM(J280:M280),10))</f>
        <v>0</v>
      </c>
      <c r="V280" s="2" t="n">
        <f aca="false">INT(R280)</f>
        <v>0</v>
      </c>
      <c r="W280" s="2" t="n">
        <f aca="false">INT(S280)</f>
        <v>0</v>
      </c>
      <c r="X280" s="2" t="n">
        <f aca="false">INT(T280)</f>
        <v>0</v>
      </c>
      <c r="Y280" s="2" t="n">
        <f aca="false">INT(U280)</f>
        <v>0</v>
      </c>
      <c r="Z280" s="2" t="n">
        <f aca="false">IF(ISNUMBER(D280),ROUND(ABS(D280)*100,0)-SUM(V280:Y280),0)</f>
        <v>0</v>
      </c>
      <c r="AA280" s="2" t="n">
        <f aca="false">ROUND(R280-V280,10)</f>
        <v>0</v>
      </c>
      <c r="AB280" s="2" t="n">
        <f aca="false">ROUND(S280-W280,10)</f>
        <v>0</v>
      </c>
      <c r="AC280" s="2" t="n">
        <f aca="false">ROUND(T280-X280,10)</f>
        <v>0</v>
      </c>
      <c r="AD280" s="2" t="n">
        <f aca="false">ROUND(U280-Y280,10)</f>
        <v>0</v>
      </c>
      <c r="AE280" s="2" t="n">
        <f aca="false">COUNTIFS($AA280:$AD280,"&gt;"&amp;AA280)+COUNTIFS($AA280:AA280,AA280)</f>
        <v>1</v>
      </c>
      <c r="AF280" s="2" t="n">
        <f aca="false">COUNTIFS($AA280:$AD280,"&gt;"&amp;AB280)+COUNTIFS($AA280:AB280,AB280)</f>
        <v>2</v>
      </c>
      <c r="AG280" s="2" t="n">
        <f aca="false">COUNTIFS($AA280:$AD280,"&gt;"&amp;AC280)+COUNTIFS($AA280:AC280,AC280)</f>
        <v>3</v>
      </c>
      <c r="AH280" s="2" t="n">
        <f aca="false">COUNTIFS($AA280:$AD280,"&gt;"&amp;AD280)+COUNTIFS($AA280:AD280,AD280)</f>
        <v>4</v>
      </c>
      <c r="AI280" s="2" t="str">
        <f aca="false">IF(COUNTA(A280:I280)=0,"",IF(OR(NOT(ISNUMBER(A280)),B280="",COUNTIFS(Reparto!$A$8:INDEX(Reparto!$A$8:$A$11,Reparto!$E$5),C280)&lt;&gt;1,NOT(ISNUMBER(D280)),ABS(D280-ROUND(D280,2))&gt;0.000001,MIN(J280:M280)&lt;0,SUM(J280:M280)&lt;=0,COUNT(J280:M280)&lt;&gt;4,ABS(SUM(N280:Q280)-D280)&gt;0.000001),"REVISAR datos","Correcto"))</f>
        <v/>
      </c>
    </row>
    <row r="281" customFormat="false" ht="24" hidden="false" customHeight="true" outlineLevel="0" collapsed="false">
      <c r="A281" s="19"/>
      <c r="B281" s="17"/>
      <c r="C281" s="17"/>
      <c r="D281" s="18"/>
      <c r="E281" s="17"/>
      <c r="F281" s="17"/>
      <c r="G281" s="17"/>
      <c r="H281" s="17"/>
      <c r="I281" s="17"/>
      <c r="J281" s="2" t="n">
        <f aca="false">IF(1&gt;Reparto!$E$5,0,IF(F281="",Reparto!$D$8,F281))</f>
        <v>1800</v>
      </c>
      <c r="K281" s="2" t="n">
        <f aca="false">IF(2&gt;Reparto!$E$5,0,IF(G281="",Reparto!$D$9,G281))</f>
        <v>1200</v>
      </c>
      <c r="L281" s="2" t="n">
        <f aca="false">IF(3&gt;Reparto!$E$5,0,IF(H281="",Reparto!$D$10,H281))</f>
        <v>0</v>
      </c>
      <c r="M281" s="2" t="n">
        <f aca="false">IF(4&gt;Reparto!$E$5,0,IF(I281="",Reparto!$D$11,I281))</f>
        <v>0</v>
      </c>
      <c r="N281" s="8" t="n">
        <f aca="false">IF(OR(NOT(ISNUMBER(D281)),SUM(J281:M281)&lt;=0),0,SIGN(D281)*(V281+IF(AE281&lt;=$Z281,1,0))/100)</f>
        <v>0</v>
      </c>
      <c r="O281" s="8" t="n">
        <f aca="false">IF(OR(NOT(ISNUMBER(D281)),SUM(J281:M281)&lt;=0),0,SIGN(D281)*(W281+IF(AF281&lt;=$Z281,1,0))/100)</f>
        <v>0</v>
      </c>
      <c r="P281" s="8" t="n">
        <f aca="false">IF(OR(NOT(ISNUMBER(D281)),SUM(J281:M281)&lt;=0),0,SIGN(D281)*(X281+IF(AG281&lt;=$Z281,1,0))/100)</f>
        <v>0</v>
      </c>
      <c r="Q281" s="8" t="n">
        <f aca="false">IF(OR(NOT(ISNUMBER(D281)),SUM(J281:M281)&lt;=0),0,SIGN(D281)*(Y281+IF(AH281&lt;=$Z281,1,0))/100)</f>
        <v>0</v>
      </c>
      <c r="R281" s="2" t="n">
        <f aca="false">IF(OR(NOT(ISNUMBER(D281)),SUM(J281:M281)&lt;=0),0,ROUND(ROUND(ABS(D281)*100,0)*J281/SUM(J281:M281),10))</f>
        <v>0</v>
      </c>
      <c r="S281" s="2" t="n">
        <f aca="false">IF(OR(NOT(ISNUMBER(D281)),SUM(J281:M281)&lt;=0),0,ROUND(ROUND(ABS(D281)*100,0)*K281/SUM(J281:M281),10))</f>
        <v>0</v>
      </c>
      <c r="T281" s="2" t="n">
        <f aca="false">IF(OR(NOT(ISNUMBER(D281)),SUM(J281:M281)&lt;=0),0,ROUND(ROUND(ABS(D281)*100,0)*L281/SUM(J281:M281),10))</f>
        <v>0</v>
      </c>
      <c r="U281" s="2" t="n">
        <f aca="false">IF(OR(NOT(ISNUMBER(D281)),SUM(J281:M281)&lt;=0),0,ROUND(ROUND(ABS(D281)*100,0)*M281/SUM(J281:M281),10))</f>
        <v>0</v>
      </c>
      <c r="V281" s="2" t="n">
        <f aca="false">INT(R281)</f>
        <v>0</v>
      </c>
      <c r="W281" s="2" t="n">
        <f aca="false">INT(S281)</f>
        <v>0</v>
      </c>
      <c r="X281" s="2" t="n">
        <f aca="false">INT(T281)</f>
        <v>0</v>
      </c>
      <c r="Y281" s="2" t="n">
        <f aca="false">INT(U281)</f>
        <v>0</v>
      </c>
      <c r="Z281" s="2" t="n">
        <f aca="false">IF(ISNUMBER(D281),ROUND(ABS(D281)*100,0)-SUM(V281:Y281),0)</f>
        <v>0</v>
      </c>
      <c r="AA281" s="2" t="n">
        <f aca="false">ROUND(R281-V281,10)</f>
        <v>0</v>
      </c>
      <c r="AB281" s="2" t="n">
        <f aca="false">ROUND(S281-W281,10)</f>
        <v>0</v>
      </c>
      <c r="AC281" s="2" t="n">
        <f aca="false">ROUND(T281-X281,10)</f>
        <v>0</v>
      </c>
      <c r="AD281" s="2" t="n">
        <f aca="false">ROUND(U281-Y281,10)</f>
        <v>0</v>
      </c>
      <c r="AE281" s="2" t="n">
        <f aca="false">COUNTIFS($AA281:$AD281,"&gt;"&amp;AA281)+COUNTIFS($AA281:AA281,AA281)</f>
        <v>1</v>
      </c>
      <c r="AF281" s="2" t="n">
        <f aca="false">COUNTIFS($AA281:$AD281,"&gt;"&amp;AB281)+COUNTIFS($AA281:AB281,AB281)</f>
        <v>2</v>
      </c>
      <c r="AG281" s="2" t="n">
        <f aca="false">COUNTIFS($AA281:$AD281,"&gt;"&amp;AC281)+COUNTIFS($AA281:AC281,AC281)</f>
        <v>3</v>
      </c>
      <c r="AH281" s="2" t="n">
        <f aca="false">COUNTIFS($AA281:$AD281,"&gt;"&amp;AD281)+COUNTIFS($AA281:AD281,AD281)</f>
        <v>4</v>
      </c>
      <c r="AI281" s="2" t="str">
        <f aca="false">IF(COUNTA(A281:I281)=0,"",IF(OR(NOT(ISNUMBER(A281)),B281="",COUNTIFS(Reparto!$A$8:INDEX(Reparto!$A$8:$A$11,Reparto!$E$5),C281)&lt;&gt;1,NOT(ISNUMBER(D281)),ABS(D281-ROUND(D281,2))&gt;0.000001,MIN(J281:M281)&lt;0,SUM(J281:M281)&lt;=0,COUNT(J281:M281)&lt;&gt;4,ABS(SUM(N281:Q281)-D281)&gt;0.000001),"REVISAR datos","Correcto"))</f>
        <v/>
      </c>
    </row>
    <row r="282" customFormat="false" ht="24" hidden="false" customHeight="true" outlineLevel="0" collapsed="false">
      <c r="A282" s="19"/>
      <c r="B282" s="17"/>
      <c r="C282" s="17"/>
      <c r="D282" s="18"/>
      <c r="E282" s="17"/>
      <c r="F282" s="17"/>
      <c r="G282" s="17"/>
      <c r="H282" s="17"/>
      <c r="I282" s="17"/>
      <c r="J282" s="2" t="n">
        <f aca="false">IF(1&gt;Reparto!$E$5,0,IF(F282="",Reparto!$D$8,F282))</f>
        <v>1800</v>
      </c>
      <c r="K282" s="2" t="n">
        <f aca="false">IF(2&gt;Reparto!$E$5,0,IF(G282="",Reparto!$D$9,G282))</f>
        <v>1200</v>
      </c>
      <c r="L282" s="2" t="n">
        <f aca="false">IF(3&gt;Reparto!$E$5,0,IF(H282="",Reparto!$D$10,H282))</f>
        <v>0</v>
      </c>
      <c r="M282" s="2" t="n">
        <f aca="false">IF(4&gt;Reparto!$E$5,0,IF(I282="",Reparto!$D$11,I282))</f>
        <v>0</v>
      </c>
      <c r="N282" s="8" t="n">
        <f aca="false">IF(OR(NOT(ISNUMBER(D282)),SUM(J282:M282)&lt;=0),0,SIGN(D282)*(V282+IF(AE282&lt;=$Z282,1,0))/100)</f>
        <v>0</v>
      </c>
      <c r="O282" s="8" t="n">
        <f aca="false">IF(OR(NOT(ISNUMBER(D282)),SUM(J282:M282)&lt;=0),0,SIGN(D282)*(W282+IF(AF282&lt;=$Z282,1,0))/100)</f>
        <v>0</v>
      </c>
      <c r="P282" s="8" t="n">
        <f aca="false">IF(OR(NOT(ISNUMBER(D282)),SUM(J282:M282)&lt;=0),0,SIGN(D282)*(X282+IF(AG282&lt;=$Z282,1,0))/100)</f>
        <v>0</v>
      </c>
      <c r="Q282" s="8" t="n">
        <f aca="false">IF(OR(NOT(ISNUMBER(D282)),SUM(J282:M282)&lt;=0),0,SIGN(D282)*(Y282+IF(AH282&lt;=$Z282,1,0))/100)</f>
        <v>0</v>
      </c>
      <c r="R282" s="2" t="n">
        <f aca="false">IF(OR(NOT(ISNUMBER(D282)),SUM(J282:M282)&lt;=0),0,ROUND(ROUND(ABS(D282)*100,0)*J282/SUM(J282:M282),10))</f>
        <v>0</v>
      </c>
      <c r="S282" s="2" t="n">
        <f aca="false">IF(OR(NOT(ISNUMBER(D282)),SUM(J282:M282)&lt;=0),0,ROUND(ROUND(ABS(D282)*100,0)*K282/SUM(J282:M282),10))</f>
        <v>0</v>
      </c>
      <c r="T282" s="2" t="n">
        <f aca="false">IF(OR(NOT(ISNUMBER(D282)),SUM(J282:M282)&lt;=0),0,ROUND(ROUND(ABS(D282)*100,0)*L282/SUM(J282:M282),10))</f>
        <v>0</v>
      </c>
      <c r="U282" s="2" t="n">
        <f aca="false">IF(OR(NOT(ISNUMBER(D282)),SUM(J282:M282)&lt;=0),0,ROUND(ROUND(ABS(D282)*100,0)*M282/SUM(J282:M282),10))</f>
        <v>0</v>
      </c>
      <c r="V282" s="2" t="n">
        <f aca="false">INT(R282)</f>
        <v>0</v>
      </c>
      <c r="W282" s="2" t="n">
        <f aca="false">INT(S282)</f>
        <v>0</v>
      </c>
      <c r="X282" s="2" t="n">
        <f aca="false">INT(T282)</f>
        <v>0</v>
      </c>
      <c r="Y282" s="2" t="n">
        <f aca="false">INT(U282)</f>
        <v>0</v>
      </c>
      <c r="Z282" s="2" t="n">
        <f aca="false">IF(ISNUMBER(D282),ROUND(ABS(D282)*100,0)-SUM(V282:Y282),0)</f>
        <v>0</v>
      </c>
      <c r="AA282" s="2" t="n">
        <f aca="false">ROUND(R282-V282,10)</f>
        <v>0</v>
      </c>
      <c r="AB282" s="2" t="n">
        <f aca="false">ROUND(S282-W282,10)</f>
        <v>0</v>
      </c>
      <c r="AC282" s="2" t="n">
        <f aca="false">ROUND(T282-X282,10)</f>
        <v>0</v>
      </c>
      <c r="AD282" s="2" t="n">
        <f aca="false">ROUND(U282-Y282,10)</f>
        <v>0</v>
      </c>
      <c r="AE282" s="2" t="n">
        <f aca="false">COUNTIFS($AA282:$AD282,"&gt;"&amp;AA282)+COUNTIFS($AA282:AA282,AA282)</f>
        <v>1</v>
      </c>
      <c r="AF282" s="2" t="n">
        <f aca="false">COUNTIFS($AA282:$AD282,"&gt;"&amp;AB282)+COUNTIFS($AA282:AB282,AB282)</f>
        <v>2</v>
      </c>
      <c r="AG282" s="2" t="n">
        <f aca="false">COUNTIFS($AA282:$AD282,"&gt;"&amp;AC282)+COUNTIFS($AA282:AC282,AC282)</f>
        <v>3</v>
      </c>
      <c r="AH282" s="2" t="n">
        <f aca="false">COUNTIFS($AA282:$AD282,"&gt;"&amp;AD282)+COUNTIFS($AA282:AD282,AD282)</f>
        <v>4</v>
      </c>
      <c r="AI282" s="2" t="str">
        <f aca="false">IF(COUNTA(A282:I282)=0,"",IF(OR(NOT(ISNUMBER(A282)),B282="",COUNTIFS(Reparto!$A$8:INDEX(Reparto!$A$8:$A$11,Reparto!$E$5),C282)&lt;&gt;1,NOT(ISNUMBER(D282)),ABS(D282-ROUND(D282,2))&gt;0.000001,MIN(J282:M282)&lt;0,SUM(J282:M282)&lt;=0,COUNT(J282:M282)&lt;&gt;4,ABS(SUM(N282:Q282)-D282)&gt;0.000001),"REVISAR datos","Correcto"))</f>
        <v/>
      </c>
    </row>
    <row r="283" customFormat="false" ht="24" hidden="false" customHeight="true" outlineLevel="0" collapsed="false">
      <c r="A283" s="19"/>
      <c r="B283" s="17"/>
      <c r="C283" s="17"/>
      <c r="D283" s="18"/>
      <c r="E283" s="17"/>
      <c r="F283" s="17"/>
      <c r="G283" s="17"/>
      <c r="H283" s="17"/>
      <c r="I283" s="17"/>
      <c r="J283" s="2" t="n">
        <f aca="false">IF(1&gt;Reparto!$E$5,0,IF(F283="",Reparto!$D$8,F283))</f>
        <v>1800</v>
      </c>
      <c r="K283" s="2" t="n">
        <f aca="false">IF(2&gt;Reparto!$E$5,0,IF(G283="",Reparto!$D$9,G283))</f>
        <v>1200</v>
      </c>
      <c r="L283" s="2" t="n">
        <f aca="false">IF(3&gt;Reparto!$E$5,0,IF(H283="",Reparto!$D$10,H283))</f>
        <v>0</v>
      </c>
      <c r="M283" s="2" t="n">
        <f aca="false">IF(4&gt;Reparto!$E$5,0,IF(I283="",Reparto!$D$11,I283))</f>
        <v>0</v>
      </c>
      <c r="N283" s="8" t="n">
        <f aca="false">IF(OR(NOT(ISNUMBER(D283)),SUM(J283:M283)&lt;=0),0,SIGN(D283)*(V283+IF(AE283&lt;=$Z283,1,0))/100)</f>
        <v>0</v>
      </c>
      <c r="O283" s="8" t="n">
        <f aca="false">IF(OR(NOT(ISNUMBER(D283)),SUM(J283:M283)&lt;=0),0,SIGN(D283)*(W283+IF(AF283&lt;=$Z283,1,0))/100)</f>
        <v>0</v>
      </c>
      <c r="P283" s="8" t="n">
        <f aca="false">IF(OR(NOT(ISNUMBER(D283)),SUM(J283:M283)&lt;=0),0,SIGN(D283)*(X283+IF(AG283&lt;=$Z283,1,0))/100)</f>
        <v>0</v>
      </c>
      <c r="Q283" s="8" t="n">
        <f aca="false">IF(OR(NOT(ISNUMBER(D283)),SUM(J283:M283)&lt;=0),0,SIGN(D283)*(Y283+IF(AH283&lt;=$Z283,1,0))/100)</f>
        <v>0</v>
      </c>
      <c r="R283" s="2" t="n">
        <f aca="false">IF(OR(NOT(ISNUMBER(D283)),SUM(J283:M283)&lt;=0),0,ROUND(ROUND(ABS(D283)*100,0)*J283/SUM(J283:M283),10))</f>
        <v>0</v>
      </c>
      <c r="S283" s="2" t="n">
        <f aca="false">IF(OR(NOT(ISNUMBER(D283)),SUM(J283:M283)&lt;=0),0,ROUND(ROUND(ABS(D283)*100,0)*K283/SUM(J283:M283),10))</f>
        <v>0</v>
      </c>
      <c r="T283" s="2" t="n">
        <f aca="false">IF(OR(NOT(ISNUMBER(D283)),SUM(J283:M283)&lt;=0),0,ROUND(ROUND(ABS(D283)*100,0)*L283/SUM(J283:M283),10))</f>
        <v>0</v>
      </c>
      <c r="U283" s="2" t="n">
        <f aca="false">IF(OR(NOT(ISNUMBER(D283)),SUM(J283:M283)&lt;=0),0,ROUND(ROUND(ABS(D283)*100,0)*M283/SUM(J283:M283),10))</f>
        <v>0</v>
      </c>
      <c r="V283" s="2" t="n">
        <f aca="false">INT(R283)</f>
        <v>0</v>
      </c>
      <c r="W283" s="2" t="n">
        <f aca="false">INT(S283)</f>
        <v>0</v>
      </c>
      <c r="X283" s="2" t="n">
        <f aca="false">INT(T283)</f>
        <v>0</v>
      </c>
      <c r="Y283" s="2" t="n">
        <f aca="false">INT(U283)</f>
        <v>0</v>
      </c>
      <c r="Z283" s="2" t="n">
        <f aca="false">IF(ISNUMBER(D283),ROUND(ABS(D283)*100,0)-SUM(V283:Y283),0)</f>
        <v>0</v>
      </c>
      <c r="AA283" s="2" t="n">
        <f aca="false">ROUND(R283-V283,10)</f>
        <v>0</v>
      </c>
      <c r="AB283" s="2" t="n">
        <f aca="false">ROUND(S283-W283,10)</f>
        <v>0</v>
      </c>
      <c r="AC283" s="2" t="n">
        <f aca="false">ROUND(T283-X283,10)</f>
        <v>0</v>
      </c>
      <c r="AD283" s="2" t="n">
        <f aca="false">ROUND(U283-Y283,10)</f>
        <v>0</v>
      </c>
      <c r="AE283" s="2" t="n">
        <f aca="false">COUNTIFS($AA283:$AD283,"&gt;"&amp;AA283)+COUNTIFS($AA283:AA283,AA283)</f>
        <v>1</v>
      </c>
      <c r="AF283" s="2" t="n">
        <f aca="false">COUNTIFS($AA283:$AD283,"&gt;"&amp;AB283)+COUNTIFS($AA283:AB283,AB283)</f>
        <v>2</v>
      </c>
      <c r="AG283" s="2" t="n">
        <f aca="false">COUNTIFS($AA283:$AD283,"&gt;"&amp;AC283)+COUNTIFS($AA283:AC283,AC283)</f>
        <v>3</v>
      </c>
      <c r="AH283" s="2" t="n">
        <f aca="false">COUNTIFS($AA283:$AD283,"&gt;"&amp;AD283)+COUNTIFS($AA283:AD283,AD283)</f>
        <v>4</v>
      </c>
      <c r="AI283" s="2" t="str">
        <f aca="false">IF(COUNTA(A283:I283)=0,"",IF(OR(NOT(ISNUMBER(A283)),B283="",COUNTIFS(Reparto!$A$8:INDEX(Reparto!$A$8:$A$11,Reparto!$E$5),C283)&lt;&gt;1,NOT(ISNUMBER(D283)),ABS(D283-ROUND(D283,2))&gt;0.000001,MIN(J283:M283)&lt;0,SUM(J283:M283)&lt;=0,COUNT(J283:M283)&lt;&gt;4,ABS(SUM(N283:Q283)-D283)&gt;0.000001),"REVISAR datos","Correcto"))</f>
        <v/>
      </c>
    </row>
    <row r="284" customFormat="false" ht="24" hidden="false" customHeight="true" outlineLevel="0" collapsed="false">
      <c r="A284" s="19"/>
      <c r="B284" s="17"/>
      <c r="C284" s="17"/>
      <c r="D284" s="18"/>
      <c r="E284" s="17"/>
      <c r="F284" s="17"/>
      <c r="G284" s="17"/>
      <c r="H284" s="17"/>
      <c r="I284" s="17"/>
      <c r="J284" s="2" t="n">
        <f aca="false">IF(1&gt;Reparto!$E$5,0,IF(F284="",Reparto!$D$8,F284))</f>
        <v>1800</v>
      </c>
      <c r="K284" s="2" t="n">
        <f aca="false">IF(2&gt;Reparto!$E$5,0,IF(G284="",Reparto!$D$9,G284))</f>
        <v>1200</v>
      </c>
      <c r="L284" s="2" t="n">
        <f aca="false">IF(3&gt;Reparto!$E$5,0,IF(H284="",Reparto!$D$10,H284))</f>
        <v>0</v>
      </c>
      <c r="M284" s="2" t="n">
        <f aca="false">IF(4&gt;Reparto!$E$5,0,IF(I284="",Reparto!$D$11,I284))</f>
        <v>0</v>
      </c>
      <c r="N284" s="8" t="n">
        <f aca="false">IF(OR(NOT(ISNUMBER(D284)),SUM(J284:M284)&lt;=0),0,SIGN(D284)*(V284+IF(AE284&lt;=$Z284,1,0))/100)</f>
        <v>0</v>
      </c>
      <c r="O284" s="8" t="n">
        <f aca="false">IF(OR(NOT(ISNUMBER(D284)),SUM(J284:M284)&lt;=0),0,SIGN(D284)*(W284+IF(AF284&lt;=$Z284,1,0))/100)</f>
        <v>0</v>
      </c>
      <c r="P284" s="8" t="n">
        <f aca="false">IF(OR(NOT(ISNUMBER(D284)),SUM(J284:M284)&lt;=0),0,SIGN(D284)*(X284+IF(AG284&lt;=$Z284,1,0))/100)</f>
        <v>0</v>
      </c>
      <c r="Q284" s="8" t="n">
        <f aca="false">IF(OR(NOT(ISNUMBER(D284)),SUM(J284:M284)&lt;=0),0,SIGN(D284)*(Y284+IF(AH284&lt;=$Z284,1,0))/100)</f>
        <v>0</v>
      </c>
      <c r="R284" s="2" t="n">
        <f aca="false">IF(OR(NOT(ISNUMBER(D284)),SUM(J284:M284)&lt;=0),0,ROUND(ROUND(ABS(D284)*100,0)*J284/SUM(J284:M284),10))</f>
        <v>0</v>
      </c>
      <c r="S284" s="2" t="n">
        <f aca="false">IF(OR(NOT(ISNUMBER(D284)),SUM(J284:M284)&lt;=0),0,ROUND(ROUND(ABS(D284)*100,0)*K284/SUM(J284:M284),10))</f>
        <v>0</v>
      </c>
      <c r="T284" s="2" t="n">
        <f aca="false">IF(OR(NOT(ISNUMBER(D284)),SUM(J284:M284)&lt;=0),0,ROUND(ROUND(ABS(D284)*100,0)*L284/SUM(J284:M284),10))</f>
        <v>0</v>
      </c>
      <c r="U284" s="2" t="n">
        <f aca="false">IF(OR(NOT(ISNUMBER(D284)),SUM(J284:M284)&lt;=0),0,ROUND(ROUND(ABS(D284)*100,0)*M284/SUM(J284:M284),10))</f>
        <v>0</v>
      </c>
      <c r="V284" s="2" t="n">
        <f aca="false">INT(R284)</f>
        <v>0</v>
      </c>
      <c r="W284" s="2" t="n">
        <f aca="false">INT(S284)</f>
        <v>0</v>
      </c>
      <c r="X284" s="2" t="n">
        <f aca="false">INT(T284)</f>
        <v>0</v>
      </c>
      <c r="Y284" s="2" t="n">
        <f aca="false">INT(U284)</f>
        <v>0</v>
      </c>
      <c r="Z284" s="2" t="n">
        <f aca="false">IF(ISNUMBER(D284),ROUND(ABS(D284)*100,0)-SUM(V284:Y284),0)</f>
        <v>0</v>
      </c>
      <c r="AA284" s="2" t="n">
        <f aca="false">ROUND(R284-V284,10)</f>
        <v>0</v>
      </c>
      <c r="AB284" s="2" t="n">
        <f aca="false">ROUND(S284-W284,10)</f>
        <v>0</v>
      </c>
      <c r="AC284" s="2" t="n">
        <f aca="false">ROUND(T284-X284,10)</f>
        <v>0</v>
      </c>
      <c r="AD284" s="2" t="n">
        <f aca="false">ROUND(U284-Y284,10)</f>
        <v>0</v>
      </c>
      <c r="AE284" s="2" t="n">
        <f aca="false">COUNTIFS($AA284:$AD284,"&gt;"&amp;AA284)+COUNTIFS($AA284:AA284,AA284)</f>
        <v>1</v>
      </c>
      <c r="AF284" s="2" t="n">
        <f aca="false">COUNTIFS($AA284:$AD284,"&gt;"&amp;AB284)+COUNTIFS($AA284:AB284,AB284)</f>
        <v>2</v>
      </c>
      <c r="AG284" s="2" t="n">
        <f aca="false">COUNTIFS($AA284:$AD284,"&gt;"&amp;AC284)+COUNTIFS($AA284:AC284,AC284)</f>
        <v>3</v>
      </c>
      <c r="AH284" s="2" t="n">
        <f aca="false">COUNTIFS($AA284:$AD284,"&gt;"&amp;AD284)+COUNTIFS($AA284:AD284,AD284)</f>
        <v>4</v>
      </c>
      <c r="AI284" s="2" t="str">
        <f aca="false">IF(COUNTA(A284:I284)=0,"",IF(OR(NOT(ISNUMBER(A284)),B284="",COUNTIFS(Reparto!$A$8:INDEX(Reparto!$A$8:$A$11,Reparto!$E$5),C284)&lt;&gt;1,NOT(ISNUMBER(D284)),ABS(D284-ROUND(D284,2))&gt;0.000001,MIN(J284:M284)&lt;0,SUM(J284:M284)&lt;=0,COUNT(J284:M284)&lt;&gt;4,ABS(SUM(N284:Q284)-D284)&gt;0.000001),"REVISAR datos","Correcto"))</f>
        <v/>
      </c>
    </row>
    <row r="285" customFormat="false" ht="24" hidden="false" customHeight="true" outlineLevel="0" collapsed="false">
      <c r="A285" s="19"/>
      <c r="B285" s="17"/>
      <c r="C285" s="17"/>
      <c r="D285" s="18"/>
      <c r="E285" s="17"/>
      <c r="F285" s="17"/>
      <c r="G285" s="17"/>
      <c r="H285" s="17"/>
      <c r="I285" s="17"/>
      <c r="J285" s="2" t="n">
        <f aca="false">IF(1&gt;Reparto!$E$5,0,IF(F285="",Reparto!$D$8,F285))</f>
        <v>1800</v>
      </c>
      <c r="K285" s="2" t="n">
        <f aca="false">IF(2&gt;Reparto!$E$5,0,IF(G285="",Reparto!$D$9,G285))</f>
        <v>1200</v>
      </c>
      <c r="L285" s="2" t="n">
        <f aca="false">IF(3&gt;Reparto!$E$5,0,IF(H285="",Reparto!$D$10,H285))</f>
        <v>0</v>
      </c>
      <c r="M285" s="2" t="n">
        <f aca="false">IF(4&gt;Reparto!$E$5,0,IF(I285="",Reparto!$D$11,I285))</f>
        <v>0</v>
      </c>
      <c r="N285" s="8" t="n">
        <f aca="false">IF(OR(NOT(ISNUMBER(D285)),SUM(J285:M285)&lt;=0),0,SIGN(D285)*(V285+IF(AE285&lt;=$Z285,1,0))/100)</f>
        <v>0</v>
      </c>
      <c r="O285" s="8" t="n">
        <f aca="false">IF(OR(NOT(ISNUMBER(D285)),SUM(J285:M285)&lt;=0),0,SIGN(D285)*(W285+IF(AF285&lt;=$Z285,1,0))/100)</f>
        <v>0</v>
      </c>
      <c r="P285" s="8" t="n">
        <f aca="false">IF(OR(NOT(ISNUMBER(D285)),SUM(J285:M285)&lt;=0),0,SIGN(D285)*(X285+IF(AG285&lt;=$Z285,1,0))/100)</f>
        <v>0</v>
      </c>
      <c r="Q285" s="8" t="n">
        <f aca="false">IF(OR(NOT(ISNUMBER(D285)),SUM(J285:M285)&lt;=0),0,SIGN(D285)*(Y285+IF(AH285&lt;=$Z285,1,0))/100)</f>
        <v>0</v>
      </c>
      <c r="R285" s="2" t="n">
        <f aca="false">IF(OR(NOT(ISNUMBER(D285)),SUM(J285:M285)&lt;=0),0,ROUND(ROUND(ABS(D285)*100,0)*J285/SUM(J285:M285),10))</f>
        <v>0</v>
      </c>
      <c r="S285" s="2" t="n">
        <f aca="false">IF(OR(NOT(ISNUMBER(D285)),SUM(J285:M285)&lt;=0),0,ROUND(ROUND(ABS(D285)*100,0)*K285/SUM(J285:M285),10))</f>
        <v>0</v>
      </c>
      <c r="T285" s="2" t="n">
        <f aca="false">IF(OR(NOT(ISNUMBER(D285)),SUM(J285:M285)&lt;=0),0,ROUND(ROUND(ABS(D285)*100,0)*L285/SUM(J285:M285),10))</f>
        <v>0</v>
      </c>
      <c r="U285" s="2" t="n">
        <f aca="false">IF(OR(NOT(ISNUMBER(D285)),SUM(J285:M285)&lt;=0),0,ROUND(ROUND(ABS(D285)*100,0)*M285/SUM(J285:M285),10))</f>
        <v>0</v>
      </c>
      <c r="V285" s="2" t="n">
        <f aca="false">INT(R285)</f>
        <v>0</v>
      </c>
      <c r="W285" s="2" t="n">
        <f aca="false">INT(S285)</f>
        <v>0</v>
      </c>
      <c r="X285" s="2" t="n">
        <f aca="false">INT(T285)</f>
        <v>0</v>
      </c>
      <c r="Y285" s="2" t="n">
        <f aca="false">INT(U285)</f>
        <v>0</v>
      </c>
      <c r="Z285" s="2" t="n">
        <f aca="false">IF(ISNUMBER(D285),ROUND(ABS(D285)*100,0)-SUM(V285:Y285),0)</f>
        <v>0</v>
      </c>
      <c r="AA285" s="2" t="n">
        <f aca="false">ROUND(R285-V285,10)</f>
        <v>0</v>
      </c>
      <c r="AB285" s="2" t="n">
        <f aca="false">ROUND(S285-W285,10)</f>
        <v>0</v>
      </c>
      <c r="AC285" s="2" t="n">
        <f aca="false">ROUND(T285-X285,10)</f>
        <v>0</v>
      </c>
      <c r="AD285" s="2" t="n">
        <f aca="false">ROUND(U285-Y285,10)</f>
        <v>0</v>
      </c>
      <c r="AE285" s="2" t="n">
        <f aca="false">COUNTIFS($AA285:$AD285,"&gt;"&amp;AA285)+COUNTIFS($AA285:AA285,AA285)</f>
        <v>1</v>
      </c>
      <c r="AF285" s="2" t="n">
        <f aca="false">COUNTIFS($AA285:$AD285,"&gt;"&amp;AB285)+COUNTIFS($AA285:AB285,AB285)</f>
        <v>2</v>
      </c>
      <c r="AG285" s="2" t="n">
        <f aca="false">COUNTIFS($AA285:$AD285,"&gt;"&amp;AC285)+COUNTIFS($AA285:AC285,AC285)</f>
        <v>3</v>
      </c>
      <c r="AH285" s="2" t="n">
        <f aca="false">COUNTIFS($AA285:$AD285,"&gt;"&amp;AD285)+COUNTIFS($AA285:AD285,AD285)</f>
        <v>4</v>
      </c>
      <c r="AI285" s="2" t="str">
        <f aca="false">IF(COUNTA(A285:I285)=0,"",IF(OR(NOT(ISNUMBER(A285)),B285="",COUNTIFS(Reparto!$A$8:INDEX(Reparto!$A$8:$A$11,Reparto!$E$5),C285)&lt;&gt;1,NOT(ISNUMBER(D285)),ABS(D285-ROUND(D285,2))&gt;0.000001,MIN(J285:M285)&lt;0,SUM(J285:M285)&lt;=0,COUNT(J285:M285)&lt;&gt;4,ABS(SUM(N285:Q285)-D285)&gt;0.000001),"REVISAR datos","Correcto"))</f>
        <v/>
      </c>
    </row>
    <row r="286" customFormat="false" ht="24" hidden="false" customHeight="true" outlineLevel="0" collapsed="false">
      <c r="A286" s="19"/>
      <c r="B286" s="17"/>
      <c r="C286" s="17"/>
      <c r="D286" s="18"/>
      <c r="E286" s="17"/>
      <c r="F286" s="17"/>
      <c r="G286" s="17"/>
      <c r="H286" s="17"/>
      <c r="I286" s="17"/>
      <c r="J286" s="2" t="n">
        <f aca="false">IF(1&gt;Reparto!$E$5,0,IF(F286="",Reparto!$D$8,F286))</f>
        <v>1800</v>
      </c>
      <c r="K286" s="2" t="n">
        <f aca="false">IF(2&gt;Reparto!$E$5,0,IF(G286="",Reparto!$D$9,G286))</f>
        <v>1200</v>
      </c>
      <c r="L286" s="2" t="n">
        <f aca="false">IF(3&gt;Reparto!$E$5,0,IF(H286="",Reparto!$D$10,H286))</f>
        <v>0</v>
      </c>
      <c r="M286" s="2" t="n">
        <f aca="false">IF(4&gt;Reparto!$E$5,0,IF(I286="",Reparto!$D$11,I286))</f>
        <v>0</v>
      </c>
      <c r="N286" s="8" t="n">
        <f aca="false">IF(OR(NOT(ISNUMBER(D286)),SUM(J286:M286)&lt;=0),0,SIGN(D286)*(V286+IF(AE286&lt;=$Z286,1,0))/100)</f>
        <v>0</v>
      </c>
      <c r="O286" s="8" t="n">
        <f aca="false">IF(OR(NOT(ISNUMBER(D286)),SUM(J286:M286)&lt;=0),0,SIGN(D286)*(W286+IF(AF286&lt;=$Z286,1,0))/100)</f>
        <v>0</v>
      </c>
      <c r="P286" s="8" t="n">
        <f aca="false">IF(OR(NOT(ISNUMBER(D286)),SUM(J286:M286)&lt;=0),0,SIGN(D286)*(X286+IF(AG286&lt;=$Z286,1,0))/100)</f>
        <v>0</v>
      </c>
      <c r="Q286" s="8" t="n">
        <f aca="false">IF(OR(NOT(ISNUMBER(D286)),SUM(J286:M286)&lt;=0),0,SIGN(D286)*(Y286+IF(AH286&lt;=$Z286,1,0))/100)</f>
        <v>0</v>
      </c>
      <c r="R286" s="2" t="n">
        <f aca="false">IF(OR(NOT(ISNUMBER(D286)),SUM(J286:M286)&lt;=0),0,ROUND(ROUND(ABS(D286)*100,0)*J286/SUM(J286:M286),10))</f>
        <v>0</v>
      </c>
      <c r="S286" s="2" t="n">
        <f aca="false">IF(OR(NOT(ISNUMBER(D286)),SUM(J286:M286)&lt;=0),0,ROUND(ROUND(ABS(D286)*100,0)*K286/SUM(J286:M286),10))</f>
        <v>0</v>
      </c>
      <c r="T286" s="2" t="n">
        <f aca="false">IF(OR(NOT(ISNUMBER(D286)),SUM(J286:M286)&lt;=0),0,ROUND(ROUND(ABS(D286)*100,0)*L286/SUM(J286:M286),10))</f>
        <v>0</v>
      </c>
      <c r="U286" s="2" t="n">
        <f aca="false">IF(OR(NOT(ISNUMBER(D286)),SUM(J286:M286)&lt;=0),0,ROUND(ROUND(ABS(D286)*100,0)*M286/SUM(J286:M286),10))</f>
        <v>0</v>
      </c>
      <c r="V286" s="2" t="n">
        <f aca="false">INT(R286)</f>
        <v>0</v>
      </c>
      <c r="W286" s="2" t="n">
        <f aca="false">INT(S286)</f>
        <v>0</v>
      </c>
      <c r="X286" s="2" t="n">
        <f aca="false">INT(T286)</f>
        <v>0</v>
      </c>
      <c r="Y286" s="2" t="n">
        <f aca="false">INT(U286)</f>
        <v>0</v>
      </c>
      <c r="Z286" s="2" t="n">
        <f aca="false">IF(ISNUMBER(D286),ROUND(ABS(D286)*100,0)-SUM(V286:Y286),0)</f>
        <v>0</v>
      </c>
      <c r="AA286" s="2" t="n">
        <f aca="false">ROUND(R286-V286,10)</f>
        <v>0</v>
      </c>
      <c r="AB286" s="2" t="n">
        <f aca="false">ROUND(S286-W286,10)</f>
        <v>0</v>
      </c>
      <c r="AC286" s="2" t="n">
        <f aca="false">ROUND(T286-X286,10)</f>
        <v>0</v>
      </c>
      <c r="AD286" s="2" t="n">
        <f aca="false">ROUND(U286-Y286,10)</f>
        <v>0</v>
      </c>
      <c r="AE286" s="2" t="n">
        <f aca="false">COUNTIFS($AA286:$AD286,"&gt;"&amp;AA286)+COUNTIFS($AA286:AA286,AA286)</f>
        <v>1</v>
      </c>
      <c r="AF286" s="2" t="n">
        <f aca="false">COUNTIFS($AA286:$AD286,"&gt;"&amp;AB286)+COUNTIFS($AA286:AB286,AB286)</f>
        <v>2</v>
      </c>
      <c r="AG286" s="2" t="n">
        <f aca="false">COUNTIFS($AA286:$AD286,"&gt;"&amp;AC286)+COUNTIFS($AA286:AC286,AC286)</f>
        <v>3</v>
      </c>
      <c r="AH286" s="2" t="n">
        <f aca="false">COUNTIFS($AA286:$AD286,"&gt;"&amp;AD286)+COUNTIFS($AA286:AD286,AD286)</f>
        <v>4</v>
      </c>
      <c r="AI286" s="2" t="str">
        <f aca="false">IF(COUNTA(A286:I286)=0,"",IF(OR(NOT(ISNUMBER(A286)),B286="",COUNTIFS(Reparto!$A$8:INDEX(Reparto!$A$8:$A$11,Reparto!$E$5),C286)&lt;&gt;1,NOT(ISNUMBER(D286)),ABS(D286-ROUND(D286,2))&gt;0.000001,MIN(J286:M286)&lt;0,SUM(J286:M286)&lt;=0,COUNT(J286:M286)&lt;&gt;4,ABS(SUM(N286:Q286)-D286)&gt;0.000001),"REVISAR datos","Correcto"))</f>
        <v/>
      </c>
    </row>
    <row r="287" customFormat="false" ht="24" hidden="false" customHeight="true" outlineLevel="0" collapsed="false">
      <c r="A287" s="19"/>
      <c r="B287" s="17"/>
      <c r="C287" s="17"/>
      <c r="D287" s="18"/>
      <c r="E287" s="17"/>
      <c r="F287" s="17"/>
      <c r="G287" s="17"/>
      <c r="H287" s="17"/>
      <c r="I287" s="17"/>
      <c r="J287" s="2" t="n">
        <f aca="false">IF(1&gt;Reparto!$E$5,0,IF(F287="",Reparto!$D$8,F287))</f>
        <v>1800</v>
      </c>
      <c r="K287" s="2" t="n">
        <f aca="false">IF(2&gt;Reparto!$E$5,0,IF(G287="",Reparto!$D$9,G287))</f>
        <v>1200</v>
      </c>
      <c r="L287" s="2" t="n">
        <f aca="false">IF(3&gt;Reparto!$E$5,0,IF(H287="",Reparto!$D$10,H287))</f>
        <v>0</v>
      </c>
      <c r="M287" s="2" t="n">
        <f aca="false">IF(4&gt;Reparto!$E$5,0,IF(I287="",Reparto!$D$11,I287))</f>
        <v>0</v>
      </c>
      <c r="N287" s="8" t="n">
        <f aca="false">IF(OR(NOT(ISNUMBER(D287)),SUM(J287:M287)&lt;=0),0,SIGN(D287)*(V287+IF(AE287&lt;=$Z287,1,0))/100)</f>
        <v>0</v>
      </c>
      <c r="O287" s="8" t="n">
        <f aca="false">IF(OR(NOT(ISNUMBER(D287)),SUM(J287:M287)&lt;=0),0,SIGN(D287)*(W287+IF(AF287&lt;=$Z287,1,0))/100)</f>
        <v>0</v>
      </c>
      <c r="P287" s="8" t="n">
        <f aca="false">IF(OR(NOT(ISNUMBER(D287)),SUM(J287:M287)&lt;=0),0,SIGN(D287)*(X287+IF(AG287&lt;=$Z287,1,0))/100)</f>
        <v>0</v>
      </c>
      <c r="Q287" s="8" t="n">
        <f aca="false">IF(OR(NOT(ISNUMBER(D287)),SUM(J287:M287)&lt;=0),0,SIGN(D287)*(Y287+IF(AH287&lt;=$Z287,1,0))/100)</f>
        <v>0</v>
      </c>
      <c r="R287" s="2" t="n">
        <f aca="false">IF(OR(NOT(ISNUMBER(D287)),SUM(J287:M287)&lt;=0),0,ROUND(ROUND(ABS(D287)*100,0)*J287/SUM(J287:M287),10))</f>
        <v>0</v>
      </c>
      <c r="S287" s="2" t="n">
        <f aca="false">IF(OR(NOT(ISNUMBER(D287)),SUM(J287:M287)&lt;=0),0,ROUND(ROUND(ABS(D287)*100,0)*K287/SUM(J287:M287),10))</f>
        <v>0</v>
      </c>
      <c r="T287" s="2" t="n">
        <f aca="false">IF(OR(NOT(ISNUMBER(D287)),SUM(J287:M287)&lt;=0),0,ROUND(ROUND(ABS(D287)*100,0)*L287/SUM(J287:M287),10))</f>
        <v>0</v>
      </c>
      <c r="U287" s="2" t="n">
        <f aca="false">IF(OR(NOT(ISNUMBER(D287)),SUM(J287:M287)&lt;=0),0,ROUND(ROUND(ABS(D287)*100,0)*M287/SUM(J287:M287),10))</f>
        <v>0</v>
      </c>
      <c r="V287" s="2" t="n">
        <f aca="false">INT(R287)</f>
        <v>0</v>
      </c>
      <c r="W287" s="2" t="n">
        <f aca="false">INT(S287)</f>
        <v>0</v>
      </c>
      <c r="X287" s="2" t="n">
        <f aca="false">INT(T287)</f>
        <v>0</v>
      </c>
      <c r="Y287" s="2" t="n">
        <f aca="false">INT(U287)</f>
        <v>0</v>
      </c>
      <c r="Z287" s="2" t="n">
        <f aca="false">IF(ISNUMBER(D287),ROUND(ABS(D287)*100,0)-SUM(V287:Y287),0)</f>
        <v>0</v>
      </c>
      <c r="AA287" s="2" t="n">
        <f aca="false">ROUND(R287-V287,10)</f>
        <v>0</v>
      </c>
      <c r="AB287" s="2" t="n">
        <f aca="false">ROUND(S287-W287,10)</f>
        <v>0</v>
      </c>
      <c r="AC287" s="2" t="n">
        <f aca="false">ROUND(T287-X287,10)</f>
        <v>0</v>
      </c>
      <c r="AD287" s="2" t="n">
        <f aca="false">ROUND(U287-Y287,10)</f>
        <v>0</v>
      </c>
      <c r="AE287" s="2" t="n">
        <f aca="false">COUNTIFS($AA287:$AD287,"&gt;"&amp;AA287)+COUNTIFS($AA287:AA287,AA287)</f>
        <v>1</v>
      </c>
      <c r="AF287" s="2" t="n">
        <f aca="false">COUNTIFS($AA287:$AD287,"&gt;"&amp;AB287)+COUNTIFS($AA287:AB287,AB287)</f>
        <v>2</v>
      </c>
      <c r="AG287" s="2" t="n">
        <f aca="false">COUNTIFS($AA287:$AD287,"&gt;"&amp;AC287)+COUNTIFS($AA287:AC287,AC287)</f>
        <v>3</v>
      </c>
      <c r="AH287" s="2" t="n">
        <f aca="false">COUNTIFS($AA287:$AD287,"&gt;"&amp;AD287)+COUNTIFS($AA287:AD287,AD287)</f>
        <v>4</v>
      </c>
      <c r="AI287" s="2" t="str">
        <f aca="false">IF(COUNTA(A287:I287)=0,"",IF(OR(NOT(ISNUMBER(A287)),B287="",COUNTIFS(Reparto!$A$8:INDEX(Reparto!$A$8:$A$11,Reparto!$E$5),C287)&lt;&gt;1,NOT(ISNUMBER(D287)),ABS(D287-ROUND(D287,2))&gt;0.000001,MIN(J287:M287)&lt;0,SUM(J287:M287)&lt;=0,COUNT(J287:M287)&lt;&gt;4,ABS(SUM(N287:Q287)-D287)&gt;0.000001),"REVISAR datos","Correcto"))</f>
        <v/>
      </c>
    </row>
    <row r="288" customFormat="false" ht="24" hidden="false" customHeight="true" outlineLevel="0" collapsed="false">
      <c r="A288" s="19"/>
      <c r="B288" s="17"/>
      <c r="C288" s="17"/>
      <c r="D288" s="18"/>
      <c r="E288" s="17"/>
      <c r="F288" s="17"/>
      <c r="G288" s="17"/>
      <c r="H288" s="17"/>
      <c r="I288" s="17"/>
      <c r="J288" s="2" t="n">
        <f aca="false">IF(1&gt;Reparto!$E$5,0,IF(F288="",Reparto!$D$8,F288))</f>
        <v>1800</v>
      </c>
      <c r="K288" s="2" t="n">
        <f aca="false">IF(2&gt;Reparto!$E$5,0,IF(G288="",Reparto!$D$9,G288))</f>
        <v>1200</v>
      </c>
      <c r="L288" s="2" t="n">
        <f aca="false">IF(3&gt;Reparto!$E$5,0,IF(H288="",Reparto!$D$10,H288))</f>
        <v>0</v>
      </c>
      <c r="M288" s="2" t="n">
        <f aca="false">IF(4&gt;Reparto!$E$5,0,IF(I288="",Reparto!$D$11,I288))</f>
        <v>0</v>
      </c>
      <c r="N288" s="8" t="n">
        <f aca="false">IF(OR(NOT(ISNUMBER(D288)),SUM(J288:M288)&lt;=0),0,SIGN(D288)*(V288+IF(AE288&lt;=$Z288,1,0))/100)</f>
        <v>0</v>
      </c>
      <c r="O288" s="8" t="n">
        <f aca="false">IF(OR(NOT(ISNUMBER(D288)),SUM(J288:M288)&lt;=0),0,SIGN(D288)*(W288+IF(AF288&lt;=$Z288,1,0))/100)</f>
        <v>0</v>
      </c>
      <c r="P288" s="8" t="n">
        <f aca="false">IF(OR(NOT(ISNUMBER(D288)),SUM(J288:M288)&lt;=0),0,SIGN(D288)*(X288+IF(AG288&lt;=$Z288,1,0))/100)</f>
        <v>0</v>
      </c>
      <c r="Q288" s="8" t="n">
        <f aca="false">IF(OR(NOT(ISNUMBER(D288)),SUM(J288:M288)&lt;=0),0,SIGN(D288)*(Y288+IF(AH288&lt;=$Z288,1,0))/100)</f>
        <v>0</v>
      </c>
      <c r="R288" s="2" t="n">
        <f aca="false">IF(OR(NOT(ISNUMBER(D288)),SUM(J288:M288)&lt;=0),0,ROUND(ROUND(ABS(D288)*100,0)*J288/SUM(J288:M288),10))</f>
        <v>0</v>
      </c>
      <c r="S288" s="2" t="n">
        <f aca="false">IF(OR(NOT(ISNUMBER(D288)),SUM(J288:M288)&lt;=0),0,ROUND(ROUND(ABS(D288)*100,0)*K288/SUM(J288:M288),10))</f>
        <v>0</v>
      </c>
      <c r="T288" s="2" t="n">
        <f aca="false">IF(OR(NOT(ISNUMBER(D288)),SUM(J288:M288)&lt;=0),0,ROUND(ROUND(ABS(D288)*100,0)*L288/SUM(J288:M288),10))</f>
        <v>0</v>
      </c>
      <c r="U288" s="2" t="n">
        <f aca="false">IF(OR(NOT(ISNUMBER(D288)),SUM(J288:M288)&lt;=0),0,ROUND(ROUND(ABS(D288)*100,0)*M288/SUM(J288:M288),10))</f>
        <v>0</v>
      </c>
      <c r="V288" s="2" t="n">
        <f aca="false">INT(R288)</f>
        <v>0</v>
      </c>
      <c r="W288" s="2" t="n">
        <f aca="false">INT(S288)</f>
        <v>0</v>
      </c>
      <c r="X288" s="2" t="n">
        <f aca="false">INT(T288)</f>
        <v>0</v>
      </c>
      <c r="Y288" s="2" t="n">
        <f aca="false">INT(U288)</f>
        <v>0</v>
      </c>
      <c r="Z288" s="2" t="n">
        <f aca="false">IF(ISNUMBER(D288),ROUND(ABS(D288)*100,0)-SUM(V288:Y288),0)</f>
        <v>0</v>
      </c>
      <c r="AA288" s="2" t="n">
        <f aca="false">ROUND(R288-V288,10)</f>
        <v>0</v>
      </c>
      <c r="AB288" s="2" t="n">
        <f aca="false">ROUND(S288-W288,10)</f>
        <v>0</v>
      </c>
      <c r="AC288" s="2" t="n">
        <f aca="false">ROUND(T288-X288,10)</f>
        <v>0</v>
      </c>
      <c r="AD288" s="2" t="n">
        <f aca="false">ROUND(U288-Y288,10)</f>
        <v>0</v>
      </c>
      <c r="AE288" s="2" t="n">
        <f aca="false">COUNTIFS($AA288:$AD288,"&gt;"&amp;AA288)+COUNTIFS($AA288:AA288,AA288)</f>
        <v>1</v>
      </c>
      <c r="AF288" s="2" t="n">
        <f aca="false">COUNTIFS($AA288:$AD288,"&gt;"&amp;AB288)+COUNTIFS($AA288:AB288,AB288)</f>
        <v>2</v>
      </c>
      <c r="AG288" s="2" t="n">
        <f aca="false">COUNTIFS($AA288:$AD288,"&gt;"&amp;AC288)+COUNTIFS($AA288:AC288,AC288)</f>
        <v>3</v>
      </c>
      <c r="AH288" s="2" t="n">
        <f aca="false">COUNTIFS($AA288:$AD288,"&gt;"&amp;AD288)+COUNTIFS($AA288:AD288,AD288)</f>
        <v>4</v>
      </c>
      <c r="AI288" s="2" t="str">
        <f aca="false">IF(COUNTA(A288:I288)=0,"",IF(OR(NOT(ISNUMBER(A288)),B288="",COUNTIFS(Reparto!$A$8:INDEX(Reparto!$A$8:$A$11,Reparto!$E$5),C288)&lt;&gt;1,NOT(ISNUMBER(D288)),ABS(D288-ROUND(D288,2))&gt;0.000001,MIN(J288:M288)&lt;0,SUM(J288:M288)&lt;=0,COUNT(J288:M288)&lt;&gt;4,ABS(SUM(N288:Q288)-D288)&gt;0.000001),"REVISAR datos","Correcto"))</f>
        <v/>
      </c>
    </row>
    <row r="289" customFormat="false" ht="24" hidden="false" customHeight="true" outlineLevel="0" collapsed="false">
      <c r="A289" s="19"/>
      <c r="B289" s="17"/>
      <c r="C289" s="17"/>
      <c r="D289" s="18"/>
      <c r="E289" s="17"/>
      <c r="F289" s="17"/>
      <c r="G289" s="17"/>
      <c r="H289" s="17"/>
      <c r="I289" s="17"/>
      <c r="J289" s="2" t="n">
        <f aca="false">IF(1&gt;Reparto!$E$5,0,IF(F289="",Reparto!$D$8,F289))</f>
        <v>1800</v>
      </c>
      <c r="K289" s="2" t="n">
        <f aca="false">IF(2&gt;Reparto!$E$5,0,IF(G289="",Reparto!$D$9,G289))</f>
        <v>1200</v>
      </c>
      <c r="L289" s="2" t="n">
        <f aca="false">IF(3&gt;Reparto!$E$5,0,IF(H289="",Reparto!$D$10,H289))</f>
        <v>0</v>
      </c>
      <c r="M289" s="2" t="n">
        <f aca="false">IF(4&gt;Reparto!$E$5,0,IF(I289="",Reparto!$D$11,I289))</f>
        <v>0</v>
      </c>
      <c r="N289" s="8" t="n">
        <f aca="false">IF(OR(NOT(ISNUMBER(D289)),SUM(J289:M289)&lt;=0),0,SIGN(D289)*(V289+IF(AE289&lt;=$Z289,1,0))/100)</f>
        <v>0</v>
      </c>
      <c r="O289" s="8" t="n">
        <f aca="false">IF(OR(NOT(ISNUMBER(D289)),SUM(J289:M289)&lt;=0),0,SIGN(D289)*(W289+IF(AF289&lt;=$Z289,1,0))/100)</f>
        <v>0</v>
      </c>
      <c r="P289" s="8" t="n">
        <f aca="false">IF(OR(NOT(ISNUMBER(D289)),SUM(J289:M289)&lt;=0),0,SIGN(D289)*(X289+IF(AG289&lt;=$Z289,1,0))/100)</f>
        <v>0</v>
      </c>
      <c r="Q289" s="8" t="n">
        <f aca="false">IF(OR(NOT(ISNUMBER(D289)),SUM(J289:M289)&lt;=0),0,SIGN(D289)*(Y289+IF(AH289&lt;=$Z289,1,0))/100)</f>
        <v>0</v>
      </c>
      <c r="R289" s="2" t="n">
        <f aca="false">IF(OR(NOT(ISNUMBER(D289)),SUM(J289:M289)&lt;=0),0,ROUND(ROUND(ABS(D289)*100,0)*J289/SUM(J289:M289),10))</f>
        <v>0</v>
      </c>
      <c r="S289" s="2" t="n">
        <f aca="false">IF(OR(NOT(ISNUMBER(D289)),SUM(J289:M289)&lt;=0),0,ROUND(ROUND(ABS(D289)*100,0)*K289/SUM(J289:M289),10))</f>
        <v>0</v>
      </c>
      <c r="T289" s="2" t="n">
        <f aca="false">IF(OR(NOT(ISNUMBER(D289)),SUM(J289:M289)&lt;=0),0,ROUND(ROUND(ABS(D289)*100,0)*L289/SUM(J289:M289),10))</f>
        <v>0</v>
      </c>
      <c r="U289" s="2" t="n">
        <f aca="false">IF(OR(NOT(ISNUMBER(D289)),SUM(J289:M289)&lt;=0),0,ROUND(ROUND(ABS(D289)*100,0)*M289/SUM(J289:M289),10))</f>
        <v>0</v>
      </c>
      <c r="V289" s="2" t="n">
        <f aca="false">INT(R289)</f>
        <v>0</v>
      </c>
      <c r="W289" s="2" t="n">
        <f aca="false">INT(S289)</f>
        <v>0</v>
      </c>
      <c r="X289" s="2" t="n">
        <f aca="false">INT(T289)</f>
        <v>0</v>
      </c>
      <c r="Y289" s="2" t="n">
        <f aca="false">INT(U289)</f>
        <v>0</v>
      </c>
      <c r="Z289" s="2" t="n">
        <f aca="false">IF(ISNUMBER(D289),ROUND(ABS(D289)*100,0)-SUM(V289:Y289),0)</f>
        <v>0</v>
      </c>
      <c r="AA289" s="2" t="n">
        <f aca="false">ROUND(R289-V289,10)</f>
        <v>0</v>
      </c>
      <c r="AB289" s="2" t="n">
        <f aca="false">ROUND(S289-W289,10)</f>
        <v>0</v>
      </c>
      <c r="AC289" s="2" t="n">
        <f aca="false">ROUND(T289-X289,10)</f>
        <v>0</v>
      </c>
      <c r="AD289" s="2" t="n">
        <f aca="false">ROUND(U289-Y289,10)</f>
        <v>0</v>
      </c>
      <c r="AE289" s="2" t="n">
        <f aca="false">COUNTIFS($AA289:$AD289,"&gt;"&amp;AA289)+COUNTIFS($AA289:AA289,AA289)</f>
        <v>1</v>
      </c>
      <c r="AF289" s="2" t="n">
        <f aca="false">COUNTIFS($AA289:$AD289,"&gt;"&amp;AB289)+COUNTIFS($AA289:AB289,AB289)</f>
        <v>2</v>
      </c>
      <c r="AG289" s="2" t="n">
        <f aca="false">COUNTIFS($AA289:$AD289,"&gt;"&amp;AC289)+COUNTIFS($AA289:AC289,AC289)</f>
        <v>3</v>
      </c>
      <c r="AH289" s="2" t="n">
        <f aca="false">COUNTIFS($AA289:$AD289,"&gt;"&amp;AD289)+COUNTIFS($AA289:AD289,AD289)</f>
        <v>4</v>
      </c>
      <c r="AI289" s="2" t="str">
        <f aca="false">IF(COUNTA(A289:I289)=0,"",IF(OR(NOT(ISNUMBER(A289)),B289="",COUNTIFS(Reparto!$A$8:INDEX(Reparto!$A$8:$A$11,Reparto!$E$5),C289)&lt;&gt;1,NOT(ISNUMBER(D289)),ABS(D289-ROUND(D289,2))&gt;0.000001,MIN(J289:M289)&lt;0,SUM(J289:M289)&lt;=0,COUNT(J289:M289)&lt;&gt;4,ABS(SUM(N289:Q289)-D289)&gt;0.000001),"REVISAR datos","Correcto"))</f>
        <v/>
      </c>
    </row>
    <row r="290" customFormat="false" ht="24" hidden="false" customHeight="true" outlineLevel="0" collapsed="false">
      <c r="A290" s="19"/>
      <c r="B290" s="17"/>
      <c r="C290" s="17"/>
      <c r="D290" s="18"/>
      <c r="E290" s="17"/>
      <c r="F290" s="17"/>
      <c r="G290" s="17"/>
      <c r="H290" s="17"/>
      <c r="I290" s="17"/>
      <c r="J290" s="2" t="n">
        <f aca="false">IF(1&gt;Reparto!$E$5,0,IF(F290="",Reparto!$D$8,F290))</f>
        <v>1800</v>
      </c>
      <c r="K290" s="2" t="n">
        <f aca="false">IF(2&gt;Reparto!$E$5,0,IF(G290="",Reparto!$D$9,G290))</f>
        <v>1200</v>
      </c>
      <c r="L290" s="2" t="n">
        <f aca="false">IF(3&gt;Reparto!$E$5,0,IF(H290="",Reparto!$D$10,H290))</f>
        <v>0</v>
      </c>
      <c r="M290" s="2" t="n">
        <f aca="false">IF(4&gt;Reparto!$E$5,0,IF(I290="",Reparto!$D$11,I290))</f>
        <v>0</v>
      </c>
      <c r="N290" s="8" t="n">
        <f aca="false">IF(OR(NOT(ISNUMBER(D290)),SUM(J290:M290)&lt;=0),0,SIGN(D290)*(V290+IF(AE290&lt;=$Z290,1,0))/100)</f>
        <v>0</v>
      </c>
      <c r="O290" s="8" t="n">
        <f aca="false">IF(OR(NOT(ISNUMBER(D290)),SUM(J290:M290)&lt;=0),0,SIGN(D290)*(W290+IF(AF290&lt;=$Z290,1,0))/100)</f>
        <v>0</v>
      </c>
      <c r="P290" s="8" t="n">
        <f aca="false">IF(OR(NOT(ISNUMBER(D290)),SUM(J290:M290)&lt;=0),0,SIGN(D290)*(X290+IF(AG290&lt;=$Z290,1,0))/100)</f>
        <v>0</v>
      </c>
      <c r="Q290" s="8" t="n">
        <f aca="false">IF(OR(NOT(ISNUMBER(D290)),SUM(J290:M290)&lt;=0),0,SIGN(D290)*(Y290+IF(AH290&lt;=$Z290,1,0))/100)</f>
        <v>0</v>
      </c>
      <c r="R290" s="2" t="n">
        <f aca="false">IF(OR(NOT(ISNUMBER(D290)),SUM(J290:M290)&lt;=0),0,ROUND(ROUND(ABS(D290)*100,0)*J290/SUM(J290:M290),10))</f>
        <v>0</v>
      </c>
      <c r="S290" s="2" t="n">
        <f aca="false">IF(OR(NOT(ISNUMBER(D290)),SUM(J290:M290)&lt;=0),0,ROUND(ROUND(ABS(D290)*100,0)*K290/SUM(J290:M290),10))</f>
        <v>0</v>
      </c>
      <c r="T290" s="2" t="n">
        <f aca="false">IF(OR(NOT(ISNUMBER(D290)),SUM(J290:M290)&lt;=0),0,ROUND(ROUND(ABS(D290)*100,0)*L290/SUM(J290:M290),10))</f>
        <v>0</v>
      </c>
      <c r="U290" s="2" t="n">
        <f aca="false">IF(OR(NOT(ISNUMBER(D290)),SUM(J290:M290)&lt;=0),0,ROUND(ROUND(ABS(D290)*100,0)*M290/SUM(J290:M290),10))</f>
        <v>0</v>
      </c>
      <c r="V290" s="2" t="n">
        <f aca="false">INT(R290)</f>
        <v>0</v>
      </c>
      <c r="W290" s="2" t="n">
        <f aca="false">INT(S290)</f>
        <v>0</v>
      </c>
      <c r="X290" s="2" t="n">
        <f aca="false">INT(T290)</f>
        <v>0</v>
      </c>
      <c r="Y290" s="2" t="n">
        <f aca="false">INT(U290)</f>
        <v>0</v>
      </c>
      <c r="Z290" s="2" t="n">
        <f aca="false">IF(ISNUMBER(D290),ROUND(ABS(D290)*100,0)-SUM(V290:Y290),0)</f>
        <v>0</v>
      </c>
      <c r="AA290" s="2" t="n">
        <f aca="false">ROUND(R290-V290,10)</f>
        <v>0</v>
      </c>
      <c r="AB290" s="2" t="n">
        <f aca="false">ROUND(S290-W290,10)</f>
        <v>0</v>
      </c>
      <c r="AC290" s="2" t="n">
        <f aca="false">ROUND(T290-X290,10)</f>
        <v>0</v>
      </c>
      <c r="AD290" s="2" t="n">
        <f aca="false">ROUND(U290-Y290,10)</f>
        <v>0</v>
      </c>
      <c r="AE290" s="2" t="n">
        <f aca="false">COUNTIFS($AA290:$AD290,"&gt;"&amp;AA290)+COUNTIFS($AA290:AA290,AA290)</f>
        <v>1</v>
      </c>
      <c r="AF290" s="2" t="n">
        <f aca="false">COUNTIFS($AA290:$AD290,"&gt;"&amp;AB290)+COUNTIFS($AA290:AB290,AB290)</f>
        <v>2</v>
      </c>
      <c r="AG290" s="2" t="n">
        <f aca="false">COUNTIFS($AA290:$AD290,"&gt;"&amp;AC290)+COUNTIFS($AA290:AC290,AC290)</f>
        <v>3</v>
      </c>
      <c r="AH290" s="2" t="n">
        <f aca="false">COUNTIFS($AA290:$AD290,"&gt;"&amp;AD290)+COUNTIFS($AA290:AD290,AD290)</f>
        <v>4</v>
      </c>
      <c r="AI290" s="2" t="str">
        <f aca="false">IF(COUNTA(A290:I290)=0,"",IF(OR(NOT(ISNUMBER(A290)),B290="",COUNTIFS(Reparto!$A$8:INDEX(Reparto!$A$8:$A$11,Reparto!$E$5),C290)&lt;&gt;1,NOT(ISNUMBER(D290)),ABS(D290-ROUND(D290,2))&gt;0.000001,MIN(J290:M290)&lt;0,SUM(J290:M290)&lt;=0,COUNT(J290:M290)&lt;&gt;4,ABS(SUM(N290:Q290)-D290)&gt;0.000001),"REVISAR datos","Correcto"))</f>
        <v/>
      </c>
    </row>
    <row r="291" customFormat="false" ht="24" hidden="false" customHeight="true" outlineLevel="0" collapsed="false">
      <c r="A291" s="19"/>
      <c r="B291" s="17"/>
      <c r="C291" s="17"/>
      <c r="D291" s="18"/>
      <c r="E291" s="17"/>
      <c r="F291" s="17"/>
      <c r="G291" s="17"/>
      <c r="H291" s="17"/>
      <c r="I291" s="17"/>
      <c r="J291" s="2" t="n">
        <f aca="false">IF(1&gt;Reparto!$E$5,0,IF(F291="",Reparto!$D$8,F291))</f>
        <v>1800</v>
      </c>
      <c r="K291" s="2" t="n">
        <f aca="false">IF(2&gt;Reparto!$E$5,0,IF(G291="",Reparto!$D$9,G291))</f>
        <v>1200</v>
      </c>
      <c r="L291" s="2" t="n">
        <f aca="false">IF(3&gt;Reparto!$E$5,0,IF(H291="",Reparto!$D$10,H291))</f>
        <v>0</v>
      </c>
      <c r="M291" s="2" t="n">
        <f aca="false">IF(4&gt;Reparto!$E$5,0,IF(I291="",Reparto!$D$11,I291))</f>
        <v>0</v>
      </c>
      <c r="N291" s="8" t="n">
        <f aca="false">IF(OR(NOT(ISNUMBER(D291)),SUM(J291:M291)&lt;=0),0,SIGN(D291)*(V291+IF(AE291&lt;=$Z291,1,0))/100)</f>
        <v>0</v>
      </c>
      <c r="O291" s="8" t="n">
        <f aca="false">IF(OR(NOT(ISNUMBER(D291)),SUM(J291:M291)&lt;=0),0,SIGN(D291)*(W291+IF(AF291&lt;=$Z291,1,0))/100)</f>
        <v>0</v>
      </c>
      <c r="P291" s="8" t="n">
        <f aca="false">IF(OR(NOT(ISNUMBER(D291)),SUM(J291:M291)&lt;=0),0,SIGN(D291)*(X291+IF(AG291&lt;=$Z291,1,0))/100)</f>
        <v>0</v>
      </c>
      <c r="Q291" s="8" t="n">
        <f aca="false">IF(OR(NOT(ISNUMBER(D291)),SUM(J291:M291)&lt;=0),0,SIGN(D291)*(Y291+IF(AH291&lt;=$Z291,1,0))/100)</f>
        <v>0</v>
      </c>
      <c r="R291" s="2" t="n">
        <f aca="false">IF(OR(NOT(ISNUMBER(D291)),SUM(J291:M291)&lt;=0),0,ROUND(ROUND(ABS(D291)*100,0)*J291/SUM(J291:M291),10))</f>
        <v>0</v>
      </c>
      <c r="S291" s="2" t="n">
        <f aca="false">IF(OR(NOT(ISNUMBER(D291)),SUM(J291:M291)&lt;=0),0,ROUND(ROUND(ABS(D291)*100,0)*K291/SUM(J291:M291),10))</f>
        <v>0</v>
      </c>
      <c r="T291" s="2" t="n">
        <f aca="false">IF(OR(NOT(ISNUMBER(D291)),SUM(J291:M291)&lt;=0),0,ROUND(ROUND(ABS(D291)*100,0)*L291/SUM(J291:M291),10))</f>
        <v>0</v>
      </c>
      <c r="U291" s="2" t="n">
        <f aca="false">IF(OR(NOT(ISNUMBER(D291)),SUM(J291:M291)&lt;=0),0,ROUND(ROUND(ABS(D291)*100,0)*M291/SUM(J291:M291),10))</f>
        <v>0</v>
      </c>
      <c r="V291" s="2" t="n">
        <f aca="false">INT(R291)</f>
        <v>0</v>
      </c>
      <c r="W291" s="2" t="n">
        <f aca="false">INT(S291)</f>
        <v>0</v>
      </c>
      <c r="X291" s="2" t="n">
        <f aca="false">INT(T291)</f>
        <v>0</v>
      </c>
      <c r="Y291" s="2" t="n">
        <f aca="false">INT(U291)</f>
        <v>0</v>
      </c>
      <c r="Z291" s="2" t="n">
        <f aca="false">IF(ISNUMBER(D291),ROUND(ABS(D291)*100,0)-SUM(V291:Y291),0)</f>
        <v>0</v>
      </c>
      <c r="AA291" s="2" t="n">
        <f aca="false">ROUND(R291-V291,10)</f>
        <v>0</v>
      </c>
      <c r="AB291" s="2" t="n">
        <f aca="false">ROUND(S291-W291,10)</f>
        <v>0</v>
      </c>
      <c r="AC291" s="2" t="n">
        <f aca="false">ROUND(T291-X291,10)</f>
        <v>0</v>
      </c>
      <c r="AD291" s="2" t="n">
        <f aca="false">ROUND(U291-Y291,10)</f>
        <v>0</v>
      </c>
      <c r="AE291" s="2" t="n">
        <f aca="false">COUNTIFS($AA291:$AD291,"&gt;"&amp;AA291)+COUNTIFS($AA291:AA291,AA291)</f>
        <v>1</v>
      </c>
      <c r="AF291" s="2" t="n">
        <f aca="false">COUNTIFS($AA291:$AD291,"&gt;"&amp;AB291)+COUNTIFS($AA291:AB291,AB291)</f>
        <v>2</v>
      </c>
      <c r="AG291" s="2" t="n">
        <f aca="false">COUNTIFS($AA291:$AD291,"&gt;"&amp;AC291)+COUNTIFS($AA291:AC291,AC291)</f>
        <v>3</v>
      </c>
      <c r="AH291" s="2" t="n">
        <f aca="false">COUNTIFS($AA291:$AD291,"&gt;"&amp;AD291)+COUNTIFS($AA291:AD291,AD291)</f>
        <v>4</v>
      </c>
      <c r="AI291" s="2" t="str">
        <f aca="false">IF(COUNTA(A291:I291)=0,"",IF(OR(NOT(ISNUMBER(A291)),B291="",COUNTIFS(Reparto!$A$8:INDEX(Reparto!$A$8:$A$11,Reparto!$E$5),C291)&lt;&gt;1,NOT(ISNUMBER(D291)),ABS(D291-ROUND(D291,2))&gt;0.000001,MIN(J291:M291)&lt;0,SUM(J291:M291)&lt;=0,COUNT(J291:M291)&lt;&gt;4,ABS(SUM(N291:Q291)-D291)&gt;0.000001),"REVISAR datos","Correcto"))</f>
        <v/>
      </c>
    </row>
    <row r="292" customFormat="false" ht="24" hidden="false" customHeight="true" outlineLevel="0" collapsed="false">
      <c r="A292" s="19"/>
      <c r="B292" s="17"/>
      <c r="C292" s="17"/>
      <c r="D292" s="18"/>
      <c r="E292" s="17"/>
      <c r="F292" s="17"/>
      <c r="G292" s="17"/>
      <c r="H292" s="17"/>
      <c r="I292" s="17"/>
      <c r="J292" s="2" t="n">
        <f aca="false">IF(1&gt;Reparto!$E$5,0,IF(F292="",Reparto!$D$8,F292))</f>
        <v>1800</v>
      </c>
      <c r="K292" s="2" t="n">
        <f aca="false">IF(2&gt;Reparto!$E$5,0,IF(G292="",Reparto!$D$9,G292))</f>
        <v>1200</v>
      </c>
      <c r="L292" s="2" t="n">
        <f aca="false">IF(3&gt;Reparto!$E$5,0,IF(H292="",Reparto!$D$10,H292))</f>
        <v>0</v>
      </c>
      <c r="M292" s="2" t="n">
        <f aca="false">IF(4&gt;Reparto!$E$5,0,IF(I292="",Reparto!$D$11,I292))</f>
        <v>0</v>
      </c>
      <c r="N292" s="8" t="n">
        <f aca="false">IF(OR(NOT(ISNUMBER(D292)),SUM(J292:M292)&lt;=0),0,SIGN(D292)*(V292+IF(AE292&lt;=$Z292,1,0))/100)</f>
        <v>0</v>
      </c>
      <c r="O292" s="8" t="n">
        <f aca="false">IF(OR(NOT(ISNUMBER(D292)),SUM(J292:M292)&lt;=0),0,SIGN(D292)*(W292+IF(AF292&lt;=$Z292,1,0))/100)</f>
        <v>0</v>
      </c>
      <c r="P292" s="8" t="n">
        <f aca="false">IF(OR(NOT(ISNUMBER(D292)),SUM(J292:M292)&lt;=0),0,SIGN(D292)*(X292+IF(AG292&lt;=$Z292,1,0))/100)</f>
        <v>0</v>
      </c>
      <c r="Q292" s="8" t="n">
        <f aca="false">IF(OR(NOT(ISNUMBER(D292)),SUM(J292:M292)&lt;=0),0,SIGN(D292)*(Y292+IF(AH292&lt;=$Z292,1,0))/100)</f>
        <v>0</v>
      </c>
      <c r="R292" s="2" t="n">
        <f aca="false">IF(OR(NOT(ISNUMBER(D292)),SUM(J292:M292)&lt;=0),0,ROUND(ROUND(ABS(D292)*100,0)*J292/SUM(J292:M292),10))</f>
        <v>0</v>
      </c>
      <c r="S292" s="2" t="n">
        <f aca="false">IF(OR(NOT(ISNUMBER(D292)),SUM(J292:M292)&lt;=0),0,ROUND(ROUND(ABS(D292)*100,0)*K292/SUM(J292:M292),10))</f>
        <v>0</v>
      </c>
      <c r="T292" s="2" t="n">
        <f aca="false">IF(OR(NOT(ISNUMBER(D292)),SUM(J292:M292)&lt;=0),0,ROUND(ROUND(ABS(D292)*100,0)*L292/SUM(J292:M292),10))</f>
        <v>0</v>
      </c>
      <c r="U292" s="2" t="n">
        <f aca="false">IF(OR(NOT(ISNUMBER(D292)),SUM(J292:M292)&lt;=0),0,ROUND(ROUND(ABS(D292)*100,0)*M292/SUM(J292:M292),10))</f>
        <v>0</v>
      </c>
      <c r="V292" s="2" t="n">
        <f aca="false">INT(R292)</f>
        <v>0</v>
      </c>
      <c r="W292" s="2" t="n">
        <f aca="false">INT(S292)</f>
        <v>0</v>
      </c>
      <c r="X292" s="2" t="n">
        <f aca="false">INT(T292)</f>
        <v>0</v>
      </c>
      <c r="Y292" s="2" t="n">
        <f aca="false">INT(U292)</f>
        <v>0</v>
      </c>
      <c r="Z292" s="2" t="n">
        <f aca="false">IF(ISNUMBER(D292),ROUND(ABS(D292)*100,0)-SUM(V292:Y292),0)</f>
        <v>0</v>
      </c>
      <c r="AA292" s="2" t="n">
        <f aca="false">ROUND(R292-V292,10)</f>
        <v>0</v>
      </c>
      <c r="AB292" s="2" t="n">
        <f aca="false">ROUND(S292-W292,10)</f>
        <v>0</v>
      </c>
      <c r="AC292" s="2" t="n">
        <f aca="false">ROUND(T292-X292,10)</f>
        <v>0</v>
      </c>
      <c r="AD292" s="2" t="n">
        <f aca="false">ROUND(U292-Y292,10)</f>
        <v>0</v>
      </c>
      <c r="AE292" s="2" t="n">
        <f aca="false">COUNTIFS($AA292:$AD292,"&gt;"&amp;AA292)+COUNTIFS($AA292:AA292,AA292)</f>
        <v>1</v>
      </c>
      <c r="AF292" s="2" t="n">
        <f aca="false">COUNTIFS($AA292:$AD292,"&gt;"&amp;AB292)+COUNTIFS($AA292:AB292,AB292)</f>
        <v>2</v>
      </c>
      <c r="AG292" s="2" t="n">
        <f aca="false">COUNTIFS($AA292:$AD292,"&gt;"&amp;AC292)+COUNTIFS($AA292:AC292,AC292)</f>
        <v>3</v>
      </c>
      <c r="AH292" s="2" t="n">
        <f aca="false">COUNTIFS($AA292:$AD292,"&gt;"&amp;AD292)+COUNTIFS($AA292:AD292,AD292)</f>
        <v>4</v>
      </c>
      <c r="AI292" s="2" t="str">
        <f aca="false">IF(COUNTA(A292:I292)=0,"",IF(OR(NOT(ISNUMBER(A292)),B292="",COUNTIFS(Reparto!$A$8:INDEX(Reparto!$A$8:$A$11,Reparto!$E$5),C292)&lt;&gt;1,NOT(ISNUMBER(D292)),ABS(D292-ROUND(D292,2))&gt;0.000001,MIN(J292:M292)&lt;0,SUM(J292:M292)&lt;=0,COUNT(J292:M292)&lt;&gt;4,ABS(SUM(N292:Q292)-D292)&gt;0.000001),"REVISAR datos","Correcto"))</f>
        <v/>
      </c>
    </row>
    <row r="293" customFormat="false" ht="24" hidden="false" customHeight="true" outlineLevel="0" collapsed="false">
      <c r="A293" s="19"/>
      <c r="B293" s="17"/>
      <c r="C293" s="17"/>
      <c r="D293" s="18"/>
      <c r="E293" s="17"/>
      <c r="F293" s="17"/>
      <c r="G293" s="17"/>
      <c r="H293" s="17"/>
      <c r="I293" s="17"/>
      <c r="J293" s="2" t="n">
        <f aca="false">IF(1&gt;Reparto!$E$5,0,IF(F293="",Reparto!$D$8,F293))</f>
        <v>1800</v>
      </c>
      <c r="K293" s="2" t="n">
        <f aca="false">IF(2&gt;Reparto!$E$5,0,IF(G293="",Reparto!$D$9,G293))</f>
        <v>1200</v>
      </c>
      <c r="L293" s="2" t="n">
        <f aca="false">IF(3&gt;Reparto!$E$5,0,IF(H293="",Reparto!$D$10,H293))</f>
        <v>0</v>
      </c>
      <c r="M293" s="2" t="n">
        <f aca="false">IF(4&gt;Reparto!$E$5,0,IF(I293="",Reparto!$D$11,I293))</f>
        <v>0</v>
      </c>
      <c r="N293" s="8" t="n">
        <f aca="false">IF(OR(NOT(ISNUMBER(D293)),SUM(J293:M293)&lt;=0),0,SIGN(D293)*(V293+IF(AE293&lt;=$Z293,1,0))/100)</f>
        <v>0</v>
      </c>
      <c r="O293" s="8" t="n">
        <f aca="false">IF(OR(NOT(ISNUMBER(D293)),SUM(J293:M293)&lt;=0),0,SIGN(D293)*(W293+IF(AF293&lt;=$Z293,1,0))/100)</f>
        <v>0</v>
      </c>
      <c r="P293" s="8" t="n">
        <f aca="false">IF(OR(NOT(ISNUMBER(D293)),SUM(J293:M293)&lt;=0),0,SIGN(D293)*(X293+IF(AG293&lt;=$Z293,1,0))/100)</f>
        <v>0</v>
      </c>
      <c r="Q293" s="8" t="n">
        <f aca="false">IF(OR(NOT(ISNUMBER(D293)),SUM(J293:M293)&lt;=0),0,SIGN(D293)*(Y293+IF(AH293&lt;=$Z293,1,0))/100)</f>
        <v>0</v>
      </c>
      <c r="R293" s="2" t="n">
        <f aca="false">IF(OR(NOT(ISNUMBER(D293)),SUM(J293:M293)&lt;=0),0,ROUND(ROUND(ABS(D293)*100,0)*J293/SUM(J293:M293),10))</f>
        <v>0</v>
      </c>
      <c r="S293" s="2" t="n">
        <f aca="false">IF(OR(NOT(ISNUMBER(D293)),SUM(J293:M293)&lt;=0),0,ROUND(ROUND(ABS(D293)*100,0)*K293/SUM(J293:M293),10))</f>
        <v>0</v>
      </c>
      <c r="T293" s="2" t="n">
        <f aca="false">IF(OR(NOT(ISNUMBER(D293)),SUM(J293:M293)&lt;=0),0,ROUND(ROUND(ABS(D293)*100,0)*L293/SUM(J293:M293),10))</f>
        <v>0</v>
      </c>
      <c r="U293" s="2" t="n">
        <f aca="false">IF(OR(NOT(ISNUMBER(D293)),SUM(J293:M293)&lt;=0),0,ROUND(ROUND(ABS(D293)*100,0)*M293/SUM(J293:M293),10))</f>
        <v>0</v>
      </c>
      <c r="V293" s="2" t="n">
        <f aca="false">INT(R293)</f>
        <v>0</v>
      </c>
      <c r="W293" s="2" t="n">
        <f aca="false">INT(S293)</f>
        <v>0</v>
      </c>
      <c r="X293" s="2" t="n">
        <f aca="false">INT(T293)</f>
        <v>0</v>
      </c>
      <c r="Y293" s="2" t="n">
        <f aca="false">INT(U293)</f>
        <v>0</v>
      </c>
      <c r="Z293" s="2" t="n">
        <f aca="false">IF(ISNUMBER(D293),ROUND(ABS(D293)*100,0)-SUM(V293:Y293),0)</f>
        <v>0</v>
      </c>
      <c r="AA293" s="2" t="n">
        <f aca="false">ROUND(R293-V293,10)</f>
        <v>0</v>
      </c>
      <c r="AB293" s="2" t="n">
        <f aca="false">ROUND(S293-W293,10)</f>
        <v>0</v>
      </c>
      <c r="AC293" s="2" t="n">
        <f aca="false">ROUND(T293-X293,10)</f>
        <v>0</v>
      </c>
      <c r="AD293" s="2" t="n">
        <f aca="false">ROUND(U293-Y293,10)</f>
        <v>0</v>
      </c>
      <c r="AE293" s="2" t="n">
        <f aca="false">COUNTIFS($AA293:$AD293,"&gt;"&amp;AA293)+COUNTIFS($AA293:AA293,AA293)</f>
        <v>1</v>
      </c>
      <c r="AF293" s="2" t="n">
        <f aca="false">COUNTIFS($AA293:$AD293,"&gt;"&amp;AB293)+COUNTIFS($AA293:AB293,AB293)</f>
        <v>2</v>
      </c>
      <c r="AG293" s="2" t="n">
        <f aca="false">COUNTIFS($AA293:$AD293,"&gt;"&amp;AC293)+COUNTIFS($AA293:AC293,AC293)</f>
        <v>3</v>
      </c>
      <c r="AH293" s="2" t="n">
        <f aca="false">COUNTIFS($AA293:$AD293,"&gt;"&amp;AD293)+COUNTIFS($AA293:AD293,AD293)</f>
        <v>4</v>
      </c>
      <c r="AI293" s="2" t="str">
        <f aca="false">IF(COUNTA(A293:I293)=0,"",IF(OR(NOT(ISNUMBER(A293)),B293="",COUNTIFS(Reparto!$A$8:INDEX(Reparto!$A$8:$A$11,Reparto!$E$5),C293)&lt;&gt;1,NOT(ISNUMBER(D293)),ABS(D293-ROUND(D293,2))&gt;0.000001,MIN(J293:M293)&lt;0,SUM(J293:M293)&lt;=0,COUNT(J293:M293)&lt;&gt;4,ABS(SUM(N293:Q293)-D293)&gt;0.000001),"REVISAR datos","Correcto"))</f>
        <v/>
      </c>
    </row>
    <row r="294" customFormat="false" ht="24" hidden="false" customHeight="true" outlineLevel="0" collapsed="false">
      <c r="A294" s="19"/>
      <c r="B294" s="17"/>
      <c r="C294" s="17"/>
      <c r="D294" s="18"/>
      <c r="E294" s="17"/>
      <c r="F294" s="17"/>
      <c r="G294" s="17"/>
      <c r="H294" s="17"/>
      <c r="I294" s="17"/>
      <c r="J294" s="2" t="n">
        <f aca="false">IF(1&gt;Reparto!$E$5,0,IF(F294="",Reparto!$D$8,F294))</f>
        <v>1800</v>
      </c>
      <c r="K294" s="2" t="n">
        <f aca="false">IF(2&gt;Reparto!$E$5,0,IF(G294="",Reparto!$D$9,G294))</f>
        <v>1200</v>
      </c>
      <c r="L294" s="2" t="n">
        <f aca="false">IF(3&gt;Reparto!$E$5,0,IF(H294="",Reparto!$D$10,H294))</f>
        <v>0</v>
      </c>
      <c r="M294" s="2" t="n">
        <f aca="false">IF(4&gt;Reparto!$E$5,0,IF(I294="",Reparto!$D$11,I294))</f>
        <v>0</v>
      </c>
      <c r="N294" s="8" t="n">
        <f aca="false">IF(OR(NOT(ISNUMBER(D294)),SUM(J294:M294)&lt;=0),0,SIGN(D294)*(V294+IF(AE294&lt;=$Z294,1,0))/100)</f>
        <v>0</v>
      </c>
      <c r="O294" s="8" t="n">
        <f aca="false">IF(OR(NOT(ISNUMBER(D294)),SUM(J294:M294)&lt;=0),0,SIGN(D294)*(W294+IF(AF294&lt;=$Z294,1,0))/100)</f>
        <v>0</v>
      </c>
      <c r="P294" s="8" t="n">
        <f aca="false">IF(OR(NOT(ISNUMBER(D294)),SUM(J294:M294)&lt;=0),0,SIGN(D294)*(X294+IF(AG294&lt;=$Z294,1,0))/100)</f>
        <v>0</v>
      </c>
      <c r="Q294" s="8" t="n">
        <f aca="false">IF(OR(NOT(ISNUMBER(D294)),SUM(J294:M294)&lt;=0),0,SIGN(D294)*(Y294+IF(AH294&lt;=$Z294,1,0))/100)</f>
        <v>0</v>
      </c>
      <c r="R294" s="2" t="n">
        <f aca="false">IF(OR(NOT(ISNUMBER(D294)),SUM(J294:M294)&lt;=0),0,ROUND(ROUND(ABS(D294)*100,0)*J294/SUM(J294:M294),10))</f>
        <v>0</v>
      </c>
      <c r="S294" s="2" t="n">
        <f aca="false">IF(OR(NOT(ISNUMBER(D294)),SUM(J294:M294)&lt;=0),0,ROUND(ROUND(ABS(D294)*100,0)*K294/SUM(J294:M294),10))</f>
        <v>0</v>
      </c>
      <c r="T294" s="2" t="n">
        <f aca="false">IF(OR(NOT(ISNUMBER(D294)),SUM(J294:M294)&lt;=0),0,ROUND(ROUND(ABS(D294)*100,0)*L294/SUM(J294:M294),10))</f>
        <v>0</v>
      </c>
      <c r="U294" s="2" t="n">
        <f aca="false">IF(OR(NOT(ISNUMBER(D294)),SUM(J294:M294)&lt;=0),0,ROUND(ROUND(ABS(D294)*100,0)*M294/SUM(J294:M294),10))</f>
        <v>0</v>
      </c>
      <c r="V294" s="2" t="n">
        <f aca="false">INT(R294)</f>
        <v>0</v>
      </c>
      <c r="W294" s="2" t="n">
        <f aca="false">INT(S294)</f>
        <v>0</v>
      </c>
      <c r="X294" s="2" t="n">
        <f aca="false">INT(T294)</f>
        <v>0</v>
      </c>
      <c r="Y294" s="2" t="n">
        <f aca="false">INT(U294)</f>
        <v>0</v>
      </c>
      <c r="Z294" s="2" t="n">
        <f aca="false">IF(ISNUMBER(D294),ROUND(ABS(D294)*100,0)-SUM(V294:Y294),0)</f>
        <v>0</v>
      </c>
      <c r="AA294" s="2" t="n">
        <f aca="false">ROUND(R294-V294,10)</f>
        <v>0</v>
      </c>
      <c r="AB294" s="2" t="n">
        <f aca="false">ROUND(S294-W294,10)</f>
        <v>0</v>
      </c>
      <c r="AC294" s="2" t="n">
        <f aca="false">ROUND(T294-X294,10)</f>
        <v>0</v>
      </c>
      <c r="AD294" s="2" t="n">
        <f aca="false">ROUND(U294-Y294,10)</f>
        <v>0</v>
      </c>
      <c r="AE294" s="2" t="n">
        <f aca="false">COUNTIFS($AA294:$AD294,"&gt;"&amp;AA294)+COUNTIFS($AA294:AA294,AA294)</f>
        <v>1</v>
      </c>
      <c r="AF294" s="2" t="n">
        <f aca="false">COUNTIFS($AA294:$AD294,"&gt;"&amp;AB294)+COUNTIFS($AA294:AB294,AB294)</f>
        <v>2</v>
      </c>
      <c r="AG294" s="2" t="n">
        <f aca="false">COUNTIFS($AA294:$AD294,"&gt;"&amp;AC294)+COUNTIFS($AA294:AC294,AC294)</f>
        <v>3</v>
      </c>
      <c r="AH294" s="2" t="n">
        <f aca="false">COUNTIFS($AA294:$AD294,"&gt;"&amp;AD294)+COUNTIFS($AA294:AD294,AD294)</f>
        <v>4</v>
      </c>
      <c r="AI294" s="2" t="str">
        <f aca="false">IF(COUNTA(A294:I294)=0,"",IF(OR(NOT(ISNUMBER(A294)),B294="",COUNTIFS(Reparto!$A$8:INDEX(Reparto!$A$8:$A$11,Reparto!$E$5),C294)&lt;&gt;1,NOT(ISNUMBER(D294)),ABS(D294-ROUND(D294,2))&gt;0.000001,MIN(J294:M294)&lt;0,SUM(J294:M294)&lt;=0,COUNT(J294:M294)&lt;&gt;4,ABS(SUM(N294:Q294)-D294)&gt;0.000001),"REVISAR datos","Correcto"))</f>
        <v/>
      </c>
    </row>
    <row r="295" customFormat="false" ht="24" hidden="false" customHeight="true" outlineLevel="0" collapsed="false">
      <c r="A295" s="19"/>
      <c r="B295" s="17"/>
      <c r="C295" s="17"/>
      <c r="D295" s="18"/>
      <c r="E295" s="17"/>
      <c r="F295" s="17"/>
      <c r="G295" s="17"/>
      <c r="H295" s="17"/>
      <c r="I295" s="17"/>
      <c r="J295" s="2" t="n">
        <f aca="false">IF(1&gt;Reparto!$E$5,0,IF(F295="",Reparto!$D$8,F295))</f>
        <v>1800</v>
      </c>
      <c r="K295" s="2" t="n">
        <f aca="false">IF(2&gt;Reparto!$E$5,0,IF(G295="",Reparto!$D$9,G295))</f>
        <v>1200</v>
      </c>
      <c r="L295" s="2" t="n">
        <f aca="false">IF(3&gt;Reparto!$E$5,0,IF(H295="",Reparto!$D$10,H295))</f>
        <v>0</v>
      </c>
      <c r="M295" s="2" t="n">
        <f aca="false">IF(4&gt;Reparto!$E$5,0,IF(I295="",Reparto!$D$11,I295))</f>
        <v>0</v>
      </c>
      <c r="N295" s="8" t="n">
        <f aca="false">IF(OR(NOT(ISNUMBER(D295)),SUM(J295:M295)&lt;=0),0,SIGN(D295)*(V295+IF(AE295&lt;=$Z295,1,0))/100)</f>
        <v>0</v>
      </c>
      <c r="O295" s="8" t="n">
        <f aca="false">IF(OR(NOT(ISNUMBER(D295)),SUM(J295:M295)&lt;=0),0,SIGN(D295)*(W295+IF(AF295&lt;=$Z295,1,0))/100)</f>
        <v>0</v>
      </c>
      <c r="P295" s="8" t="n">
        <f aca="false">IF(OR(NOT(ISNUMBER(D295)),SUM(J295:M295)&lt;=0),0,SIGN(D295)*(X295+IF(AG295&lt;=$Z295,1,0))/100)</f>
        <v>0</v>
      </c>
      <c r="Q295" s="8" t="n">
        <f aca="false">IF(OR(NOT(ISNUMBER(D295)),SUM(J295:M295)&lt;=0),0,SIGN(D295)*(Y295+IF(AH295&lt;=$Z295,1,0))/100)</f>
        <v>0</v>
      </c>
      <c r="R295" s="2" t="n">
        <f aca="false">IF(OR(NOT(ISNUMBER(D295)),SUM(J295:M295)&lt;=0),0,ROUND(ROUND(ABS(D295)*100,0)*J295/SUM(J295:M295),10))</f>
        <v>0</v>
      </c>
      <c r="S295" s="2" t="n">
        <f aca="false">IF(OR(NOT(ISNUMBER(D295)),SUM(J295:M295)&lt;=0),0,ROUND(ROUND(ABS(D295)*100,0)*K295/SUM(J295:M295),10))</f>
        <v>0</v>
      </c>
      <c r="T295" s="2" t="n">
        <f aca="false">IF(OR(NOT(ISNUMBER(D295)),SUM(J295:M295)&lt;=0),0,ROUND(ROUND(ABS(D295)*100,0)*L295/SUM(J295:M295),10))</f>
        <v>0</v>
      </c>
      <c r="U295" s="2" t="n">
        <f aca="false">IF(OR(NOT(ISNUMBER(D295)),SUM(J295:M295)&lt;=0),0,ROUND(ROUND(ABS(D295)*100,0)*M295/SUM(J295:M295),10))</f>
        <v>0</v>
      </c>
      <c r="V295" s="2" t="n">
        <f aca="false">INT(R295)</f>
        <v>0</v>
      </c>
      <c r="W295" s="2" t="n">
        <f aca="false">INT(S295)</f>
        <v>0</v>
      </c>
      <c r="X295" s="2" t="n">
        <f aca="false">INT(T295)</f>
        <v>0</v>
      </c>
      <c r="Y295" s="2" t="n">
        <f aca="false">INT(U295)</f>
        <v>0</v>
      </c>
      <c r="Z295" s="2" t="n">
        <f aca="false">IF(ISNUMBER(D295),ROUND(ABS(D295)*100,0)-SUM(V295:Y295),0)</f>
        <v>0</v>
      </c>
      <c r="AA295" s="2" t="n">
        <f aca="false">ROUND(R295-V295,10)</f>
        <v>0</v>
      </c>
      <c r="AB295" s="2" t="n">
        <f aca="false">ROUND(S295-W295,10)</f>
        <v>0</v>
      </c>
      <c r="AC295" s="2" t="n">
        <f aca="false">ROUND(T295-X295,10)</f>
        <v>0</v>
      </c>
      <c r="AD295" s="2" t="n">
        <f aca="false">ROUND(U295-Y295,10)</f>
        <v>0</v>
      </c>
      <c r="AE295" s="2" t="n">
        <f aca="false">COUNTIFS($AA295:$AD295,"&gt;"&amp;AA295)+COUNTIFS($AA295:AA295,AA295)</f>
        <v>1</v>
      </c>
      <c r="AF295" s="2" t="n">
        <f aca="false">COUNTIFS($AA295:$AD295,"&gt;"&amp;AB295)+COUNTIFS($AA295:AB295,AB295)</f>
        <v>2</v>
      </c>
      <c r="AG295" s="2" t="n">
        <f aca="false">COUNTIFS($AA295:$AD295,"&gt;"&amp;AC295)+COUNTIFS($AA295:AC295,AC295)</f>
        <v>3</v>
      </c>
      <c r="AH295" s="2" t="n">
        <f aca="false">COUNTIFS($AA295:$AD295,"&gt;"&amp;AD295)+COUNTIFS($AA295:AD295,AD295)</f>
        <v>4</v>
      </c>
      <c r="AI295" s="2" t="str">
        <f aca="false">IF(COUNTA(A295:I295)=0,"",IF(OR(NOT(ISNUMBER(A295)),B295="",COUNTIFS(Reparto!$A$8:INDEX(Reparto!$A$8:$A$11,Reparto!$E$5),C295)&lt;&gt;1,NOT(ISNUMBER(D295)),ABS(D295-ROUND(D295,2))&gt;0.000001,MIN(J295:M295)&lt;0,SUM(J295:M295)&lt;=0,COUNT(J295:M295)&lt;&gt;4,ABS(SUM(N295:Q295)-D295)&gt;0.000001),"REVISAR datos","Correcto"))</f>
        <v/>
      </c>
    </row>
    <row r="296" customFormat="false" ht="24" hidden="false" customHeight="true" outlineLevel="0" collapsed="false">
      <c r="A296" s="19"/>
      <c r="B296" s="17"/>
      <c r="C296" s="17"/>
      <c r="D296" s="18"/>
      <c r="E296" s="17"/>
      <c r="F296" s="17"/>
      <c r="G296" s="17"/>
      <c r="H296" s="17"/>
      <c r="I296" s="17"/>
      <c r="J296" s="2" t="n">
        <f aca="false">IF(1&gt;Reparto!$E$5,0,IF(F296="",Reparto!$D$8,F296))</f>
        <v>1800</v>
      </c>
      <c r="K296" s="2" t="n">
        <f aca="false">IF(2&gt;Reparto!$E$5,0,IF(G296="",Reparto!$D$9,G296))</f>
        <v>1200</v>
      </c>
      <c r="L296" s="2" t="n">
        <f aca="false">IF(3&gt;Reparto!$E$5,0,IF(H296="",Reparto!$D$10,H296))</f>
        <v>0</v>
      </c>
      <c r="M296" s="2" t="n">
        <f aca="false">IF(4&gt;Reparto!$E$5,0,IF(I296="",Reparto!$D$11,I296))</f>
        <v>0</v>
      </c>
      <c r="N296" s="8" t="n">
        <f aca="false">IF(OR(NOT(ISNUMBER(D296)),SUM(J296:M296)&lt;=0),0,SIGN(D296)*(V296+IF(AE296&lt;=$Z296,1,0))/100)</f>
        <v>0</v>
      </c>
      <c r="O296" s="8" t="n">
        <f aca="false">IF(OR(NOT(ISNUMBER(D296)),SUM(J296:M296)&lt;=0),0,SIGN(D296)*(W296+IF(AF296&lt;=$Z296,1,0))/100)</f>
        <v>0</v>
      </c>
      <c r="P296" s="8" t="n">
        <f aca="false">IF(OR(NOT(ISNUMBER(D296)),SUM(J296:M296)&lt;=0),0,SIGN(D296)*(X296+IF(AG296&lt;=$Z296,1,0))/100)</f>
        <v>0</v>
      </c>
      <c r="Q296" s="8" t="n">
        <f aca="false">IF(OR(NOT(ISNUMBER(D296)),SUM(J296:M296)&lt;=0),0,SIGN(D296)*(Y296+IF(AH296&lt;=$Z296,1,0))/100)</f>
        <v>0</v>
      </c>
      <c r="R296" s="2" t="n">
        <f aca="false">IF(OR(NOT(ISNUMBER(D296)),SUM(J296:M296)&lt;=0),0,ROUND(ROUND(ABS(D296)*100,0)*J296/SUM(J296:M296),10))</f>
        <v>0</v>
      </c>
      <c r="S296" s="2" t="n">
        <f aca="false">IF(OR(NOT(ISNUMBER(D296)),SUM(J296:M296)&lt;=0),0,ROUND(ROUND(ABS(D296)*100,0)*K296/SUM(J296:M296),10))</f>
        <v>0</v>
      </c>
      <c r="T296" s="2" t="n">
        <f aca="false">IF(OR(NOT(ISNUMBER(D296)),SUM(J296:M296)&lt;=0),0,ROUND(ROUND(ABS(D296)*100,0)*L296/SUM(J296:M296),10))</f>
        <v>0</v>
      </c>
      <c r="U296" s="2" t="n">
        <f aca="false">IF(OR(NOT(ISNUMBER(D296)),SUM(J296:M296)&lt;=0),0,ROUND(ROUND(ABS(D296)*100,0)*M296/SUM(J296:M296),10))</f>
        <v>0</v>
      </c>
      <c r="V296" s="2" t="n">
        <f aca="false">INT(R296)</f>
        <v>0</v>
      </c>
      <c r="W296" s="2" t="n">
        <f aca="false">INT(S296)</f>
        <v>0</v>
      </c>
      <c r="X296" s="2" t="n">
        <f aca="false">INT(T296)</f>
        <v>0</v>
      </c>
      <c r="Y296" s="2" t="n">
        <f aca="false">INT(U296)</f>
        <v>0</v>
      </c>
      <c r="Z296" s="2" t="n">
        <f aca="false">IF(ISNUMBER(D296),ROUND(ABS(D296)*100,0)-SUM(V296:Y296),0)</f>
        <v>0</v>
      </c>
      <c r="AA296" s="2" t="n">
        <f aca="false">ROUND(R296-V296,10)</f>
        <v>0</v>
      </c>
      <c r="AB296" s="2" t="n">
        <f aca="false">ROUND(S296-W296,10)</f>
        <v>0</v>
      </c>
      <c r="AC296" s="2" t="n">
        <f aca="false">ROUND(T296-X296,10)</f>
        <v>0</v>
      </c>
      <c r="AD296" s="2" t="n">
        <f aca="false">ROUND(U296-Y296,10)</f>
        <v>0</v>
      </c>
      <c r="AE296" s="2" t="n">
        <f aca="false">COUNTIFS($AA296:$AD296,"&gt;"&amp;AA296)+COUNTIFS($AA296:AA296,AA296)</f>
        <v>1</v>
      </c>
      <c r="AF296" s="2" t="n">
        <f aca="false">COUNTIFS($AA296:$AD296,"&gt;"&amp;AB296)+COUNTIFS($AA296:AB296,AB296)</f>
        <v>2</v>
      </c>
      <c r="AG296" s="2" t="n">
        <f aca="false">COUNTIFS($AA296:$AD296,"&gt;"&amp;AC296)+COUNTIFS($AA296:AC296,AC296)</f>
        <v>3</v>
      </c>
      <c r="AH296" s="2" t="n">
        <f aca="false">COUNTIFS($AA296:$AD296,"&gt;"&amp;AD296)+COUNTIFS($AA296:AD296,AD296)</f>
        <v>4</v>
      </c>
      <c r="AI296" s="2" t="str">
        <f aca="false">IF(COUNTA(A296:I296)=0,"",IF(OR(NOT(ISNUMBER(A296)),B296="",COUNTIFS(Reparto!$A$8:INDEX(Reparto!$A$8:$A$11,Reparto!$E$5),C296)&lt;&gt;1,NOT(ISNUMBER(D296)),ABS(D296-ROUND(D296,2))&gt;0.000001,MIN(J296:M296)&lt;0,SUM(J296:M296)&lt;=0,COUNT(J296:M296)&lt;&gt;4,ABS(SUM(N296:Q296)-D296)&gt;0.000001),"REVISAR datos","Correcto"))</f>
        <v/>
      </c>
    </row>
    <row r="297" customFormat="false" ht="24" hidden="false" customHeight="true" outlineLevel="0" collapsed="false">
      <c r="A297" s="19"/>
      <c r="B297" s="17"/>
      <c r="C297" s="17"/>
      <c r="D297" s="18"/>
      <c r="E297" s="17"/>
      <c r="F297" s="17"/>
      <c r="G297" s="17"/>
      <c r="H297" s="17"/>
      <c r="I297" s="17"/>
      <c r="J297" s="2" t="n">
        <f aca="false">IF(1&gt;Reparto!$E$5,0,IF(F297="",Reparto!$D$8,F297))</f>
        <v>1800</v>
      </c>
      <c r="K297" s="2" t="n">
        <f aca="false">IF(2&gt;Reparto!$E$5,0,IF(G297="",Reparto!$D$9,G297))</f>
        <v>1200</v>
      </c>
      <c r="L297" s="2" t="n">
        <f aca="false">IF(3&gt;Reparto!$E$5,0,IF(H297="",Reparto!$D$10,H297))</f>
        <v>0</v>
      </c>
      <c r="M297" s="2" t="n">
        <f aca="false">IF(4&gt;Reparto!$E$5,0,IF(I297="",Reparto!$D$11,I297))</f>
        <v>0</v>
      </c>
      <c r="N297" s="8" t="n">
        <f aca="false">IF(OR(NOT(ISNUMBER(D297)),SUM(J297:M297)&lt;=0),0,SIGN(D297)*(V297+IF(AE297&lt;=$Z297,1,0))/100)</f>
        <v>0</v>
      </c>
      <c r="O297" s="8" t="n">
        <f aca="false">IF(OR(NOT(ISNUMBER(D297)),SUM(J297:M297)&lt;=0),0,SIGN(D297)*(W297+IF(AF297&lt;=$Z297,1,0))/100)</f>
        <v>0</v>
      </c>
      <c r="P297" s="8" t="n">
        <f aca="false">IF(OR(NOT(ISNUMBER(D297)),SUM(J297:M297)&lt;=0),0,SIGN(D297)*(X297+IF(AG297&lt;=$Z297,1,0))/100)</f>
        <v>0</v>
      </c>
      <c r="Q297" s="8" t="n">
        <f aca="false">IF(OR(NOT(ISNUMBER(D297)),SUM(J297:M297)&lt;=0),0,SIGN(D297)*(Y297+IF(AH297&lt;=$Z297,1,0))/100)</f>
        <v>0</v>
      </c>
      <c r="R297" s="2" t="n">
        <f aca="false">IF(OR(NOT(ISNUMBER(D297)),SUM(J297:M297)&lt;=0),0,ROUND(ROUND(ABS(D297)*100,0)*J297/SUM(J297:M297),10))</f>
        <v>0</v>
      </c>
      <c r="S297" s="2" t="n">
        <f aca="false">IF(OR(NOT(ISNUMBER(D297)),SUM(J297:M297)&lt;=0),0,ROUND(ROUND(ABS(D297)*100,0)*K297/SUM(J297:M297),10))</f>
        <v>0</v>
      </c>
      <c r="T297" s="2" t="n">
        <f aca="false">IF(OR(NOT(ISNUMBER(D297)),SUM(J297:M297)&lt;=0),0,ROUND(ROUND(ABS(D297)*100,0)*L297/SUM(J297:M297),10))</f>
        <v>0</v>
      </c>
      <c r="U297" s="2" t="n">
        <f aca="false">IF(OR(NOT(ISNUMBER(D297)),SUM(J297:M297)&lt;=0),0,ROUND(ROUND(ABS(D297)*100,0)*M297/SUM(J297:M297),10))</f>
        <v>0</v>
      </c>
      <c r="V297" s="2" t="n">
        <f aca="false">INT(R297)</f>
        <v>0</v>
      </c>
      <c r="W297" s="2" t="n">
        <f aca="false">INT(S297)</f>
        <v>0</v>
      </c>
      <c r="X297" s="2" t="n">
        <f aca="false">INT(T297)</f>
        <v>0</v>
      </c>
      <c r="Y297" s="2" t="n">
        <f aca="false">INT(U297)</f>
        <v>0</v>
      </c>
      <c r="Z297" s="2" t="n">
        <f aca="false">IF(ISNUMBER(D297),ROUND(ABS(D297)*100,0)-SUM(V297:Y297),0)</f>
        <v>0</v>
      </c>
      <c r="AA297" s="2" t="n">
        <f aca="false">ROUND(R297-V297,10)</f>
        <v>0</v>
      </c>
      <c r="AB297" s="2" t="n">
        <f aca="false">ROUND(S297-W297,10)</f>
        <v>0</v>
      </c>
      <c r="AC297" s="2" t="n">
        <f aca="false">ROUND(T297-X297,10)</f>
        <v>0</v>
      </c>
      <c r="AD297" s="2" t="n">
        <f aca="false">ROUND(U297-Y297,10)</f>
        <v>0</v>
      </c>
      <c r="AE297" s="2" t="n">
        <f aca="false">COUNTIFS($AA297:$AD297,"&gt;"&amp;AA297)+COUNTIFS($AA297:AA297,AA297)</f>
        <v>1</v>
      </c>
      <c r="AF297" s="2" t="n">
        <f aca="false">COUNTIFS($AA297:$AD297,"&gt;"&amp;AB297)+COUNTIFS($AA297:AB297,AB297)</f>
        <v>2</v>
      </c>
      <c r="AG297" s="2" t="n">
        <f aca="false">COUNTIFS($AA297:$AD297,"&gt;"&amp;AC297)+COUNTIFS($AA297:AC297,AC297)</f>
        <v>3</v>
      </c>
      <c r="AH297" s="2" t="n">
        <f aca="false">COUNTIFS($AA297:$AD297,"&gt;"&amp;AD297)+COUNTIFS($AA297:AD297,AD297)</f>
        <v>4</v>
      </c>
      <c r="AI297" s="2" t="str">
        <f aca="false">IF(COUNTA(A297:I297)=0,"",IF(OR(NOT(ISNUMBER(A297)),B297="",COUNTIFS(Reparto!$A$8:INDEX(Reparto!$A$8:$A$11,Reparto!$E$5),C297)&lt;&gt;1,NOT(ISNUMBER(D297)),ABS(D297-ROUND(D297,2))&gt;0.000001,MIN(J297:M297)&lt;0,SUM(J297:M297)&lt;=0,COUNT(J297:M297)&lt;&gt;4,ABS(SUM(N297:Q297)-D297)&gt;0.000001),"REVISAR datos","Correcto"))</f>
        <v/>
      </c>
    </row>
    <row r="298" customFormat="false" ht="24" hidden="false" customHeight="true" outlineLevel="0" collapsed="false">
      <c r="A298" s="19"/>
      <c r="B298" s="17"/>
      <c r="C298" s="17"/>
      <c r="D298" s="18"/>
      <c r="E298" s="17"/>
      <c r="F298" s="17"/>
      <c r="G298" s="17"/>
      <c r="H298" s="17"/>
      <c r="I298" s="17"/>
      <c r="J298" s="2" t="n">
        <f aca="false">IF(1&gt;Reparto!$E$5,0,IF(F298="",Reparto!$D$8,F298))</f>
        <v>1800</v>
      </c>
      <c r="K298" s="2" t="n">
        <f aca="false">IF(2&gt;Reparto!$E$5,0,IF(G298="",Reparto!$D$9,G298))</f>
        <v>1200</v>
      </c>
      <c r="L298" s="2" t="n">
        <f aca="false">IF(3&gt;Reparto!$E$5,0,IF(H298="",Reparto!$D$10,H298))</f>
        <v>0</v>
      </c>
      <c r="M298" s="2" t="n">
        <f aca="false">IF(4&gt;Reparto!$E$5,0,IF(I298="",Reparto!$D$11,I298))</f>
        <v>0</v>
      </c>
      <c r="N298" s="8" t="n">
        <f aca="false">IF(OR(NOT(ISNUMBER(D298)),SUM(J298:M298)&lt;=0),0,SIGN(D298)*(V298+IF(AE298&lt;=$Z298,1,0))/100)</f>
        <v>0</v>
      </c>
      <c r="O298" s="8" t="n">
        <f aca="false">IF(OR(NOT(ISNUMBER(D298)),SUM(J298:M298)&lt;=0),0,SIGN(D298)*(W298+IF(AF298&lt;=$Z298,1,0))/100)</f>
        <v>0</v>
      </c>
      <c r="P298" s="8" t="n">
        <f aca="false">IF(OR(NOT(ISNUMBER(D298)),SUM(J298:M298)&lt;=0),0,SIGN(D298)*(X298+IF(AG298&lt;=$Z298,1,0))/100)</f>
        <v>0</v>
      </c>
      <c r="Q298" s="8" t="n">
        <f aca="false">IF(OR(NOT(ISNUMBER(D298)),SUM(J298:M298)&lt;=0),0,SIGN(D298)*(Y298+IF(AH298&lt;=$Z298,1,0))/100)</f>
        <v>0</v>
      </c>
      <c r="R298" s="2" t="n">
        <f aca="false">IF(OR(NOT(ISNUMBER(D298)),SUM(J298:M298)&lt;=0),0,ROUND(ROUND(ABS(D298)*100,0)*J298/SUM(J298:M298),10))</f>
        <v>0</v>
      </c>
      <c r="S298" s="2" t="n">
        <f aca="false">IF(OR(NOT(ISNUMBER(D298)),SUM(J298:M298)&lt;=0),0,ROUND(ROUND(ABS(D298)*100,0)*K298/SUM(J298:M298),10))</f>
        <v>0</v>
      </c>
      <c r="T298" s="2" t="n">
        <f aca="false">IF(OR(NOT(ISNUMBER(D298)),SUM(J298:M298)&lt;=0),0,ROUND(ROUND(ABS(D298)*100,0)*L298/SUM(J298:M298),10))</f>
        <v>0</v>
      </c>
      <c r="U298" s="2" t="n">
        <f aca="false">IF(OR(NOT(ISNUMBER(D298)),SUM(J298:M298)&lt;=0),0,ROUND(ROUND(ABS(D298)*100,0)*M298/SUM(J298:M298),10))</f>
        <v>0</v>
      </c>
      <c r="V298" s="2" t="n">
        <f aca="false">INT(R298)</f>
        <v>0</v>
      </c>
      <c r="W298" s="2" t="n">
        <f aca="false">INT(S298)</f>
        <v>0</v>
      </c>
      <c r="X298" s="2" t="n">
        <f aca="false">INT(T298)</f>
        <v>0</v>
      </c>
      <c r="Y298" s="2" t="n">
        <f aca="false">INT(U298)</f>
        <v>0</v>
      </c>
      <c r="Z298" s="2" t="n">
        <f aca="false">IF(ISNUMBER(D298),ROUND(ABS(D298)*100,0)-SUM(V298:Y298),0)</f>
        <v>0</v>
      </c>
      <c r="AA298" s="2" t="n">
        <f aca="false">ROUND(R298-V298,10)</f>
        <v>0</v>
      </c>
      <c r="AB298" s="2" t="n">
        <f aca="false">ROUND(S298-W298,10)</f>
        <v>0</v>
      </c>
      <c r="AC298" s="2" t="n">
        <f aca="false">ROUND(T298-X298,10)</f>
        <v>0</v>
      </c>
      <c r="AD298" s="2" t="n">
        <f aca="false">ROUND(U298-Y298,10)</f>
        <v>0</v>
      </c>
      <c r="AE298" s="2" t="n">
        <f aca="false">COUNTIFS($AA298:$AD298,"&gt;"&amp;AA298)+COUNTIFS($AA298:AA298,AA298)</f>
        <v>1</v>
      </c>
      <c r="AF298" s="2" t="n">
        <f aca="false">COUNTIFS($AA298:$AD298,"&gt;"&amp;AB298)+COUNTIFS($AA298:AB298,AB298)</f>
        <v>2</v>
      </c>
      <c r="AG298" s="2" t="n">
        <f aca="false">COUNTIFS($AA298:$AD298,"&gt;"&amp;AC298)+COUNTIFS($AA298:AC298,AC298)</f>
        <v>3</v>
      </c>
      <c r="AH298" s="2" t="n">
        <f aca="false">COUNTIFS($AA298:$AD298,"&gt;"&amp;AD298)+COUNTIFS($AA298:AD298,AD298)</f>
        <v>4</v>
      </c>
      <c r="AI298" s="2" t="str">
        <f aca="false">IF(COUNTA(A298:I298)=0,"",IF(OR(NOT(ISNUMBER(A298)),B298="",COUNTIFS(Reparto!$A$8:INDEX(Reparto!$A$8:$A$11,Reparto!$E$5),C298)&lt;&gt;1,NOT(ISNUMBER(D298)),ABS(D298-ROUND(D298,2))&gt;0.000001,MIN(J298:M298)&lt;0,SUM(J298:M298)&lt;=0,COUNT(J298:M298)&lt;&gt;4,ABS(SUM(N298:Q298)-D298)&gt;0.000001),"REVISAR datos","Correcto"))</f>
        <v/>
      </c>
    </row>
    <row r="299" customFormat="false" ht="24" hidden="false" customHeight="true" outlineLevel="0" collapsed="false">
      <c r="A299" s="19"/>
      <c r="B299" s="17"/>
      <c r="C299" s="17"/>
      <c r="D299" s="18"/>
      <c r="E299" s="17"/>
      <c r="F299" s="17"/>
      <c r="G299" s="17"/>
      <c r="H299" s="17"/>
      <c r="I299" s="17"/>
      <c r="J299" s="2" t="n">
        <f aca="false">IF(1&gt;Reparto!$E$5,0,IF(F299="",Reparto!$D$8,F299))</f>
        <v>1800</v>
      </c>
      <c r="K299" s="2" t="n">
        <f aca="false">IF(2&gt;Reparto!$E$5,0,IF(G299="",Reparto!$D$9,G299))</f>
        <v>1200</v>
      </c>
      <c r="L299" s="2" t="n">
        <f aca="false">IF(3&gt;Reparto!$E$5,0,IF(H299="",Reparto!$D$10,H299))</f>
        <v>0</v>
      </c>
      <c r="M299" s="2" t="n">
        <f aca="false">IF(4&gt;Reparto!$E$5,0,IF(I299="",Reparto!$D$11,I299))</f>
        <v>0</v>
      </c>
      <c r="N299" s="8" t="n">
        <f aca="false">IF(OR(NOT(ISNUMBER(D299)),SUM(J299:M299)&lt;=0),0,SIGN(D299)*(V299+IF(AE299&lt;=$Z299,1,0))/100)</f>
        <v>0</v>
      </c>
      <c r="O299" s="8" t="n">
        <f aca="false">IF(OR(NOT(ISNUMBER(D299)),SUM(J299:M299)&lt;=0),0,SIGN(D299)*(W299+IF(AF299&lt;=$Z299,1,0))/100)</f>
        <v>0</v>
      </c>
      <c r="P299" s="8" t="n">
        <f aca="false">IF(OR(NOT(ISNUMBER(D299)),SUM(J299:M299)&lt;=0),0,SIGN(D299)*(X299+IF(AG299&lt;=$Z299,1,0))/100)</f>
        <v>0</v>
      </c>
      <c r="Q299" s="8" t="n">
        <f aca="false">IF(OR(NOT(ISNUMBER(D299)),SUM(J299:M299)&lt;=0),0,SIGN(D299)*(Y299+IF(AH299&lt;=$Z299,1,0))/100)</f>
        <v>0</v>
      </c>
      <c r="R299" s="2" t="n">
        <f aca="false">IF(OR(NOT(ISNUMBER(D299)),SUM(J299:M299)&lt;=0),0,ROUND(ROUND(ABS(D299)*100,0)*J299/SUM(J299:M299),10))</f>
        <v>0</v>
      </c>
      <c r="S299" s="2" t="n">
        <f aca="false">IF(OR(NOT(ISNUMBER(D299)),SUM(J299:M299)&lt;=0),0,ROUND(ROUND(ABS(D299)*100,0)*K299/SUM(J299:M299),10))</f>
        <v>0</v>
      </c>
      <c r="T299" s="2" t="n">
        <f aca="false">IF(OR(NOT(ISNUMBER(D299)),SUM(J299:M299)&lt;=0),0,ROUND(ROUND(ABS(D299)*100,0)*L299/SUM(J299:M299),10))</f>
        <v>0</v>
      </c>
      <c r="U299" s="2" t="n">
        <f aca="false">IF(OR(NOT(ISNUMBER(D299)),SUM(J299:M299)&lt;=0),0,ROUND(ROUND(ABS(D299)*100,0)*M299/SUM(J299:M299),10))</f>
        <v>0</v>
      </c>
      <c r="V299" s="2" t="n">
        <f aca="false">INT(R299)</f>
        <v>0</v>
      </c>
      <c r="W299" s="2" t="n">
        <f aca="false">INT(S299)</f>
        <v>0</v>
      </c>
      <c r="X299" s="2" t="n">
        <f aca="false">INT(T299)</f>
        <v>0</v>
      </c>
      <c r="Y299" s="2" t="n">
        <f aca="false">INT(U299)</f>
        <v>0</v>
      </c>
      <c r="Z299" s="2" t="n">
        <f aca="false">IF(ISNUMBER(D299),ROUND(ABS(D299)*100,0)-SUM(V299:Y299),0)</f>
        <v>0</v>
      </c>
      <c r="AA299" s="2" t="n">
        <f aca="false">ROUND(R299-V299,10)</f>
        <v>0</v>
      </c>
      <c r="AB299" s="2" t="n">
        <f aca="false">ROUND(S299-W299,10)</f>
        <v>0</v>
      </c>
      <c r="AC299" s="2" t="n">
        <f aca="false">ROUND(T299-X299,10)</f>
        <v>0</v>
      </c>
      <c r="AD299" s="2" t="n">
        <f aca="false">ROUND(U299-Y299,10)</f>
        <v>0</v>
      </c>
      <c r="AE299" s="2" t="n">
        <f aca="false">COUNTIFS($AA299:$AD299,"&gt;"&amp;AA299)+COUNTIFS($AA299:AA299,AA299)</f>
        <v>1</v>
      </c>
      <c r="AF299" s="2" t="n">
        <f aca="false">COUNTIFS($AA299:$AD299,"&gt;"&amp;AB299)+COUNTIFS($AA299:AB299,AB299)</f>
        <v>2</v>
      </c>
      <c r="AG299" s="2" t="n">
        <f aca="false">COUNTIFS($AA299:$AD299,"&gt;"&amp;AC299)+COUNTIFS($AA299:AC299,AC299)</f>
        <v>3</v>
      </c>
      <c r="AH299" s="2" t="n">
        <f aca="false">COUNTIFS($AA299:$AD299,"&gt;"&amp;AD299)+COUNTIFS($AA299:AD299,AD299)</f>
        <v>4</v>
      </c>
      <c r="AI299" s="2" t="str">
        <f aca="false">IF(COUNTA(A299:I299)=0,"",IF(OR(NOT(ISNUMBER(A299)),B299="",COUNTIFS(Reparto!$A$8:INDEX(Reparto!$A$8:$A$11,Reparto!$E$5),C299)&lt;&gt;1,NOT(ISNUMBER(D299)),ABS(D299-ROUND(D299,2))&gt;0.000001,MIN(J299:M299)&lt;0,SUM(J299:M299)&lt;=0,COUNT(J299:M299)&lt;&gt;4,ABS(SUM(N299:Q299)-D299)&gt;0.000001),"REVISAR datos","Correcto"))</f>
        <v/>
      </c>
    </row>
    <row r="300" customFormat="false" ht="24" hidden="false" customHeight="true" outlineLevel="0" collapsed="false">
      <c r="A300" s="19"/>
      <c r="B300" s="17"/>
      <c r="C300" s="17"/>
      <c r="D300" s="18"/>
      <c r="E300" s="17"/>
      <c r="F300" s="17"/>
      <c r="G300" s="17"/>
      <c r="H300" s="17"/>
      <c r="I300" s="17"/>
      <c r="J300" s="2" t="n">
        <f aca="false">IF(1&gt;Reparto!$E$5,0,IF(F300="",Reparto!$D$8,F300))</f>
        <v>1800</v>
      </c>
      <c r="K300" s="2" t="n">
        <f aca="false">IF(2&gt;Reparto!$E$5,0,IF(G300="",Reparto!$D$9,G300))</f>
        <v>1200</v>
      </c>
      <c r="L300" s="2" t="n">
        <f aca="false">IF(3&gt;Reparto!$E$5,0,IF(H300="",Reparto!$D$10,H300))</f>
        <v>0</v>
      </c>
      <c r="M300" s="2" t="n">
        <f aca="false">IF(4&gt;Reparto!$E$5,0,IF(I300="",Reparto!$D$11,I300))</f>
        <v>0</v>
      </c>
      <c r="N300" s="8" t="n">
        <f aca="false">IF(OR(NOT(ISNUMBER(D300)),SUM(J300:M300)&lt;=0),0,SIGN(D300)*(V300+IF(AE300&lt;=$Z300,1,0))/100)</f>
        <v>0</v>
      </c>
      <c r="O300" s="8" t="n">
        <f aca="false">IF(OR(NOT(ISNUMBER(D300)),SUM(J300:M300)&lt;=0),0,SIGN(D300)*(W300+IF(AF300&lt;=$Z300,1,0))/100)</f>
        <v>0</v>
      </c>
      <c r="P300" s="8" t="n">
        <f aca="false">IF(OR(NOT(ISNUMBER(D300)),SUM(J300:M300)&lt;=0),0,SIGN(D300)*(X300+IF(AG300&lt;=$Z300,1,0))/100)</f>
        <v>0</v>
      </c>
      <c r="Q300" s="8" t="n">
        <f aca="false">IF(OR(NOT(ISNUMBER(D300)),SUM(J300:M300)&lt;=0),0,SIGN(D300)*(Y300+IF(AH300&lt;=$Z300,1,0))/100)</f>
        <v>0</v>
      </c>
      <c r="R300" s="2" t="n">
        <f aca="false">IF(OR(NOT(ISNUMBER(D300)),SUM(J300:M300)&lt;=0),0,ROUND(ROUND(ABS(D300)*100,0)*J300/SUM(J300:M300),10))</f>
        <v>0</v>
      </c>
      <c r="S300" s="2" t="n">
        <f aca="false">IF(OR(NOT(ISNUMBER(D300)),SUM(J300:M300)&lt;=0),0,ROUND(ROUND(ABS(D300)*100,0)*K300/SUM(J300:M300),10))</f>
        <v>0</v>
      </c>
      <c r="T300" s="2" t="n">
        <f aca="false">IF(OR(NOT(ISNUMBER(D300)),SUM(J300:M300)&lt;=0),0,ROUND(ROUND(ABS(D300)*100,0)*L300/SUM(J300:M300),10))</f>
        <v>0</v>
      </c>
      <c r="U300" s="2" t="n">
        <f aca="false">IF(OR(NOT(ISNUMBER(D300)),SUM(J300:M300)&lt;=0),0,ROUND(ROUND(ABS(D300)*100,0)*M300/SUM(J300:M300),10))</f>
        <v>0</v>
      </c>
      <c r="V300" s="2" t="n">
        <f aca="false">INT(R300)</f>
        <v>0</v>
      </c>
      <c r="W300" s="2" t="n">
        <f aca="false">INT(S300)</f>
        <v>0</v>
      </c>
      <c r="X300" s="2" t="n">
        <f aca="false">INT(T300)</f>
        <v>0</v>
      </c>
      <c r="Y300" s="2" t="n">
        <f aca="false">INT(U300)</f>
        <v>0</v>
      </c>
      <c r="Z300" s="2" t="n">
        <f aca="false">IF(ISNUMBER(D300),ROUND(ABS(D300)*100,0)-SUM(V300:Y300),0)</f>
        <v>0</v>
      </c>
      <c r="AA300" s="2" t="n">
        <f aca="false">ROUND(R300-V300,10)</f>
        <v>0</v>
      </c>
      <c r="AB300" s="2" t="n">
        <f aca="false">ROUND(S300-W300,10)</f>
        <v>0</v>
      </c>
      <c r="AC300" s="2" t="n">
        <f aca="false">ROUND(T300-X300,10)</f>
        <v>0</v>
      </c>
      <c r="AD300" s="2" t="n">
        <f aca="false">ROUND(U300-Y300,10)</f>
        <v>0</v>
      </c>
      <c r="AE300" s="2" t="n">
        <f aca="false">COUNTIFS($AA300:$AD300,"&gt;"&amp;AA300)+COUNTIFS($AA300:AA300,AA300)</f>
        <v>1</v>
      </c>
      <c r="AF300" s="2" t="n">
        <f aca="false">COUNTIFS($AA300:$AD300,"&gt;"&amp;AB300)+COUNTIFS($AA300:AB300,AB300)</f>
        <v>2</v>
      </c>
      <c r="AG300" s="2" t="n">
        <f aca="false">COUNTIFS($AA300:$AD300,"&gt;"&amp;AC300)+COUNTIFS($AA300:AC300,AC300)</f>
        <v>3</v>
      </c>
      <c r="AH300" s="2" t="n">
        <f aca="false">COUNTIFS($AA300:$AD300,"&gt;"&amp;AD300)+COUNTIFS($AA300:AD300,AD300)</f>
        <v>4</v>
      </c>
      <c r="AI300" s="2" t="str">
        <f aca="false">IF(COUNTA(A300:I300)=0,"",IF(OR(NOT(ISNUMBER(A300)),B300="",COUNTIFS(Reparto!$A$8:INDEX(Reparto!$A$8:$A$11,Reparto!$E$5),C300)&lt;&gt;1,NOT(ISNUMBER(D300)),ABS(D300-ROUND(D300,2))&gt;0.000001,MIN(J300:M300)&lt;0,SUM(J300:M300)&lt;=0,COUNT(J300:M300)&lt;&gt;4,ABS(SUM(N300:Q300)-D300)&gt;0.000001),"REVISAR datos","Correcto"))</f>
        <v/>
      </c>
    </row>
    <row r="301" customFormat="false" ht="24" hidden="false" customHeight="true" outlineLevel="0" collapsed="false">
      <c r="A301" s="19"/>
      <c r="B301" s="17"/>
      <c r="C301" s="17"/>
      <c r="D301" s="18"/>
      <c r="E301" s="17"/>
      <c r="F301" s="17"/>
      <c r="G301" s="17"/>
      <c r="H301" s="17"/>
      <c r="I301" s="17"/>
      <c r="J301" s="2" t="n">
        <f aca="false">IF(1&gt;Reparto!$E$5,0,IF(F301="",Reparto!$D$8,F301))</f>
        <v>1800</v>
      </c>
      <c r="K301" s="2" t="n">
        <f aca="false">IF(2&gt;Reparto!$E$5,0,IF(G301="",Reparto!$D$9,G301))</f>
        <v>1200</v>
      </c>
      <c r="L301" s="2" t="n">
        <f aca="false">IF(3&gt;Reparto!$E$5,0,IF(H301="",Reparto!$D$10,H301))</f>
        <v>0</v>
      </c>
      <c r="M301" s="2" t="n">
        <f aca="false">IF(4&gt;Reparto!$E$5,0,IF(I301="",Reparto!$D$11,I301))</f>
        <v>0</v>
      </c>
      <c r="N301" s="8" t="n">
        <f aca="false">IF(OR(NOT(ISNUMBER(D301)),SUM(J301:M301)&lt;=0),0,SIGN(D301)*(V301+IF(AE301&lt;=$Z301,1,0))/100)</f>
        <v>0</v>
      </c>
      <c r="O301" s="8" t="n">
        <f aca="false">IF(OR(NOT(ISNUMBER(D301)),SUM(J301:M301)&lt;=0),0,SIGN(D301)*(W301+IF(AF301&lt;=$Z301,1,0))/100)</f>
        <v>0</v>
      </c>
      <c r="P301" s="8" t="n">
        <f aca="false">IF(OR(NOT(ISNUMBER(D301)),SUM(J301:M301)&lt;=0),0,SIGN(D301)*(X301+IF(AG301&lt;=$Z301,1,0))/100)</f>
        <v>0</v>
      </c>
      <c r="Q301" s="8" t="n">
        <f aca="false">IF(OR(NOT(ISNUMBER(D301)),SUM(J301:M301)&lt;=0),0,SIGN(D301)*(Y301+IF(AH301&lt;=$Z301,1,0))/100)</f>
        <v>0</v>
      </c>
      <c r="R301" s="2" t="n">
        <f aca="false">IF(OR(NOT(ISNUMBER(D301)),SUM(J301:M301)&lt;=0),0,ROUND(ROUND(ABS(D301)*100,0)*J301/SUM(J301:M301),10))</f>
        <v>0</v>
      </c>
      <c r="S301" s="2" t="n">
        <f aca="false">IF(OR(NOT(ISNUMBER(D301)),SUM(J301:M301)&lt;=0),0,ROUND(ROUND(ABS(D301)*100,0)*K301/SUM(J301:M301),10))</f>
        <v>0</v>
      </c>
      <c r="T301" s="2" t="n">
        <f aca="false">IF(OR(NOT(ISNUMBER(D301)),SUM(J301:M301)&lt;=0),0,ROUND(ROUND(ABS(D301)*100,0)*L301/SUM(J301:M301),10))</f>
        <v>0</v>
      </c>
      <c r="U301" s="2" t="n">
        <f aca="false">IF(OR(NOT(ISNUMBER(D301)),SUM(J301:M301)&lt;=0),0,ROUND(ROUND(ABS(D301)*100,0)*M301/SUM(J301:M301),10))</f>
        <v>0</v>
      </c>
      <c r="V301" s="2" t="n">
        <f aca="false">INT(R301)</f>
        <v>0</v>
      </c>
      <c r="W301" s="2" t="n">
        <f aca="false">INT(S301)</f>
        <v>0</v>
      </c>
      <c r="X301" s="2" t="n">
        <f aca="false">INT(T301)</f>
        <v>0</v>
      </c>
      <c r="Y301" s="2" t="n">
        <f aca="false">INT(U301)</f>
        <v>0</v>
      </c>
      <c r="Z301" s="2" t="n">
        <f aca="false">IF(ISNUMBER(D301),ROUND(ABS(D301)*100,0)-SUM(V301:Y301),0)</f>
        <v>0</v>
      </c>
      <c r="AA301" s="2" t="n">
        <f aca="false">ROUND(R301-V301,10)</f>
        <v>0</v>
      </c>
      <c r="AB301" s="2" t="n">
        <f aca="false">ROUND(S301-W301,10)</f>
        <v>0</v>
      </c>
      <c r="AC301" s="2" t="n">
        <f aca="false">ROUND(T301-X301,10)</f>
        <v>0</v>
      </c>
      <c r="AD301" s="2" t="n">
        <f aca="false">ROUND(U301-Y301,10)</f>
        <v>0</v>
      </c>
      <c r="AE301" s="2" t="n">
        <f aca="false">COUNTIFS($AA301:$AD301,"&gt;"&amp;AA301)+COUNTIFS($AA301:AA301,AA301)</f>
        <v>1</v>
      </c>
      <c r="AF301" s="2" t="n">
        <f aca="false">COUNTIFS($AA301:$AD301,"&gt;"&amp;AB301)+COUNTIFS($AA301:AB301,AB301)</f>
        <v>2</v>
      </c>
      <c r="AG301" s="2" t="n">
        <f aca="false">COUNTIFS($AA301:$AD301,"&gt;"&amp;AC301)+COUNTIFS($AA301:AC301,AC301)</f>
        <v>3</v>
      </c>
      <c r="AH301" s="2" t="n">
        <f aca="false">COUNTIFS($AA301:$AD301,"&gt;"&amp;AD301)+COUNTIFS($AA301:AD301,AD301)</f>
        <v>4</v>
      </c>
      <c r="AI301" s="2" t="str">
        <f aca="false">IF(COUNTA(A301:I301)=0,"",IF(OR(NOT(ISNUMBER(A301)),B301="",COUNTIFS(Reparto!$A$8:INDEX(Reparto!$A$8:$A$11,Reparto!$E$5),C301)&lt;&gt;1,NOT(ISNUMBER(D301)),ABS(D301-ROUND(D301,2))&gt;0.000001,MIN(J301:M301)&lt;0,SUM(J301:M301)&lt;=0,COUNT(J301:M301)&lt;&gt;4,ABS(SUM(N301:Q301)-D301)&gt;0.000001),"REVISAR datos","Correcto"))</f>
        <v/>
      </c>
    </row>
    <row r="302" customFormat="false" ht="24" hidden="false" customHeight="true" outlineLevel="0" collapsed="false">
      <c r="A302" s="19"/>
      <c r="B302" s="17"/>
      <c r="C302" s="17"/>
      <c r="D302" s="18"/>
      <c r="E302" s="17"/>
      <c r="F302" s="17"/>
      <c r="G302" s="17"/>
      <c r="H302" s="17"/>
      <c r="I302" s="17"/>
      <c r="J302" s="2" t="n">
        <f aca="false">IF(1&gt;Reparto!$E$5,0,IF(F302="",Reparto!$D$8,F302))</f>
        <v>1800</v>
      </c>
      <c r="K302" s="2" t="n">
        <f aca="false">IF(2&gt;Reparto!$E$5,0,IF(G302="",Reparto!$D$9,G302))</f>
        <v>1200</v>
      </c>
      <c r="L302" s="2" t="n">
        <f aca="false">IF(3&gt;Reparto!$E$5,0,IF(H302="",Reparto!$D$10,H302))</f>
        <v>0</v>
      </c>
      <c r="M302" s="2" t="n">
        <f aca="false">IF(4&gt;Reparto!$E$5,0,IF(I302="",Reparto!$D$11,I302))</f>
        <v>0</v>
      </c>
      <c r="N302" s="8" t="n">
        <f aca="false">IF(OR(NOT(ISNUMBER(D302)),SUM(J302:M302)&lt;=0),0,SIGN(D302)*(V302+IF(AE302&lt;=$Z302,1,0))/100)</f>
        <v>0</v>
      </c>
      <c r="O302" s="8" t="n">
        <f aca="false">IF(OR(NOT(ISNUMBER(D302)),SUM(J302:M302)&lt;=0),0,SIGN(D302)*(W302+IF(AF302&lt;=$Z302,1,0))/100)</f>
        <v>0</v>
      </c>
      <c r="P302" s="8" t="n">
        <f aca="false">IF(OR(NOT(ISNUMBER(D302)),SUM(J302:M302)&lt;=0),0,SIGN(D302)*(X302+IF(AG302&lt;=$Z302,1,0))/100)</f>
        <v>0</v>
      </c>
      <c r="Q302" s="8" t="n">
        <f aca="false">IF(OR(NOT(ISNUMBER(D302)),SUM(J302:M302)&lt;=0),0,SIGN(D302)*(Y302+IF(AH302&lt;=$Z302,1,0))/100)</f>
        <v>0</v>
      </c>
      <c r="R302" s="2" t="n">
        <f aca="false">IF(OR(NOT(ISNUMBER(D302)),SUM(J302:M302)&lt;=0),0,ROUND(ROUND(ABS(D302)*100,0)*J302/SUM(J302:M302),10))</f>
        <v>0</v>
      </c>
      <c r="S302" s="2" t="n">
        <f aca="false">IF(OR(NOT(ISNUMBER(D302)),SUM(J302:M302)&lt;=0),0,ROUND(ROUND(ABS(D302)*100,0)*K302/SUM(J302:M302),10))</f>
        <v>0</v>
      </c>
      <c r="T302" s="2" t="n">
        <f aca="false">IF(OR(NOT(ISNUMBER(D302)),SUM(J302:M302)&lt;=0),0,ROUND(ROUND(ABS(D302)*100,0)*L302/SUM(J302:M302),10))</f>
        <v>0</v>
      </c>
      <c r="U302" s="2" t="n">
        <f aca="false">IF(OR(NOT(ISNUMBER(D302)),SUM(J302:M302)&lt;=0),0,ROUND(ROUND(ABS(D302)*100,0)*M302/SUM(J302:M302),10))</f>
        <v>0</v>
      </c>
      <c r="V302" s="2" t="n">
        <f aca="false">INT(R302)</f>
        <v>0</v>
      </c>
      <c r="W302" s="2" t="n">
        <f aca="false">INT(S302)</f>
        <v>0</v>
      </c>
      <c r="X302" s="2" t="n">
        <f aca="false">INT(T302)</f>
        <v>0</v>
      </c>
      <c r="Y302" s="2" t="n">
        <f aca="false">INT(U302)</f>
        <v>0</v>
      </c>
      <c r="Z302" s="2" t="n">
        <f aca="false">IF(ISNUMBER(D302),ROUND(ABS(D302)*100,0)-SUM(V302:Y302),0)</f>
        <v>0</v>
      </c>
      <c r="AA302" s="2" t="n">
        <f aca="false">ROUND(R302-V302,10)</f>
        <v>0</v>
      </c>
      <c r="AB302" s="2" t="n">
        <f aca="false">ROUND(S302-W302,10)</f>
        <v>0</v>
      </c>
      <c r="AC302" s="2" t="n">
        <f aca="false">ROUND(T302-X302,10)</f>
        <v>0</v>
      </c>
      <c r="AD302" s="2" t="n">
        <f aca="false">ROUND(U302-Y302,10)</f>
        <v>0</v>
      </c>
      <c r="AE302" s="2" t="n">
        <f aca="false">COUNTIFS($AA302:$AD302,"&gt;"&amp;AA302)+COUNTIFS($AA302:AA302,AA302)</f>
        <v>1</v>
      </c>
      <c r="AF302" s="2" t="n">
        <f aca="false">COUNTIFS($AA302:$AD302,"&gt;"&amp;AB302)+COUNTIFS($AA302:AB302,AB302)</f>
        <v>2</v>
      </c>
      <c r="AG302" s="2" t="n">
        <f aca="false">COUNTIFS($AA302:$AD302,"&gt;"&amp;AC302)+COUNTIFS($AA302:AC302,AC302)</f>
        <v>3</v>
      </c>
      <c r="AH302" s="2" t="n">
        <f aca="false">COUNTIFS($AA302:$AD302,"&gt;"&amp;AD302)+COUNTIFS($AA302:AD302,AD302)</f>
        <v>4</v>
      </c>
      <c r="AI302" s="2" t="str">
        <f aca="false">IF(COUNTA(A302:I302)=0,"",IF(OR(NOT(ISNUMBER(A302)),B302="",COUNTIFS(Reparto!$A$8:INDEX(Reparto!$A$8:$A$11,Reparto!$E$5),C302)&lt;&gt;1,NOT(ISNUMBER(D302)),ABS(D302-ROUND(D302,2))&gt;0.000001,MIN(J302:M302)&lt;0,SUM(J302:M302)&lt;=0,COUNT(J302:M302)&lt;&gt;4,ABS(SUM(N302:Q302)-D302)&gt;0.000001),"REVISAR datos","Correcto"))</f>
        <v/>
      </c>
    </row>
    <row r="303" customFormat="false" ht="24" hidden="false" customHeight="true" outlineLevel="0" collapsed="false">
      <c r="A303" s="19"/>
      <c r="B303" s="17"/>
      <c r="C303" s="17"/>
      <c r="D303" s="18"/>
      <c r="E303" s="17"/>
      <c r="F303" s="17"/>
      <c r="G303" s="17"/>
      <c r="H303" s="17"/>
      <c r="I303" s="17"/>
      <c r="J303" s="2" t="n">
        <f aca="false">IF(1&gt;Reparto!$E$5,0,IF(F303="",Reparto!$D$8,F303))</f>
        <v>1800</v>
      </c>
      <c r="K303" s="2" t="n">
        <f aca="false">IF(2&gt;Reparto!$E$5,0,IF(G303="",Reparto!$D$9,G303))</f>
        <v>1200</v>
      </c>
      <c r="L303" s="2" t="n">
        <f aca="false">IF(3&gt;Reparto!$E$5,0,IF(H303="",Reparto!$D$10,H303))</f>
        <v>0</v>
      </c>
      <c r="M303" s="2" t="n">
        <f aca="false">IF(4&gt;Reparto!$E$5,0,IF(I303="",Reparto!$D$11,I303))</f>
        <v>0</v>
      </c>
      <c r="N303" s="8" t="n">
        <f aca="false">IF(OR(NOT(ISNUMBER(D303)),SUM(J303:M303)&lt;=0),0,SIGN(D303)*(V303+IF(AE303&lt;=$Z303,1,0))/100)</f>
        <v>0</v>
      </c>
      <c r="O303" s="8" t="n">
        <f aca="false">IF(OR(NOT(ISNUMBER(D303)),SUM(J303:M303)&lt;=0),0,SIGN(D303)*(W303+IF(AF303&lt;=$Z303,1,0))/100)</f>
        <v>0</v>
      </c>
      <c r="P303" s="8" t="n">
        <f aca="false">IF(OR(NOT(ISNUMBER(D303)),SUM(J303:M303)&lt;=0),0,SIGN(D303)*(X303+IF(AG303&lt;=$Z303,1,0))/100)</f>
        <v>0</v>
      </c>
      <c r="Q303" s="8" t="n">
        <f aca="false">IF(OR(NOT(ISNUMBER(D303)),SUM(J303:M303)&lt;=0),0,SIGN(D303)*(Y303+IF(AH303&lt;=$Z303,1,0))/100)</f>
        <v>0</v>
      </c>
      <c r="R303" s="2" t="n">
        <f aca="false">IF(OR(NOT(ISNUMBER(D303)),SUM(J303:M303)&lt;=0),0,ROUND(ROUND(ABS(D303)*100,0)*J303/SUM(J303:M303),10))</f>
        <v>0</v>
      </c>
      <c r="S303" s="2" t="n">
        <f aca="false">IF(OR(NOT(ISNUMBER(D303)),SUM(J303:M303)&lt;=0),0,ROUND(ROUND(ABS(D303)*100,0)*K303/SUM(J303:M303),10))</f>
        <v>0</v>
      </c>
      <c r="T303" s="2" t="n">
        <f aca="false">IF(OR(NOT(ISNUMBER(D303)),SUM(J303:M303)&lt;=0),0,ROUND(ROUND(ABS(D303)*100,0)*L303/SUM(J303:M303),10))</f>
        <v>0</v>
      </c>
      <c r="U303" s="2" t="n">
        <f aca="false">IF(OR(NOT(ISNUMBER(D303)),SUM(J303:M303)&lt;=0),0,ROUND(ROUND(ABS(D303)*100,0)*M303/SUM(J303:M303),10))</f>
        <v>0</v>
      </c>
      <c r="V303" s="2" t="n">
        <f aca="false">INT(R303)</f>
        <v>0</v>
      </c>
      <c r="W303" s="2" t="n">
        <f aca="false">INT(S303)</f>
        <v>0</v>
      </c>
      <c r="X303" s="2" t="n">
        <f aca="false">INT(T303)</f>
        <v>0</v>
      </c>
      <c r="Y303" s="2" t="n">
        <f aca="false">INT(U303)</f>
        <v>0</v>
      </c>
      <c r="Z303" s="2" t="n">
        <f aca="false">IF(ISNUMBER(D303),ROUND(ABS(D303)*100,0)-SUM(V303:Y303),0)</f>
        <v>0</v>
      </c>
      <c r="AA303" s="2" t="n">
        <f aca="false">ROUND(R303-V303,10)</f>
        <v>0</v>
      </c>
      <c r="AB303" s="2" t="n">
        <f aca="false">ROUND(S303-W303,10)</f>
        <v>0</v>
      </c>
      <c r="AC303" s="2" t="n">
        <f aca="false">ROUND(T303-X303,10)</f>
        <v>0</v>
      </c>
      <c r="AD303" s="2" t="n">
        <f aca="false">ROUND(U303-Y303,10)</f>
        <v>0</v>
      </c>
      <c r="AE303" s="2" t="n">
        <f aca="false">COUNTIFS($AA303:$AD303,"&gt;"&amp;AA303)+COUNTIFS($AA303:AA303,AA303)</f>
        <v>1</v>
      </c>
      <c r="AF303" s="2" t="n">
        <f aca="false">COUNTIFS($AA303:$AD303,"&gt;"&amp;AB303)+COUNTIFS($AA303:AB303,AB303)</f>
        <v>2</v>
      </c>
      <c r="AG303" s="2" t="n">
        <f aca="false">COUNTIFS($AA303:$AD303,"&gt;"&amp;AC303)+COUNTIFS($AA303:AC303,AC303)</f>
        <v>3</v>
      </c>
      <c r="AH303" s="2" t="n">
        <f aca="false">COUNTIFS($AA303:$AD303,"&gt;"&amp;AD303)+COUNTIFS($AA303:AD303,AD303)</f>
        <v>4</v>
      </c>
      <c r="AI303" s="2" t="str">
        <f aca="false">IF(COUNTA(A303:I303)=0,"",IF(OR(NOT(ISNUMBER(A303)),B303="",COUNTIFS(Reparto!$A$8:INDEX(Reparto!$A$8:$A$11,Reparto!$E$5),C303)&lt;&gt;1,NOT(ISNUMBER(D303)),ABS(D303-ROUND(D303,2))&gt;0.000001,MIN(J303:M303)&lt;0,SUM(J303:M303)&lt;=0,COUNT(J303:M303)&lt;&gt;4,ABS(SUM(N303:Q303)-D303)&gt;0.000001),"REVISAR datos","Correcto"))</f>
        <v/>
      </c>
    </row>
    <row r="304" customFormat="false" ht="24" hidden="false" customHeight="true" outlineLevel="0" collapsed="false">
      <c r="A304" s="19"/>
      <c r="B304" s="17"/>
      <c r="C304" s="17"/>
      <c r="D304" s="18"/>
      <c r="E304" s="17"/>
      <c r="F304" s="17"/>
      <c r="G304" s="17"/>
      <c r="H304" s="17"/>
      <c r="I304" s="17"/>
      <c r="J304" s="2" t="n">
        <f aca="false">IF(1&gt;Reparto!$E$5,0,IF(F304="",Reparto!$D$8,F304))</f>
        <v>1800</v>
      </c>
      <c r="K304" s="2" t="n">
        <f aca="false">IF(2&gt;Reparto!$E$5,0,IF(G304="",Reparto!$D$9,G304))</f>
        <v>1200</v>
      </c>
      <c r="L304" s="2" t="n">
        <f aca="false">IF(3&gt;Reparto!$E$5,0,IF(H304="",Reparto!$D$10,H304))</f>
        <v>0</v>
      </c>
      <c r="M304" s="2" t="n">
        <f aca="false">IF(4&gt;Reparto!$E$5,0,IF(I304="",Reparto!$D$11,I304))</f>
        <v>0</v>
      </c>
      <c r="N304" s="8" t="n">
        <f aca="false">IF(OR(NOT(ISNUMBER(D304)),SUM(J304:M304)&lt;=0),0,SIGN(D304)*(V304+IF(AE304&lt;=$Z304,1,0))/100)</f>
        <v>0</v>
      </c>
      <c r="O304" s="8" t="n">
        <f aca="false">IF(OR(NOT(ISNUMBER(D304)),SUM(J304:M304)&lt;=0),0,SIGN(D304)*(W304+IF(AF304&lt;=$Z304,1,0))/100)</f>
        <v>0</v>
      </c>
      <c r="P304" s="8" t="n">
        <f aca="false">IF(OR(NOT(ISNUMBER(D304)),SUM(J304:M304)&lt;=0),0,SIGN(D304)*(X304+IF(AG304&lt;=$Z304,1,0))/100)</f>
        <v>0</v>
      </c>
      <c r="Q304" s="8" t="n">
        <f aca="false">IF(OR(NOT(ISNUMBER(D304)),SUM(J304:M304)&lt;=0),0,SIGN(D304)*(Y304+IF(AH304&lt;=$Z304,1,0))/100)</f>
        <v>0</v>
      </c>
      <c r="R304" s="2" t="n">
        <f aca="false">IF(OR(NOT(ISNUMBER(D304)),SUM(J304:M304)&lt;=0),0,ROUND(ROUND(ABS(D304)*100,0)*J304/SUM(J304:M304),10))</f>
        <v>0</v>
      </c>
      <c r="S304" s="2" t="n">
        <f aca="false">IF(OR(NOT(ISNUMBER(D304)),SUM(J304:M304)&lt;=0),0,ROUND(ROUND(ABS(D304)*100,0)*K304/SUM(J304:M304),10))</f>
        <v>0</v>
      </c>
      <c r="T304" s="2" t="n">
        <f aca="false">IF(OR(NOT(ISNUMBER(D304)),SUM(J304:M304)&lt;=0),0,ROUND(ROUND(ABS(D304)*100,0)*L304/SUM(J304:M304),10))</f>
        <v>0</v>
      </c>
      <c r="U304" s="2" t="n">
        <f aca="false">IF(OR(NOT(ISNUMBER(D304)),SUM(J304:M304)&lt;=0),0,ROUND(ROUND(ABS(D304)*100,0)*M304/SUM(J304:M304),10))</f>
        <v>0</v>
      </c>
      <c r="V304" s="2" t="n">
        <f aca="false">INT(R304)</f>
        <v>0</v>
      </c>
      <c r="W304" s="2" t="n">
        <f aca="false">INT(S304)</f>
        <v>0</v>
      </c>
      <c r="X304" s="2" t="n">
        <f aca="false">INT(T304)</f>
        <v>0</v>
      </c>
      <c r="Y304" s="2" t="n">
        <f aca="false">INT(U304)</f>
        <v>0</v>
      </c>
      <c r="Z304" s="2" t="n">
        <f aca="false">IF(ISNUMBER(D304),ROUND(ABS(D304)*100,0)-SUM(V304:Y304),0)</f>
        <v>0</v>
      </c>
      <c r="AA304" s="2" t="n">
        <f aca="false">ROUND(R304-V304,10)</f>
        <v>0</v>
      </c>
      <c r="AB304" s="2" t="n">
        <f aca="false">ROUND(S304-W304,10)</f>
        <v>0</v>
      </c>
      <c r="AC304" s="2" t="n">
        <f aca="false">ROUND(T304-X304,10)</f>
        <v>0</v>
      </c>
      <c r="AD304" s="2" t="n">
        <f aca="false">ROUND(U304-Y304,10)</f>
        <v>0</v>
      </c>
      <c r="AE304" s="2" t="n">
        <f aca="false">COUNTIFS($AA304:$AD304,"&gt;"&amp;AA304)+COUNTIFS($AA304:AA304,AA304)</f>
        <v>1</v>
      </c>
      <c r="AF304" s="2" t="n">
        <f aca="false">COUNTIFS($AA304:$AD304,"&gt;"&amp;AB304)+COUNTIFS($AA304:AB304,AB304)</f>
        <v>2</v>
      </c>
      <c r="AG304" s="2" t="n">
        <f aca="false">COUNTIFS($AA304:$AD304,"&gt;"&amp;AC304)+COUNTIFS($AA304:AC304,AC304)</f>
        <v>3</v>
      </c>
      <c r="AH304" s="2" t="n">
        <f aca="false">COUNTIFS($AA304:$AD304,"&gt;"&amp;AD304)+COUNTIFS($AA304:AD304,AD304)</f>
        <v>4</v>
      </c>
      <c r="AI304" s="2" t="str">
        <f aca="false">IF(COUNTA(A304:I304)=0,"",IF(OR(NOT(ISNUMBER(A304)),B304="",COUNTIFS(Reparto!$A$8:INDEX(Reparto!$A$8:$A$11,Reparto!$E$5),C304)&lt;&gt;1,NOT(ISNUMBER(D304)),ABS(D304-ROUND(D304,2))&gt;0.000001,MIN(J304:M304)&lt;0,SUM(J304:M304)&lt;=0,COUNT(J304:M304)&lt;&gt;4,ABS(SUM(N304:Q304)-D304)&gt;0.000001),"REVISAR datos","Correcto"))</f>
        <v/>
      </c>
    </row>
    <row r="305" customFormat="false" ht="24" hidden="false" customHeight="true" outlineLevel="0" collapsed="false">
      <c r="A305" s="19"/>
      <c r="B305" s="17"/>
      <c r="C305" s="17"/>
      <c r="D305" s="18"/>
      <c r="E305" s="17"/>
      <c r="F305" s="17"/>
      <c r="G305" s="17"/>
      <c r="H305" s="17"/>
      <c r="I305" s="17"/>
      <c r="J305" s="2" t="n">
        <f aca="false">IF(1&gt;Reparto!$E$5,0,IF(F305="",Reparto!$D$8,F305))</f>
        <v>1800</v>
      </c>
      <c r="K305" s="2" t="n">
        <f aca="false">IF(2&gt;Reparto!$E$5,0,IF(G305="",Reparto!$D$9,G305))</f>
        <v>1200</v>
      </c>
      <c r="L305" s="2" t="n">
        <f aca="false">IF(3&gt;Reparto!$E$5,0,IF(H305="",Reparto!$D$10,H305))</f>
        <v>0</v>
      </c>
      <c r="M305" s="2" t="n">
        <f aca="false">IF(4&gt;Reparto!$E$5,0,IF(I305="",Reparto!$D$11,I305))</f>
        <v>0</v>
      </c>
      <c r="N305" s="8" t="n">
        <f aca="false">IF(OR(NOT(ISNUMBER(D305)),SUM(J305:M305)&lt;=0),0,SIGN(D305)*(V305+IF(AE305&lt;=$Z305,1,0))/100)</f>
        <v>0</v>
      </c>
      <c r="O305" s="8" t="n">
        <f aca="false">IF(OR(NOT(ISNUMBER(D305)),SUM(J305:M305)&lt;=0),0,SIGN(D305)*(W305+IF(AF305&lt;=$Z305,1,0))/100)</f>
        <v>0</v>
      </c>
      <c r="P305" s="8" t="n">
        <f aca="false">IF(OR(NOT(ISNUMBER(D305)),SUM(J305:M305)&lt;=0),0,SIGN(D305)*(X305+IF(AG305&lt;=$Z305,1,0))/100)</f>
        <v>0</v>
      </c>
      <c r="Q305" s="8" t="n">
        <f aca="false">IF(OR(NOT(ISNUMBER(D305)),SUM(J305:M305)&lt;=0),0,SIGN(D305)*(Y305+IF(AH305&lt;=$Z305,1,0))/100)</f>
        <v>0</v>
      </c>
      <c r="R305" s="2" t="n">
        <f aca="false">IF(OR(NOT(ISNUMBER(D305)),SUM(J305:M305)&lt;=0),0,ROUND(ROUND(ABS(D305)*100,0)*J305/SUM(J305:M305),10))</f>
        <v>0</v>
      </c>
      <c r="S305" s="2" t="n">
        <f aca="false">IF(OR(NOT(ISNUMBER(D305)),SUM(J305:M305)&lt;=0),0,ROUND(ROUND(ABS(D305)*100,0)*K305/SUM(J305:M305),10))</f>
        <v>0</v>
      </c>
      <c r="T305" s="2" t="n">
        <f aca="false">IF(OR(NOT(ISNUMBER(D305)),SUM(J305:M305)&lt;=0),0,ROUND(ROUND(ABS(D305)*100,0)*L305/SUM(J305:M305),10))</f>
        <v>0</v>
      </c>
      <c r="U305" s="2" t="n">
        <f aca="false">IF(OR(NOT(ISNUMBER(D305)),SUM(J305:M305)&lt;=0),0,ROUND(ROUND(ABS(D305)*100,0)*M305/SUM(J305:M305),10))</f>
        <v>0</v>
      </c>
      <c r="V305" s="2" t="n">
        <f aca="false">INT(R305)</f>
        <v>0</v>
      </c>
      <c r="W305" s="2" t="n">
        <f aca="false">INT(S305)</f>
        <v>0</v>
      </c>
      <c r="X305" s="2" t="n">
        <f aca="false">INT(T305)</f>
        <v>0</v>
      </c>
      <c r="Y305" s="2" t="n">
        <f aca="false">INT(U305)</f>
        <v>0</v>
      </c>
      <c r="Z305" s="2" t="n">
        <f aca="false">IF(ISNUMBER(D305),ROUND(ABS(D305)*100,0)-SUM(V305:Y305),0)</f>
        <v>0</v>
      </c>
      <c r="AA305" s="2" t="n">
        <f aca="false">ROUND(R305-V305,10)</f>
        <v>0</v>
      </c>
      <c r="AB305" s="2" t="n">
        <f aca="false">ROUND(S305-W305,10)</f>
        <v>0</v>
      </c>
      <c r="AC305" s="2" t="n">
        <f aca="false">ROUND(T305-X305,10)</f>
        <v>0</v>
      </c>
      <c r="AD305" s="2" t="n">
        <f aca="false">ROUND(U305-Y305,10)</f>
        <v>0</v>
      </c>
      <c r="AE305" s="2" t="n">
        <f aca="false">COUNTIFS($AA305:$AD305,"&gt;"&amp;AA305)+COUNTIFS($AA305:AA305,AA305)</f>
        <v>1</v>
      </c>
      <c r="AF305" s="2" t="n">
        <f aca="false">COUNTIFS($AA305:$AD305,"&gt;"&amp;AB305)+COUNTIFS($AA305:AB305,AB305)</f>
        <v>2</v>
      </c>
      <c r="AG305" s="2" t="n">
        <f aca="false">COUNTIFS($AA305:$AD305,"&gt;"&amp;AC305)+COUNTIFS($AA305:AC305,AC305)</f>
        <v>3</v>
      </c>
      <c r="AH305" s="2" t="n">
        <f aca="false">COUNTIFS($AA305:$AD305,"&gt;"&amp;AD305)+COUNTIFS($AA305:AD305,AD305)</f>
        <v>4</v>
      </c>
      <c r="AI305" s="2" t="str">
        <f aca="false">IF(COUNTA(A305:I305)=0,"",IF(OR(NOT(ISNUMBER(A305)),B305="",COUNTIFS(Reparto!$A$8:INDEX(Reparto!$A$8:$A$11,Reparto!$E$5),C305)&lt;&gt;1,NOT(ISNUMBER(D305)),ABS(D305-ROUND(D305,2))&gt;0.000001,MIN(J305:M305)&lt;0,SUM(J305:M305)&lt;=0,COUNT(J305:M305)&lt;&gt;4,ABS(SUM(N305:Q305)-D305)&gt;0.000001),"REVISAR datos","Correcto"))</f>
        <v/>
      </c>
    </row>
    <row r="306" customFormat="false" ht="24" hidden="false" customHeight="true" outlineLevel="0" collapsed="false">
      <c r="A306" s="19"/>
      <c r="B306" s="17"/>
      <c r="C306" s="17"/>
      <c r="D306" s="18"/>
      <c r="E306" s="17"/>
      <c r="F306" s="17"/>
      <c r="G306" s="17"/>
      <c r="H306" s="17"/>
      <c r="I306" s="17"/>
      <c r="J306" s="2" t="n">
        <f aca="false">IF(1&gt;Reparto!$E$5,0,IF(F306="",Reparto!$D$8,F306))</f>
        <v>1800</v>
      </c>
      <c r="K306" s="2" t="n">
        <f aca="false">IF(2&gt;Reparto!$E$5,0,IF(G306="",Reparto!$D$9,G306))</f>
        <v>1200</v>
      </c>
      <c r="L306" s="2" t="n">
        <f aca="false">IF(3&gt;Reparto!$E$5,0,IF(H306="",Reparto!$D$10,H306))</f>
        <v>0</v>
      </c>
      <c r="M306" s="2" t="n">
        <f aca="false">IF(4&gt;Reparto!$E$5,0,IF(I306="",Reparto!$D$11,I306))</f>
        <v>0</v>
      </c>
      <c r="N306" s="8" t="n">
        <f aca="false">IF(OR(NOT(ISNUMBER(D306)),SUM(J306:M306)&lt;=0),0,SIGN(D306)*(V306+IF(AE306&lt;=$Z306,1,0))/100)</f>
        <v>0</v>
      </c>
      <c r="O306" s="8" t="n">
        <f aca="false">IF(OR(NOT(ISNUMBER(D306)),SUM(J306:M306)&lt;=0),0,SIGN(D306)*(W306+IF(AF306&lt;=$Z306,1,0))/100)</f>
        <v>0</v>
      </c>
      <c r="P306" s="8" t="n">
        <f aca="false">IF(OR(NOT(ISNUMBER(D306)),SUM(J306:M306)&lt;=0),0,SIGN(D306)*(X306+IF(AG306&lt;=$Z306,1,0))/100)</f>
        <v>0</v>
      </c>
      <c r="Q306" s="8" t="n">
        <f aca="false">IF(OR(NOT(ISNUMBER(D306)),SUM(J306:M306)&lt;=0),0,SIGN(D306)*(Y306+IF(AH306&lt;=$Z306,1,0))/100)</f>
        <v>0</v>
      </c>
      <c r="R306" s="2" t="n">
        <f aca="false">IF(OR(NOT(ISNUMBER(D306)),SUM(J306:M306)&lt;=0),0,ROUND(ROUND(ABS(D306)*100,0)*J306/SUM(J306:M306),10))</f>
        <v>0</v>
      </c>
      <c r="S306" s="2" t="n">
        <f aca="false">IF(OR(NOT(ISNUMBER(D306)),SUM(J306:M306)&lt;=0),0,ROUND(ROUND(ABS(D306)*100,0)*K306/SUM(J306:M306),10))</f>
        <v>0</v>
      </c>
      <c r="T306" s="2" t="n">
        <f aca="false">IF(OR(NOT(ISNUMBER(D306)),SUM(J306:M306)&lt;=0),0,ROUND(ROUND(ABS(D306)*100,0)*L306/SUM(J306:M306),10))</f>
        <v>0</v>
      </c>
      <c r="U306" s="2" t="n">
        <f aca="false">IF(OR(NOT(ISNUMBER(D306)),SUM(J306:M306)&lt;=0),0,ROUND(ROUND(ABS(D306)*100,0)*M306/SUM(J306:M306),10))</f>
        <v>0</v>
      </c>
      <c r="V306" s="2" t="n">
        <f aca="false">INT(R306)</f>
        <v>0</v>
      </c>
      <c r="W306" s="2" t="n">
        <f aca="false">INT(S306)</f>
        <v>0</v>
      </c>
      <c r="X306" s="2" t="n">
        <f aca="false">INT(T306)</f>
        <v>0</v>
      </c>
      <c r="Y306" s="2" t="n">
        <f aca="false">INT(U306)</f>
        <v>0</v>
      </c>
      <c r="Z306" s="2" t="n">
        <f aca="false">IF(ISNUMBER(D306),ROUND(ABS(D306)*100,0)-SUM(V306:Y306),0)</f>
        <v>0</v>
      </c>
      <c r="AA306" s="2" t="n">
        <f aca="false">ROUND(R306-V306,10)</f>
        <v>0</v>
      </c>
      <c r="AB306" s="2" t="n">
        <f aca="false">ROUND(S306-W306,10)</f>
        <v>0</v>
      </c>
      <c r="AC306" s="2" t="n">
        <f aca="false">ROUND(T306-X306,10)</f>
        <v>0</v>
      </c>
      <c r="AD306" s="2" t="n">
        <f aca="false">ROUND(U306-Y306,10)</f>
        <v>0</v>
      </c>
      <c r="AE306" s="2" t="n">
        <f aca="false">COUNTIFS($AA306:$AD306,"&gt;"&amp;AA306)+COUNTIFS($AA306:AA306,AA306)</f>
        <v>1</v>
      </c>
      <c r="AF306" s="2" t="n">
        <f aca="false">COUNTIFS($AA306:$AD306,"&gt;"&amp;AB306)+COUNTIFS($AA306:AB306,AB306)</f>
        <v>2</v>
      </c>
      <c r="AG306" s="2" t="n">
        <f aca="false">COUNTIFS($AA306:$AD306,"&gt;"&amp;AC306)+COUNTIFS($AA306:AC306,AC306)</f>
        <v>3</v>
      </c>
      <c r="AH306" s="2" t="n">
        <f aca="false">COUNTIFS($AA306:$AD306,"&gt;"&amp;AD306)+COUNTIFS($AA306:AD306,AD306)</f>
        <v>4</v>
      </c>
      <c r="AI306" s="2" t="str">
        <f aca="false">IF(COUNTA(A306:I306)=0,"",IF(OR(NOT(ISNUMBER(A306)),B306="",COUNTIFS(Reparto!$A$8:INDEX(Reparto!$A$8:$A$11,Reparto!$E$5),C306)&lt;&gt;1,NOT(ISNUMBER(D306)),ABS(D306-ROUND(D306,2))&gt;0.000001,MIN(J306:M306)&lt;0,SUM(J306:M306)&lt;=0,COUNT(J306:M306)&lt;&gt;4,ABS(SUM(N306:Q306)-D306)&gt;0.000001),"REVISAR datos","Correcto"))</f>
        <v/>
      </c>
    </row>
    <row r="307" customFormat="false" ht="24" hidden="false" customHeight="true" outlineLevel="0" collapsed="false">
      <c r="A307" s="19"/>
      <c r="B307" s="17"/>
      <c r="C307" s="17"/>
      <c r="D307" s="18"/>
      <c r="E307" s="17"/>
      <c r="F307" s="17"/>
      <c r="G307" s="17"/>
      <c r="H307" s="17"/>
      <c r="I307" s="17"/>
      <c r="J307" s="2" t="n">
        <f aca="false">IF(1&gt;Reparto!$E$5,0,IF(F307="",Reparto!$D$8,F307))</f>
        <v>1800</v>
      </c>
      <c r="K307" s="2" t="n">
        <f aca="false">IF(2&gt;Reparto!$E$5,0,IF(G307="",Reparto!$D$9,G307))</f>
        <v>1200</v>
      </c>
      <c r="L307" s="2" t="n">
        <f aca="false">IF(3&gt;Reparto!$E$5,0,IF(H307="",Reparto!$D$10,H307))</f>
        <v>0</v>
      </c>
      <c r="M307" s="2" t="n">
        <f aca="false">IF(4&gt;Reparto!$E$5,0,IF(I307="",Reparto!$D$11,I307))</f>
        <v>0</v>
      </c>
      <c r="N307" s="8" t="n">
        <f aca="false">IF(OR(NOT(ISNUMBER(D307)),SUM(J307:M307)&lt;=0),0,SIGN(D307)*(V307+IF(AE307&lt;=$Z307,1,0))/100)</f>
        <v>0</v>
      </c>
      <c r="O307" s="8" t="n">
        <f aca="false">IF(OR(NOT(ISNUMBER(D307)),SUM(J307:M307)&lt;=0),0,SIGN(D307)*(W307+IF(AF307&lt;=$Z307,1,0))/100)</f>
        <v>0</v>
      </c>
      <c r="P307" s="8" t="n">
        <f aca="false">IF(OR(NOT(ISNUMBER(D307)),SUM(J307:M307)&lt;=0),0,SIGN(D307)*(X307+IF(AG307&lt;=$Z307,1,0))/100)</f>
        <v>0</v>
      </c>
      <c r="Q307" s="8" t="n">
        <f aca="false">IF(OR(NOT(ISNUMBER(D307)),SUM(J307:M307)&lt;=0),0,SIGN(D307)*(Y307+IF(AH307&lt;=$Z307,1,0))/100)</f>
        <v>0</v>
      </c>
      <c r="R307" s="2" t="n">
        <f aca="false">IF(OR(NOT(ISNUMBER(D307)),SUM(J307:M307)&lt;=0),0,ROUND(ROUND(ABS(D307)*100,0)*J307/SUM(J307:M307),10))</f>
        <v>0</v>
      </c>
      <c r="S307" s="2" t="n">
        <f aca="false">IF(OR(NOT(ISNUMBER(D307)),SUM(J307:M307)&lt;=0),0,ROUND(ROUND(ABS(D307)*100,0)*K307/SUM(J307:M307),10))</f>
        <v>0</v>
      </c>
      <c r="T307" s="2" t="n">
        <f aca="false">IF(OR(NOT(ISNUMBER(D307)),SUM(J307:M307)&lt;=0),0,ROUND(ROUND(ABS(D307)*100,0)*L307/SUM(J307:M307),10))</f>
        <v>0</v>
      </c>
      <c r="U307" s="2" t="n">
        <f aca="false">IF(OR(NOT(ISNUMBER(D307)),SUM(J307:M307)&lt;=0),0,ROUND(ROUND(ABS(D307)*100,0)*M307/SUM(J307:M307),10))</f>
        <v>0</v>
      </c>
      <c r="V307" s="2" t="n">
        <f aca="false">INT(R307)</f>
        <v>0</v>
      </c>
      <c r="W307" s="2" t="n">
        <f aca="false">INT(S307)</f>
        <v>0</v>
      </c>
      <c r="X307" s="2" t="n">
        <f aca="false">INT(T307)</f>
        <v>0</v>
      </c>
      <c r="Y307" s="2" t="n">
        <f aca="false">INT(U307)</f>
        <v>0</v>
      </c>
      <c r="Z307" s="2" t="n">
        <f aca="false">IF(ISNUMBER(D307),ROUND(ABS(D307)*100,0)-SUM(V307:Y307),0)</f>
        <v>0</v>
      </c>
      <c r="AA307" s="2" t="n">
        <f aca="false">ROUND(R307-V307,10)</f>
        <v>0</v>
      </c>
      <c r="AB307" s="2" t="n">
        <f aca="false">ROUND(S307-W307,10)</f>
        <v>0</v>
      </c>
      <c r="AC307" s="2" t="n">
        <f aca="false">ROUND(T307-X307,10)</f>
        <v>0</v>
      </c>
      <c r="AD307" s="2" t="n">
        <f aca="false">ROUND(U307-Y307,10)</f>
        <v>0</v>
      </c>
      <c r="AE307" s="2" t="n">
        <f aca="false">COUNTIFS($AA307:$AD307,"&gt;"&amp;AA307)+COUNTIFS($AA307:AA307,AA307)</f>
        <v>1</v>
      </c>
      <c r="AF307" s="2" t="n">
        <f aca="false">COUNTIFS($AA307:$AD307,"&gt;"&amp;AB307)+COUNTIFS($AA307:AB307,AB307)</f>
        <v>2</v>
      </c>
      <c r="AG307" s="2" t="n">
        <f aca="false">COUNTIFS($AA307:$AD307,"&gt;"&amp;AC307)+COUNTIFS($AA307:AC307,AC307)</f>
        <v>3</v>
      </c>
      <c r="AH307" s="2" t="n">
        <f aca="false">COUNTIFS($AA307:$AD307,"&gt;"&amp;AD307)+COUNTIFS($AA307:AD307,AD307)</f>
        <v>4</v>
      </c>
      <c r="AI307" s="2" t="str">
        <f aca="false">IF(COUNTA(A307:I307)=0,"",IF(OR(NOT(ISNUMBER(A307)),B307="",COUNTIFS(Reparto!$A$8:INDEX(Reparto!$A$8:$A$11,Reparto!$E$5),C307)&lt;&gt;1,NOT(ISNUMBER(D307)),ABS(D307-ROUND(D307,2))&gt;0.000001,MIN(J307:M307)&lt;0,SUM(J307:M307)&lt;=0,COUNT(J307:M307)&lt;&gt;4,ABS(SUM(N307:Q307)-D307)&gt;0.000001),"REVISAR datos","Correcto"))</f>
        <v/>
      </c>
    </row>
    <row r="308" customFormat="false" ht="24" hidden="false" customHeight="true" outlineLevel="0" collapsed="false">
      <c r="A308" s="19"/>
      <c r="B308" s="17"/>
      <c r="C308" s="17"/>
      <c r="D308" s="18"/>
      <c r="E308" s="17"/>
      <c r="F308" s="17"/>
      <c r="G308" s="17"/>
      <c r="H308" s="17"/>
      <c r="I308" s="17"/>
      <c r="J308" s="2" t="n">
        <f aca="false">IF(1&gt;Reparto!$E$5,0,IF(F308="",Reparto!$D$8,F308))</f>
        <v>1800</v>
      </c>
      <c r="K308" s="2" t="n">
        <f aca="false">IF(2&gt;Reparto!$E$5,0,IF(G308="",Reparto!$D$9,G308))</f>
        <v>1200</v>
      </c>
      <c r="L308" s="2" t="n">
        <f aca="false">IF(3&gt;Reparto!$E$5,0,IF(H308="",Reparto!$D$10,H308))</f>
        <v>0</v>
      </c>
      <c r="M308" s="2" t="n">
        <f aca="false">IF(4&gt;Reparto!$E$5,0,IF(I308="",Reparto!$D$11,I308))</f>
        <v>0</v>
      </c>
      <c r="N308" s="8" t="n">
        <f aca="false">IF(OR(NOT(ISNUMBER(D308)),SUM(J308:M308)&lt;=0),0,SIGN(D308)*(V308+IF(AE308&lt;=$Z308,1,0))/100)</f>
        <v>0</v>
      </c>
      <c r="O308" s="8" t="n">
        <f aca="false">IF(OR(NOT(ISNUMBER(D308)),SUM(J308:M308)&lt;=0),0,SIGN(D308)*(W308+IF(AF308&lt;=$Z308,1,0))/100)</f>
        <v>0</v>
      </c>
      <c r="P308" s="8" t="n">
        <f aca="false">IF(OR(NOT(ISNUMBER(D308)),SUM(J308:M308)&lt;=0),0,SIGN(D308)*(X308+IF(AG308&lt;=$Z308,1,0))/100)</f>
        <v>0</v>
      </c>
      <c r="Q308" s="8" t="n">
        <f aca="false">IF(OR(NOT(ISNUMBER(D308)),SUM(J308:M308)&lt;=0),0,SIGN(D308)*(Y308+IF(AH308&lt;=$Z308,1,0))/100)</f>
        <v>0</v>
      </c>
      <c r="R308" s="2" t="n">
        <f aca="false">IF(OR(NOT(ISNUMBER(D308)),SUM(J308:M308)&lt;=0),0,ROUND(ROUND(ABS(D308)*100,0)*J308/SUM(J308:M308),10))</f>
        <v>0</v>
      </c>
      <c r="S308" s="2" t="n">
        <f aca="false">IF(OR(NOT(ISNUMBER(D308)),SUM(J308:M308)&lt;=0),0,ROUND(ROUND(ABS(D308)*100,0)*K308/SUM(J308:M308),10))</f>
        <v>0</v>
      </c>
      <c r="T308" s="2" t="n">
        <f aca="false">IF(OR(NOT(ISNUMBER(D308)),SUM(J308:M308)&lt;=0),0,ROUND(ROUND(ABS(D308)*100,0)*L308/SUM(J308:M308),10))</f>
        <v>0</v>
      </c>
      <c r="U308" s="2" t="n">
        <f aca="false">IF(OR(NOT(ISNUMBER(D308)),SUM(J308:M308)&lt;=0),0,ROUND(ROUND(ABS(D308)*100,0)*M308/SUM(J308:M308),10))</f>
        <v>0</v>
      </c>
      <c r="V308" s="2" t="n">
        <f aca="false">INT(R308)</f>
        <v>0</v>
      </c>
      <c r="W308" s="2" t="n">
        <f aca="false">INT(S308)</f>
        <v>0</v>
      </c>
      <c r="X308" s="2" t="n">
        <f aca="false">INT(T308)</f>
        <v>0</v>
      </c>
      <c r="Y308" s="2" t="n">
        <f aca="false">INT(U308)</f>
        <v>0</v>
      </c>
      <c r="Z308" s="2" t="n">
        <f aca="false">IF(ISNUMBER(D308),ROUND(ABS(D308)*100,0)-SUM(V308:Y308),0)</f>
        <v>0</v>
      </c>
      <c r="AA308" s="2" t="n">
        <f aca="false">ROUND(R308-V308,10)</f>
        <v>0</v>
      </c>
      <c r="AB308" s="2" t="n">
        <f aca="false">ROUND(S308-W308,10)</f>
        <v>0</v>
      </c>
      <c r="AC308" s="2" t="n">
        <f aca="false">ROUND(T308-X308,10)</f>
        <v>0</v>
      </c>
      <c r="AD308" s="2" t="n">
        <f aca="false">ROUND(U308-Y308,10)</f>
        <v>0</v>
      </c>
      <c r="AE308" s="2" t="n">
        <f aca="false">COUNTIFS($AA308:$AD308,"&gt;"&amp;AA308)+COUNTIFS($AA308:AA308,AA308)</f>
        <v>1</v>
      </c>
      <c r="AF308" s="2" t="n">
        <f aca="false">COUNTIFS($AA308:$AD308,"&gt;"&amp;AB308)+COUNTIFS($AA308:AB308,AB308)</f>
        <v>2</v>
      </c>
      <c r="AG308" s="2" t="n">
        <f aca="false">COUNTIFS($AA308:$AD308,"&gt;"&amp;AC308)+COUNTIFS($AA308:AC308,AC308)</f>
        <v>3</v>
      </c>
      <c r="AH308" s="2" t="n">
        <f aca="false">COUNTIFS($AA308:$AD308,"&gt;"&amp;AD308)+COUNTIFS($AA308:AD308,AD308)</f>
        <v>4</v>
      </c>
      <c r="AI308" s="2" t="str">
        <f aca="false">IF(COUNTA(A308:I308)=0,"",IF(OR(NOT(ISNUMBER(A308)),B308="",COUNTIFS(Reparto!$A$8:INDEX(Reparto!$A$8:$A$11,Reparto!$E$5),C308)&lt;&gt;1,NOT(ISNUMBER(D308)),ABS(D308-ROUND(D308,2))&gt;0.000001,MIN(J308:M308)&lt;0,SUM(J308:M308)&lt;=0,COUNT(J308:M308)&lt;&gt;4,ABS(SUM(N308:Q308)-D308)&gt;0.000001),"REVISAR datos","Correcto"))</f>
        <v/>
      </c>
    </row>
    <row r="309" customFormat="false" ht="24" hidden="false" customHeight="true" outlineLevel="0" collapsed="false">
      <c r="A309" s="19"/>
      <c r="B309" s="17"/>
      <c r="C309" s="17"/>
      <c r="D309" s="18"/>
      <c r="E309" s="17"/>
      <c r="F309" s="17"/>
      <c r="G309" s="17"/>
      <c r="H309" s="17"/>
      <c r="I309" s="17"/>
      <c r="J309" s="2" t="n">
        <f aca="false">IF(1&gt;Reparto!$E$5,0,IF(F309="",Reparto!$D$8,F309))</f>
        <v>1800</v>
      </c>
      <c r="K309" s="2" t="n">
        <f aca="false">IF(2&gt;Reparto!$E$5,0,IF(G309="",Reparto!$D$9,G309))</f>
        <v>1200</v>
      </c>
      <c r="L309" s="2" t="n">
        <f aca="false">IF(3&gt;Reparto!$E$5,0,IF(H309="",Reparto!$D$10,H309))</f>
        <v>0</v>
      </c>
      <c r="M309" s="2" t="n">
        <f aca="false">IF(4&gt;Reparto!$E$5,0,IF(I309="",Reparto!$D$11,I309))</f>
        <v>0</v>
      </c>
      <c r="N309" s="8" t="n">
        <f aca="false">IF(OR(NOT(ISNUMBER(D309)),SUM(J309:M309)&lt;=0),0,SIGN(D309)*(V309+IF(AE309&lt;=$Z309,1,0))/100)</f>
        <v>0</v>
      </c>
      <c r="O309" s="8" t="n">
        <f aca="false">IF(OR(NOT(ISNUMBER(D309)),SUM(J309:M309)&lt;=0),0,SIGN(D309)*(W309+IF(AF309&lt;=$Z309,1,0))/100)</f>
        <v>0</v>
      </c>
      <c r="P309" s="8" t="n">
        <f aca="false">IF(OR(NOT(ISNUMBER(D309)),SUM(J309:M309)&lt;=0),0,SIGN(D309)*(X309+IF(AG309&lt;=$Z309,1,0))/100)</f>
        <v>0</v>
      </c>
      <c r="Q309" s="8" t="n">
        <f aca="false">IF(OR(NOT(ISNUMBER(D309)),SUM(J309:M309)&lt;=0),0,SIGN(D309)*(Y309+IF(AH309&lt;=$Z309,1,0))/100)</f>
        <v>0</v>
      </c>
      <c r="R309" s="2" t="n">
        <f aca="false">IF(OR(NOT(ISNUMBER(D309)),SUM(J309:M309)&lt;=0),0,ROUND(ROUND(ABS(D309)*100,0)*J309/SUM(J309:M309),10))</f>
        <v>0</v>
      </c>
      <c r="S309" s="2" t="n">
        <f aca="false">IF(OR(NOT(ISNUMBER(D309)),SUM(J309:M309)&lt;=0),0,ROUND(ROUND(ABS(D309)*100,0)*K309/SUM(J309:M309),10))</f>
        <v>0</v>
      </c>
      <c r="T309" s="2" t="n">
        <f aca="false">IF(OR(NOT(ISNUMBER(D309)),SUM(J309:M309)&lt;=0),0,ROUND(ROUND(ABS(D309)*100,0)*L309/SUM(J309:M309),10))</f>
        <v>0</v>
      </c>
      <c r="U309" s="2" t="n">
        <f aca="false">IF(OR(NOT(ISNUMBER(D309)),SUM(J309:M309)&lt;=0),0,ROUND(ROUND(ABS(D309)*100,0)*M309/SUM(J309:M309),10))</f>
        <v>0</v>
      </c>
      <c r="V309" s="2" t="n">
        <f aca="false">INT(R309)</f>
        <v>0</v>
      </c>
      <c r="W309" s="2" t="n">
        <f aca="false">INT(S309)</f>
        <v>0</v>
      </c>
      <c r="X309" s="2" t="n">
        <f aca="false">INT(T309)</f>
        <v>0</v>
      </c>
      <c r="Y309" s="2" t="n">
        <f aca="false">INT(U309)</f>
        <v>0</v>
      </c>
      <c r="Z309" s="2" t="n">
        <f aca="false">IF(ISNUMBER(D309),ROUND(ABS(D309)*100,0)-SUM(V309:Y309),0)</f>
        <v>0</v>
      </c>
      <c r="AA309" s="2" t="n">
        <f aca="false">ROUND(R309-V309,10)</f>
        <v>0</v>
      </c>
      <c r="AB309" s="2" t="n">
        <f aca="false">ROUND(S309-W309,10)</f>
        <v>0</v>
      </c>
      <c r="AC309" s="2" t="n">
        <f aca="false">ROUND(T309-X309,10)</f>
        <v>0</v>
      </c>
      <c r="AD309" s="2" t="n">
        <f aca="false">ROUND(U309-Y309,10)</f>
        <v>0</v>
      </c>
      <c r="AE309" s="2" t="n">
        <f aca="false">COUNTIFS($AA309:$AD309,"&gt;"&amp;AA309)+COUNTIFS($AA309:AA309,AA309)</f>
        <v>1</v>
      </c>
      <c r="AF309" s="2" t="n">
        <f aca="false">COUNTIFS($AA309:$AD309,"&gt;"&amp;AB309)+COUNTIFS($AA309:AB309,AB309)</f>
        <v>2</v>
      </c>
      <c r="AG309" s="2" t="n">
        <f aca="false">COUNTIFS($AA309:$AD309,"&gt;"&amp;AC309)+COUNTIFS($AA309:AC309,AC309)</f>
        <v>3</v>
      </c>
      <c r="AH309" s="2" t="n">
        <f aca="false">COUNTIFS($AA309:$AD309,"&gt;"&amp;AD309)+COUNTIFS($AA309:AD309,AD309)</f>
        <v>4</v>
      </c>
      <c r="AI309" s="2" t="str">
        <f aca="false">IF(COUNTA(A309:I309)=0,"",IF(OR(NOT(ISNUMBER(A309)),B309="",COUNTIFS(Reparto!$A$8:INDEX(Reparto!$A$8:$A$11,Reparto!$E$5),C309)&lt;&gt;1,NOT(ISNUMBER(D309)),ABS(D309-ROUND(D309,2))&gt;0.000001,MIN(J309:M309)&lt;0,SUM(J309:M309)&lt;=0,COUNT(J309:M309)&lt;&gt;4,ABS(SUM(N309:Q309)-D309)&gt;0.000001),"REVISAR datos","Correcto"))</f>
        <v/>
      </c>
    </row>
    <row r="310" customFormat="false" ht="24" hidden="false" customHeight="true" outlineLevel="0" collapsed="false">
      <c r="A310" s="19"/>
      <c r="B310" s="17"/>
      <c r="C310" s="17"/>
      <c r="D310" s="18"/>
      <c r="E310" s="17"/>
      <c r="F310" s="17"/>
      <c r="G310" s="17"/>
      <c r="H310" s="17"/>
      <c r="I310" s="17"/>
      <c r="J310" s="2" t="n">
        <f aca="false">IF(1&gt;Reparto!$E$5,0,IF(F310="",Reparto!$D$8,F310))</f>
        <v>1800</v>
      </c>
      <c r="K310" s="2" t="n">
        <f aca="false">IF(2&gt;Reparto!$E$5,0,IF(G310="",Reparto!$D$9,G310))</f>
        <v>1200</v>
      </c>
      <c r="L310" s="2" t="n">
        <f aca="false">IF(3&gt;Reparto!$E$5,0,IF(H310="",Reparto!$D$10,H310))</f>
        <v>0</v>
      </c>
      <c r="M310" s="2" t="n">
        <f aca="false">IF(4&gt;Reparto!$E$5,0,IF(I310="",Reparto!$D$11,I310))</f>
        <v>0</v>
      </c>
      <c r="N310" s="8" t="n">
        <f aca="false">IF(OR(NOT(ISNUMBER(D310)),SUM(J310:M310)&lt;=0),0,SIGN(D310)*(V310+IF(AE310&lt;=$Z310,1,0))/100)</f>
        <v>0</v>
      </c>
      <c r="O310" s="8" t="n">
        <f aca="false">IF(OR(NOT(ISNUMBER(D310)),SUM(J310:M310)&lt;=0),0,SIGN(D310)*(W310+IF(AF310&lt;=$Z310,1,0))/100)</f>
        <v>0</v>
      </c>
      <c r="P310" s="8" t="n">
        <f aca="false">IF(OR(NOT(ISNUMBER(D310)),SUM(J310:M310)&lt;=0),0,SIGN(D310)*(X310+IF(AG310&lt;=$Z310,1,0))/100)</f>
        <v>0</v>
      </c>
      <c r="Q310" s="8" t="n">
        <f aca="false">IF(OR(NOT(ISNUMBER(D310)),SUM(J310:M310)&lt;=0),0,SIGN(D310)*(Y310+IF(AH310&lt;=$Z310,1,0))/100)</f>
        <v>0</v>
      </c>
      <c r="R310" s="2" t="n">
        <f aca="false">IF(OR(NOT(ISNUMBER(D310)),SUM(J310:M310)&lt;=0),0,ROUND(ROUND(ABS(D310)*100,0)*J310/SUM(J310:M310),10))</f>
        <v>0</v>
      </c>
      <c r="S310" s="2" t="n">
        <f aca="false">IF(OR(NOT(ISNUMBER(D310)),SUM(J310:M310)&lt;=0),0,ROUND(ROUND(ABS(D310)*100,0)*K310/SUM(J310:M310),10))</f>
        <v>0</v>
      </c>
      <c r="T310" s="2" t="n">
        <f aca="false">IF(OR(NOT(ISNUMBER(D310)),SUM(J310:M310)&lt;=0),0,ROUND(ROUND(ABS(D310)*100,0)*L310/SUM(J310:M310),10))</f>
        <v>0</v>
      </c>
      <c r="U310" s="2" t="n">
        <f aca="false">IF(OR(NOT(ISNUMBER(D310)),SUM(J310:M310)&lt;=0),0,ROUND(ROUND(ABS(D310)*100,0)*M310/SUM(J310:M310),10))</f>
        <v>0</v>
      </c>
      <c r="V310" s="2" t="n">
        <f aca="false">INT(R310)</f>
        <v>0</v>
      </c>
      <c r="W310" s="2" t="n">
        <f aca="false">INT(S310)</f>
        <v>0</v>
      </c>
      <c r="X310" s="2" t="n">
        <f aca="false">INT(T310)</f>
        <v>0</v>
      </c>
      <c r="Y310" s="2" t="n">
        <f aca="false">INT(U310)</f>
        <v>0</v>
      </c>
      <c r="Z310" s="2" t="n">
        <f aca="false">IF(ISNUMBER(D310),ROUND(ABS(D310)*100,0)-SUM(V310:Y310),0)</f>
        <v>0</v>
      </c>
      <c r="AA310" s="2" t="n">
        <f aca="false">ROUND(R310-V310,10)</f>
        <v>0</v>
      </c>
      <c r="AB310" s="2" t="n">
        <f aca="false">ROUND(S310-W310,10)</f>
        <v>0</v>
      </c>
      <c r="AC310" s="2" t="n">
        <f aca="false">ROUND(T310-X310,10)</f>
        <v>0</v>
      </c>
      <c r="AD310" s="2" t="n">
        <f aca="false">ROUND(U310-Y310,10)</f>
        <v>0</v>
      </c>
      <c r="AE310" s="2" t="n">
        <f aca="false">COUNTIFS($AA310:$AD310,"&gt;"&amp;AA310)+COUNTIFS($AA310:AA310,AA310)</f>
        <v>1</v>
      </c>
      <c r="AF310" s="2" t="n">
        <f aca="false">COUNTIFS($AA310:$AD310,"&gt;"&amp;AB310)+COUNTIFS($AA310:AB310,AB310)</f>
        <v>2</v>
      </c>
      <c r="AG310" s="2" t="n">
        <f aca="false">COUNTIFS($AA310:$AD310,"&gt;"&amp;AC310)+COUNTIFS($AA310:AC310,AC310)</f>
        <v>3</v>
      </c>
      <c r="AH310" s="2" t="n">
        <f aca="false">COUNTIFS($AA310:$AD310,"&gt;"&amp;AD310)+COUNTIFS($AA310:AD310,AD310)</f>
        <v>4</v>
      </c>
      <c r="AI310" s="2" t="str">
        <f aca="false">IF(COUNTA(A310:I310)=0,"",IF(OR(NOT(ISNUMBER(A310)),B310="",COUNTIFS(Reparto!$A$8:INDEX(Reparto!$A$8:$A$11,Reparto!$E$5),C310)&lt;&gt;1,NOT(ISNUMBER(D310)),ABS(D310-ROUND(D310,2))&gt;0.000001,MIN(J310:M310)&lt;0,SUM(J310:M310)&lt;=0,COUNT(J310:M310)&lt;&gt;4,ABS(SUM(N310:Q310)-D310)&gt;0.000001),"REVISAR datos","Correcto"))</f>
        <v/>
      </c>
    </row>
    <row r="311" customFormat="false" ht="24" hidden="false" customHeight="true" outlineLevel="0" collapsed="false">
      <c r="A311" s="19"/>
      <c r="B311" s="17"/>
      <c r="C311" s="17"/>
      <c r="D311" s="18"/>
      <c r="E311" s="17"/>
      <c r="F311" s="17"/>
      <c r="G311" s="17"/>
      <c r="H311" s="17"/>
      <c r="I311" s="17"/>
      <c r="J311" s="2" t="n">
        <f aca="false">IF(1&gt;Reparto!$E$5,0,IF(F311="",Reparto!$D$8,F311))</f>
        <v>1800</v>
      </c>
      <c r="K311" s="2" t="n">
        <f aca="false">IF(2&gt;Reparto!$E$5,0,IF(G311="",Reparto!$D$9,G311))</f>
        <v>1200</v>
      </c>
      <c r="L311" s="2" t="n">
        <f aca="false">IF(3&gt;Reparto!$E$5,0,IF(H311="",Reparto!$D$10,H311))</f>
        <v>0</v>
      </c>
      <c r="M311" s="2" t="n">
        <f aca="false">IF(4&gt;Reparto!$E$5,0,IF(I311="",Reparto!$D$11,I311))</f>
        <v>0</v>
      </c>
      <c r="N311" s="8" t="n">
        <f aca="false">IF(OR(NOT(ISNUMBER(D311)),SUM(J311:M311)&lt;=0),0,SIGN(D311)*(V311+IF(AE311&lt;=$Z311,1,0))/100)</f>
        <v>0</v>
      </c>
      <c r="O311" s="8" t="n">
        <f aca="false">IF(OR(NOT(ISNUMBER(D311)),SUM(J311:M311)&lt;=0),0,SIGN(D311)*(W311+IF(AF311&lt;=$Z311,1,0))/100)</f>
        <v>0</v>
      </c>
      <c r="P311" s="8" t="n">
        <f aca="false">IF(OR(NOT(ISNUMBER(D311)),SUM(J311:M311)&lt;=0),0,SIGN(D311)*(X311+IF(AG311&lt;=$Z311,1,0))/100)</f>
        <v>0</v>
      </c>
      <c r="Q311" s="8" t="n">
        <f aca="false">IF(OR(NOT(ISNUMBER(D311)),SUM(J311:M311)&lt;=0),0,SIGN(D311)*(Y311+IF(AH311&lt;=$Z311,1,0))/100)</f>
        <v>0</v>
      </c>
      <c r="R311" s="2" t="n">
        <f aca="false">IF(OR(NOT(ISNUMBER(D311)),SUM(J311:M311)&lt;=0),0,ROUND(ROUND(ABS(D311)*100,0)*J311/SUM(J311:M311),10))</f>
        <v>0</v>
      </c>
      <c r="S311" s="2" t="n">
        <f aca="false">IF(OR(NOT(ISNUMBER(D311)),SUM(J311:M311)&lt;=0),0,ROUND(ROUND(ABS(D311)*100,0)*K311/SUM(J311:M311),10))</f>
        <v>0</v>
      </c>
      <c r="T311" s="2" t="n">
        <f aca="false">IF(OR(NOT(ISNUMBER(D311)),SUM(J311:M311)&lt;=0),0,ROUND(ROUND(ABS(D311)*100,0)*L311/SUM(J311:M311),10))</f>
        <v>0</v>
      </c>
      <c r="U311" s="2" t="n">
        <f aca="false">IF(OR(NOT(ISNUMBER(D311)),SUM(J311:M311)&lt;=0),0,ROUND(ROUND(ABS(D311)*100,0)*M311/SUM(J311:M311),10))</f>
        <v>0</v>
      </c>
      <c r="V311" s="2" t="n">
        <f aca="false">INT(R311)</f>
        <v>0</v>
      </c>
      <c r="W311" s="2" t="n">
        <f aca="false">INT(S311)</f>
        <v>0</v>
      </c>
      <c r="X311" s="2" t="n">
        <f aca="false">INT(T311)</f>
        <v>0</v>
      </c>
      <c r="Y311" s="2" t="n">
        <f aca="false">INT(U311)</f>
        <v>0</v>
      </c>
      <c r="Z311" s="2" t="n">
        <f aca="false">IF(ISNUMBER(D311),ROUND(ABS(D311)*100,0)-SUM(V311:Y311),0)</f>
        <v>0</v>
      </c>
      <c r="AA311" s="2" t="n">
        <f aca="false">ROUND(R311-V311,10)</f>
        <v>0</v>
      </c>
      <c r="AB311" s="2" t="n">
        <f aca="false">ROUND(S311-W311,10)</f>
        <v>0</v>
      </c>
      <c r="AC311" s="2" t="n">
        <f aca="false">ROUND(T311-X311,10)</f>
        <v>0</v>
      </c>
      <c r="AD311" s="2" t="n">
        <f aca="false">ROUND(U311-Y311,10)</f>
        <v>0</v>
      </c>
      <c r="AE311" s="2" t="n">
        <f aca="false">COUNTIFS($AA311:$AD311,"&gt;"&amp;AA311)+COUNTIFS($AA311:AA311,AA311)</f>
        <v>1</v>
      </c>
      <c r="AF311" s="2" t="n">
        <f aca="false">COUNTIFS($AA311:$AD311,"&gt;"&amp;AB311)+COUNTIFS($AA311:AB311,AB311)</f>
        <v>2</v>
      </c>
      <c r="AG311" s="2" t="n">
        <f aca="false">COUNTIFS($AA311:$AD311,"&gt;"&amp;AC311)+COUNTIFS($AA311:AC311,AC311)</f>
        <v>3</v>
      </c>
      <c r="AH311" s="2" t="n">
        <f aca="false">COUNTIFS($AA311:$AD311,"&gt;"&amp;AD311)+COUNTIFS($AA311:AD311,AD311)</f>
        <v>4</v>
      </c>
      <c r="AI311" s="2" t="str">
        <f aca="false">IF(COUNTA(A311:I311)=0,"",IF(OR(NOT(ISNUMBER(A311)),B311="",COUNTIFS(Reparto!$A$8:INDEX(Reparto!$A$8:$A$11,Reparto!$E$5),C311)&lt;&gt;1,NOT(ISNUMBER(D311)),ABS(D311-ROUND(D311,2))&gt;0.000001,MIN(J311:M311)&lt;0,SUM(J311:M311)&lt;=0,COUNT(J311:M311)&lt;&gt;4,ABS(SUM(N311:Q311)-D311)&gt;0.000001),"REVISAR datos","Correcto"))</f>
        <v/>
      </c>
    </row>
    <row r="312" customFormat="false" ht="24" hidden="false" customHeight="true" outlineLevel="0" collapsed="false">
      <c r="A312" s="19"/>
      <c r="B312" s="17"/>
      <c r="C312" s="17"/>
      <c r="D312" s="18"/>
      <c r="E312" s="17"/>
      <c r="F312" s="17"/>
      <c r="G312" s="17"/>
      <c r="H312" s="17"/>
      <c r="I312" s="17"/>
      <c r="J312" s="2" t="n">
        <f aca="false">IF(1&gt;Reparto!$E$5,0,IF(F312="",Reparto!$D$8,F312))</f>
        <v>1800</v>
      </c>
      <c r="K312" s="2" t="n">
        <f aca="false">IF(2&gt;Reparto!$E$5,0,IF(G312="",Reparto!$D$9,G312))</f>
        <v>1200</v>
      </c>
      <c r="L312" s="2" t="n">
        <f aca="false">IF(3&gt;Reparto!$E$5,0,IF(H312="",Reparto!$D$10,H312))</f>
        <v>0</v>
      </c>
      <c r="M312" s="2" t="n">
        <f aca="false">IF(4&gt;Reparto!$E$5,0,IF(I312="",Reparto!$D$11,I312))</f>
        <v>0</v>
      </c>
      <c r="N312" s="8" t="n">
        <f aca="false">IF(OR(NOT(ISNUMBER(D312)),SUM(J312:M312)&lt;=0),0,SIGN(D312)*(V312+IF(AE312&lt;=$Z312,1,0))/100)</f>
        <v>0</v>
      </c>
      <c r="O312" s="8" t="n">
        <f aca="false">IF(OR(NOT(ISNUMBER(D312)),SUM(J312:M312)&lt;=0),0,SIGN(D312)*(W312+IF(AF312&lt;=$Z312,1,0))/100)</f>
        <v>0</v>
      </c>
      <c r="P312" s="8" t="n">
        <f aca="false">IF(OR(NOT(ISNUMBER(D312)),SUM(J312:M312)&lt;=0),0,SIGN(D312)*(X312+IF(AG312&lt;=$Z312,1,0))/100)</f>
        <v>0</v>
      </c>
      <c r="Q312" s="8" t="n">
        <f aca="false">IF(OR(NOT(ISNUMBER(D312)),SUM(J312:M312)&lt;=0),0,SIGN(D312)*(Y312+IF(AH312&lt;=$Z312,1,0))/100)</f>
        <v>0</v>
      </c>
      <c r="R312" s="2" t="n">
        <f aca="false">IF(OR(NOT(ISNUMBER(D312)),SUM(J312:M312)&lt;=0),0,ROUND(ROUND(ABS(D312)*100,0)*J312/SUM(J312:M312),10))</f>
        <v>0</v>
      </c>
      <c r="S312" s="2" t="n">
        <f aca="false">IF(OR(NOT(ISNUMBER(D312)),SUM(J312:M312)&lt;=0),0,ROUND(ROUND(ABS(D312)*100,0)*K312/SUM(J312:M312),10))</f>
        <v>0</v>
      </c>
      <c r="T312" s="2" t="n">
        <f aca="false">IF(OR(NOT(ISNUMBER(D312)),SUM(J312:M312)&lt;=0),0,ROUND(ROUND(ABS(D312)*100,0)*L312/SUM(J312:M312),10))</f>
        <v>0</v>
      </c>
      <c r="U312" s="2" t="n">
        <f aca="false">IF(OR(NOT(ISNUMBER(D312)),SUM(J312:M312)&lt;=0),0,ROUND(ROUND(ABS(D312)*100,0)*M312/SUM(J312:M312),10))</f>
        <v>0</v>
      </c>
      <c r="V312" s="2" t="n">
        <f aca="false">INT(R312)</f>
        <v>0</v>
      </c>
      <c r="W312" s="2" t="n">
        <f aca="false">INT(S312)</f>
        <v>0</v>
      </c>
      <c r="X312" s="2" t="n">
        <f aca="false">INT(T312)</f>
        <v>0</v>
      </c>
      <c r="Y312" s="2" t="n">
        <f aca="false">INT(U312)</f>
        <v>0</v>
      </c>
      <c r="Z312" s="2" t="n">
        <f aca="false">IF(ISNUMBER(D312),ROUND(ABS(D312)*100,0)-SUM(V312:Y312),0)</f>
        <v>0</v>
      </c>
      <c r="AA312" s="2" t="n">
        <f aca="false">ROUND(R312-V312,10)</f>
        <v>0</v>
      </c>
      <c r="AB312" s="2" t="n">
        <f aca="false">ROUND(S312-W312,10)</f>
        <v>0</v>
      </c>
      <c r="AC312" s="2" t="n">
        <f aca="false">ROUND(T312-X312,10)</f>
        <v>0</v>
      </c>
      <c r="AD312" s="2" t="n">
        <f aca="false">ROUND(U312-Y312,10)</f>
        <v>0</v>
      </c>
      <c r="AE312" s="2" t="n">
        <f aca="false">COUNTIFS($AA312:$AD312,"&gt;"&amp;AA312)+COUNTIFS($AA312:AA312,AA312)</f>
        <v>1</v>
      </c>
      <c r="AF312" s="2" t="n">
        <f aca="false">COUNTIFS($AA312:$AD312,"&gt;"&amp;AB312)+COUNTIFS($AA312:AB312,AB312)</f>
        <v>2</v>
      </c>
      <c r="AG312" s="2" t="n">
        <f aca="false">COUNTIFS($AA312:$AD312,"&gt;"&amp;AC312)+COUNTIFS($AA312:AC312,AC312)</f>
        <v>3</v>
      </c>
      <c r="AH312" s="2" t="n">
        <f aca="false">COUNTIFS($AA312:$AD312,"&gt;"&amp;AD312)+COUNTIFS($AA312:AD312,AD312)</f>
        <v>4</v>
      </c>
      <c r="AI312" s="2" t="str">
        <f aca="false">IF(COUNTA(A312:I312)=0,"",IF(OR(NOT(ISNUMBER(A312)),B312="",COUNTIFS(Reparto!$A$8:INDEX(Reparto!$A$8:$A$11,Reparto!$E$5),C312)&lt;&gt;1,NOT(ISNUMBER(D312)),ABS(D312-ROUND(D312,2))&gt;0.000001,MIN(J312:M312)&lt;0,SUM(J312:M312)&lt;=0,COUNT(J312:M312)&lt;&gt;4,ABS(SUM(N312:Q312)-D312)&gt;0.000001),"REVISAR datos","Correcto"))</f>
        <v/>
      </c>
    </row>
    <row r="313" customFormat="false" ht="24" hidden="false" customHeight="true" outlineLevel="0" collapsed="false">
      <c r="A313" s="19"/>
      <c r="B313" s="17"/>
      <c r="C313" s="17"/>
      <c r="D313" s="18"/>
      <c r="E313" s="17"/>
      <c r="F313" s="17"/>
      <c r="G313" s="17"/>
      <c r="H313" s="17"/>
      <c r="I313" s="17"/>
      <c r="J313" s="2" t="n">
        <f aca="false">IF(1&gt;Reparto!$E$5,0,IF(F313="",Reparto!$D$8,F313))</f>
        <v>1800</v>
      </c>
      <c r="K313" s="2" t="n">
        <f aca="false">IF(2&gt;Reparto!$E$5,0,IF(G313="",Reparto!$D$9,G313))</f>
        <v>1200</v>
      </c>
      <c r="L313" s="2" t="n">
        <f aca="false">IF(3&gt;Reparto!$E$5,0,IF(H313="",Reparto!$D$10,H313))</f>
        <v>0</v>
      </c>
      <c r="M313" s="2" t="n">
        <f aca="false">IF(4&gt;Reparto!$E$5,0,IF(I313="",Reparto!$D$11,I313))</f>
        <v>0</v>
      </c>
      <c r="N313" s="8" t="n">
        <f aca="false">IF(OR(NOT(ISNUMBER(D313)),SUM(J313:M313)&lt;=0),0,SIGN(D313)*(V313+IF(AE313&lt;=$Z313,1,0))/100)</f>
        <v>0</v>
      </c>
      <c r="O313" s="8" t="n">
        <f aca="false">IF(OR(NOT(ISNUMBER(D313)),SUM(J313:M313)&lt;=0),0,SIGN(D313)*(W313+IF(AF313&lt;=$Z313,1,0))/100)</f>
        <v>0</v>
      </c>
      <c r="P313" s="8" t="n">
        <f aca="false">IF(OR(NOT(ISNUMBER(D313)),SUM(J313:M313)&lt;=0),0,SIGN(D313)*(X313+IF(AG313&lt;=$Z313,1,0))/100)</f>
        <v>0</v>
      </c>
      <c r="Q313" s="8" t="n">
        <f aca="false">IF(OR(NOT(ISNUMBER(D313)),SUM(J313:M313)&lt;=0),0,SIGN(D313)*(Y313+IF(AH313&lt;=$Z313,1,0))/100)</f>
        <v>0</v>
      </c>
      <c r="R313" s="2" t="n">
        <f aca="false">IF(OR(NOT(ISNUMBER(D313)),SUM(J313:M313)&lt;=0),0,ROUND(ROUND(ABS(D313)*100,0)*J313/SUM(J313:M313),10))</f>
        <v>0</v>
      </c>
      <c r="S313" s="2" t="n">
        <f aca="false">IF(OR(NOT(ISNUMBER(D313)),SUM(J313:M313)&lt;=0),0,ROUND(ROUND(ABS(D313)*100,0)*K313/SUM(J313:M313),10))</f>
        <v>0</v>
      </c>
      <c r="T313" s="2" t="n">
        <f aca="false">IF(OR(NOT(ISNUMBER(D313)),SUM(J313:M313)&lt;=0),0,ROUND(ROUND(ABS(D313)*100,0)*L313/SUM(J313:M313),10))</f>
        <v>0</v>
      </c>
      <c r="U313" s="2" t="n">
        <f aca="false">IF(OR(NOT(ISNUMBER(D313)),SUM(J313:M313)&lt;=0),0,ROUND(ROUND(ABS(D313)*100,0)*M313/SUM(J313:M313),10))</f>
        <v>0</v>
      </c>
      <c r="V313" s="2" t="n">
        <f aca="false">INT(R313)</f>
        <v>0</v>
      </c>
      <c r="W313" s="2" t="n">
        <f aca="false">INT(S313)</f>
        <v>0</v>
      </c>
      <c r="X313" s="2" t="n">
        <f aca="false">INT(T313)</f>
        <v>0</v>
      </c>
      <c r="Y313" s="2" t="n">
        <f aca="false">INT(U313)</f>
        <v>0</v>
      </c>
      <c r="Z313" s="2" t="n">
        <f aca="false">IF(ISNUMBER(D313),ROUND(ABS(D313)*100,0)-SUM(V313:Y313),0)</f>
        <v>0</v>
      </c>
      <c r="AA313" s="2" t="n">
        <f aca="false">ROUND(R313-V313,10)</f>
        <v>0</v>
      </c>
      <c r="AB313" s="2" t="n">
        <f aca="false">ROUND(S313-W313,10)</f>
        <v>0</v>
      </c>
      <c r="AC313" s="2" t="n">
        <f aca="false">ROUND(T313-X313,10)</f>
        <v>0</v>
      </c>
      <c r="AD313" s="2" t="n">
        <f aca="false">ROUND(U313-Y313,10)</f>
        <v>0</v>
      </c>
      <c r="AE313" s="2" t="n">
        <f aca="false">COUNTIFS($AA313:$AD313,"&gt;"&amp;AA313)+COUNTIFS($AA313:AA313,AA313)</f>
        <v>1</v>
      </c>
      <c r="AF313" s="2" t="n">
        <f aca="false">COUNTIFS($AA313:$AD313,"&gt;"&amp;AB313)+COUNTIFS($AA313:AB313,AB313)</f>
        <v>2</v>
      </c>
      <c r="AG313" s="2" t="n">
        <f aca="false">COUNTIFS($AA313:$AD313,"&gt;"&amp;AC313)+COUNTIFS($AA313:AC313,AC313)</f>
        <v>3</v>
      </c>
      <c r="AH313" s="2" t="n">
        <f aca="false">COUNTIFS($AA313:$AD313,"&gt;"&amp;AD313)+COUNTIFS($AA313:AD313,AD313)</f>
        <v>4</v>
      </c>
      <c r="AI313" s="2" t="str">
        <f aca="false">IF(COUNTA(A313:I313)=0,"",IF(OR(NOT(ISNUMBER(A313)),B313="",COUNTIFS(Reparto!$A$8:INDEX(Reparto!$A$8:$A$11,Reparto!$E$5),C313)&lt;&gt;1,NOT(ISNUMBER(D313)),ABS(D313-ROUND(D313,2))&gt;0.000001,MIN(J313:M313)&lt;0,SUM(J313:M313)&lt;=0,COUNT(J313:M313)&lt;&gt;4,ABS(SUM(N313:Q313)-D313)&gt;0.000001),"REVISAR datos","Correcto"))</f>
        <v/>
      </c>
    </row>
    <row r="314" customFormat="false" ht="24" hidden="false" customHeight="true" outlineLevel="0" collapsed="false">
      <c r="A314" s="19"/>
      <c r="B314" s="17"/>
      <c r="C314" s="17"/>
      <c r="D314" s="18"/>
      <c r="E314" s="17"/>
      <c r="F314" s="17"/>
      <c r="G314" s="17"/>
      <c r="H314" s="17"/>
      <c r="I314" s="17"/>
      <c r="J314" s="2" t="n">
        <f aca="false">IF(1&gt;Reparto!$E$5,0,IF(F314="",Reparto!$D$8,F314))</f>
        <v>1800</v>
      </c>
      <c r="K314" s="2" t="n">
        <f aca="false">IF(2&gt;Reparto!$E$5,0,IF(G314="",Reparto!$D$9,G314))</f>
        <v>1200</v>
      </c>
      <c r="L314" s="2" t="n">
        <f aca="false">IF(3&gt;Reparto!$E$5,0,IF(H314="",Reparto!$D$10,H314))</f>
        <v>0</v>
      </c>
      <c r="M314" s="2" t="n">
        <f aca="false">IF(4&gt;Reparto!$E$5,0,IF(I314="",Reparto!$D$11,I314))</f>
        <v>0</v>
      </c>
      <c r="N314" s="8" t="n">
        <f aca="false">IF(OR(NOT(ISNUMBER(D314)),SUM(J314:M314)&lt;=0),0,SIGN(D314)*(V314+IF(AE314&lt;=$Z314,1,0))/100)</f>
        <v>0</v>
      </c>
      <c r="O314" s="8" t="n">
        <f aca="false">IF(OR(NOT(ISNUMBER(D314)),SUM(J314:M314)&lt;=0),0,SIGN(D314)*(W314+IF(AF314&lt;=$Z314,1,0))/100)</f>
        <v>0</v>
      </c>
      <c r="P314" s="8" t="n">
        <f aca="false">IF(OR(NOT(ISNUMBER(D314)),SUM(J314:M314)&lt;=0),0,SIGN(D314)*(X314+IF(AG314&lt;=$Z314,1,0))/100)</f>
        <v>0</v>
      </c>
      <c r="Q314" s="8" t="n">
        <f aca="false">IF(OR(NOT(ISNUMBER(D314)),SUM(J314:M314)&lt;=0),0,SIGN(D314)*(Y314+IF(AH314&lt;=$Z314,1,0))/100)</f>
        <v>0</v>
      </c>
      <c r="R314" s="2" t="n">
        <f aca="false">IF(OR(NOT(ISNUMBER(D314)),SUM(J314:M314)&lt;=0),0,ROUND(ROUND(ABS(D314)*100,0)*J314/SUM(J314:M314),10))</f>
        <v>0</v>
      </c>
      <c r="S314" s="2" t="n">
        <f aca="false">IF(OR(NOT(ISNUMBER(D314)),SUM(J314:M314)&lt;=0),0,ROUND(ROUND(ABS(D314)*100,0)*K314/SUM(J314:M314),10))</f>
        <v>0</v>
      </c>
      <c r="T314" s="2" t="n">
        <f aca="false">IF(OR(NOT(ISNUMBER(D314)),SUM(J314:M314)&lt;=0),0,ROUND(ROUND(ABS(D314)*100,0)*L314/SUM(J314:M314),10))</f>
        <v>0</v>
      </c>
      <c r="U314" s="2" t="n">
        <f aca="false">IF(OR(NOT(ISNUMBER(D314)),SUM(J314:M314)&lt;=0),0,ROUND(ROUND(ABS(D314)*100,0)*M314/SUM(J314:M314),10))</f>
        <v>0</v>
      </c>
      <c r="V314" s="2" t="n">
        <f aca="false">INT(R314)</f>
        <v>0</v>
      </c>
      <c r="W314" s="2" t="n">
        <f aca="false">INT(S314)</f>
        <v>0</v>
      </c>
      <c r="X314" s="2" t="n">
        <f aca="false">INT(T314)</f>
        <v>0</v>
      </c>
      <c r="Y314" s="2" t="n">
        <f aca="false">INT(U314)</f>
        <v>0</v>
      </c>
      <c r="Z314" s="2" t="n">
        <f aca="false">IF(ISNUMBER(D314),ROUND(ABS(D314)*100,0)-SUM(V314:Y314),0)</f>
        <v>0</v>
      </c>
      <c r="AA314" s="2" t="n">
        <f aca="false">ROUND(R314-V314,10)</f>
        <v>0</v>
      </c>
      <c r="AB314" s="2" t="n">
        <f aca="false">ROUND(S314-W314,10)</f>
        <v>0</v>
      </c>
      <c r="AC314" s="2" t="n">
        <f aca="false">ROUND(T314-X314,10)</f>
        <v>0</v>
      </c>
      <c r="AD314" s="2" t="n">
        <f aca="false">ROUND(U314-Y314,10)</f>
        <v>0</v>
      </c>
      <c r="AE314" s="2" t="n">
        <f aca="false">COUNTIFS($AA314:$AD314,"&gt;"&amp;AA314)+COUNTIFS($AA314:AA314,AA314)</f>
        <v>1</v>
      </c>
      <c r="AF314" s="2" t="n">
        <f aca="false">COUNTIFS($AA314:$AD314,"&gt;"&amp;AB314)+COUNTIFS($AA314:AB314,AB314)</f>
        <v>2</v>
      </c>
      <c r="AG314" s="2" t="n">
        <f aca="false">COUNTIFS($AA314:$AD314,"&gt;"&amp;AC314)+COUNTIFS($AA314:AC314,AC314)</f>
        <v>3</v>
      </c>
      <c r="AH314" s="2" t="n">
        <f aca="false">COUNTIFS($AA314:$AD314,"&gt;"&amp;AD314)+COUNTIFS($AA314:AD314,AD314)</f>
        <v>4</v>
      </c>
      <c r="AI314" s="2" t="str">
        <f aca="false">IF(COUNTA(A314:I314)=0,"",IF(OR(NOT(ISNUMBER(A314)),B314="",COUNTIFS(Reparto!$A$8:INDEX(Reparto!$A$8:$A$11,Reparto!$E$5),C314)&lt;&gt;1,NOT(ISNUMBER(D314)),ABS(D314-ROUND(D314,2))&gt;0.000001,MIN(J314:M314)&lt;0,SUM(J314:M314)&lt;=0,COUNT(J314:M314)&lt;&gt;4,ABS(SUM(N314:Q314)-D314)&gt;0.000001),"REVISAR datos","Correcto"))</f>
        <v/>
      </c>
    </row>
    <row r="315" customFormat="false" ht="24" hidden="false" customHeight="true" outlineLevel="0" collapsed="false">
      <c r="A315" s="19"/>
      <c r="B315" s="17"/>
      <c r="C315" s="17"/>
      <c r="D315" s="18"/>
      <c r="E315" s="17"/>
      <c r="F315" s="17"/>
      <c r="G315" s="17"/>
      <c r="H315" s="17"/>
      <c r="I315" s="17"/>
      <c r="J315" s="2" t="n">
        <f aca="false">IF(1&gt;Reparto!$E$5,0,IF(F315="",Reparto!$D$8,F315))</f>
        <v>1800</v>
      </c>
      <c r="K315" s="2" t="n">
        <f aca="false">IF(2&gt;Reparto!$E$5,0,IF(G315="",Reparto!$D$9,G315))</f>
        <v>1200</v>
      </c>
      <c r="L315" s="2" t="n">
        <f aca="false">IF(3&gt;Reparto!$E$5,0,IF(H315="",Reparto!$D$10,H315))</f>
        <v>0</v>
      </c>
      <c r="M315" s="2" t="n">
        <f aca="false">IF(4&gt;Reparto!$E$5,0,IF(I315="",Reparto!$D$11,I315))</f>
        <v>0</v>
      </c>
      <c r="N315" s="8" t="n">
        <f aca="false">IF(OR(NOT(ISNUMBER(D315)),SUM(J315:M315)&lt;=0),0,SIGN(D315)*(V315+IF(AE315&lt;=$Z315,1,0))/100)</f>
        <v>0</v>
      </c>
      <c r="O315" s="8" t="n">
        <f aca="false">IF(OR(NOT(ISNUMBER(D315)),SUM(J315:M315)&lt;=0),0,SIGN(D315)*(W315+IF(AF315&lt;=$Z315,1,0))/100)</f>
        <v>0</v>
      </c>
      <c r="P315" s="8" t="n">
        <f aca="false">IF(OR(NOT(ISNUMBER(D315)),SUM(J315:M315)&lt;=0),0,SIGN(D315)*(X315+IF(AG315&lt;=$Z315,1,0))/100)</f>
        <v>0</v>
      </c>
      <c r="Q315" s="8" t="n">
        <f aca="false">IF(OR(NOT(ISNUMBER(D315)),SUM(J315:M315)&lt;=0),0,SIGN(D315)*(Y315+IF(AH315&lt;=$Z315,1,0))/100)</f>
        <v>0</v>
      </c>
      <c r="R315" s="2" t="n">
        <f aca="false">IF(OR(NOT(ISNUMBER(D315)),SUM(J315:M315)&lt;=0),0,ROUND(ROUND(ABS(D315)*100,0)*J315/SUM(J315:M315),10))</f>
        <v>0</v>
      </c>
      <c r="S315" s="2" t="n">
        <f aca="false">IF(OR(NOT(ISNUMBER(D315)),SUM(J315:M315)&lt;=0),0,ROUND(ROUND(ABS(D315)*100,0)*K315/SUM(J315:M315),10))</f>
        <v>0</v>
      </c>
      <c r="T315" s="2" t="n">
        <f aca="false">IF(OR(NOT(ISNUMBER(D315)),SUM(J315:M315)&lt;=0),0,ROUND(ROUND(ABS(D315)*100,0)*L315/SUM(J315:M315),10))</f>
        <v>0</v>
      </c>
      <c r="U315" s="2" t="n">
        <f aca="false">IF(OR(NOT(ISNUMBER(D315)),SUM(J315:M315)&lt;=0),0,ROUND(ROUND(ABS(D315)*100,0)*M315/SUM(J315:M315),10))</f>
        <v>0</v>
      </c>
      <c r="V315" s="2" t="n">
        <f aca="false">INT(R315)</f>
        <v>0</v>
      </c>
      <c r="W315" s="2" t="n">
        <f aca="false">INT(S315)</f>
        <v>0</v>
      </c>
      <c r="X315" s="2" t="n">
        <f aca="false">INT(T315)</f>
        <v>0</v>
      </c>
      <c r="Y315" s="2" t="n">
        <f aca="false">INT(U315)</f>
        <v>0</v>
      </c>
      <c r="Z315" s="2" t="n">
        <f aca="false">IF(ISNUMBER(D315),ROUND(ABS(D315)*100,0)-SUM(V315:Y315),0)</f>
        <v>0</v>
      </c>
      <c r="AA315" s="2" t="n">
        <f aca="false">ROUND(R315-V315,10)</f>
        <v>0</v>
      </c>
      <c r="AB315" s="2" t="n">
        <f aca="false">ROUND(S315-W315,10)</f>
        <v>0</v>
      </c>
      <c r="AC315" s="2" t="n">
        <f aca="false">ROUND(T315-X315,10)</f>
        <v>0</v>
      </c>
      <c r="AD315" s="2" t="n">
        <f aca="false">ROUND(U315-Y315,10)</f>
        <v>0</v>
      </c>
      <c r="AE315" s="2" t="n">
        <f aca="false">COUNTIFS($AA315:$AD315,"&gt;"&amp;AA315)+COUNTIFS($AA315:AA315,AA315)</f>
        <v>1</v>
      </c>
      <c r="AF315" s="2" t="n">
        <f aca="false">COUNTIFS($AA315:$AD315,"&gt;"&amp;AB315)+COUNTIFS($AA315:AB315,AB315)</f>
        <v>2</v>
      </c>
      <c r="AG315" s="2" t="n">
        <f aca="false">COUNTIFS($AA315:$AD315,"&gt;"&amp;AC315)+COUNTIFS($AA315:AC315,AC315)</f>
        <v>3</v>
      </c>
      <c r="AH315" s="2" t="n">
        <f aca="false">COUNTIFS($AA315:$AD315,"&gt;"&amp;AD315)+COUNTIFS($AA315:AD315,AD315)</f>
        <v>4</v>
      </c>
      <c r="AI315" s="2" t="str">
        <f aca="false">IF(COUNTA(A315:I315)=0,"",IF(OR(NOT(ISNUMBER(A315)),B315="",COUNTIFS(Reparto!$A$8:INDEX(Reparto!$A$8:$A$11,Reparto!$E$5),C315)&lt;&gt;1,NOT(ISNUMBER(D315)),ABS(D315-ROUND(D315,2))&gt;0.000001,MIN(J315:M315)&lt;0,SUM(J315:M315)&lt;=0,COUNT(J315:M315)&lt;&gt;4,ABS(SUM(N315:Q315)-D315)&gt;0.000001),"REVISAR datos","Correcto"))</f>
        <v/>
      </c>
    </row>
    <row r="316" customFormat="false" ht="24" hidden="false" customHeight="true" outlineLevel="0" collapsed="false">
      <c r="A316" s="19"/>
      <c r="B316" s="17"/>
      <c r="C316" s="17"/>
      <c r="D316" s="18"/>
      <c r="E316" s="17"/>
      <c r="F316" s="17"/>
      <c r="G316" s="17"/>
      <c r="H316" s="17"/>
      <c r="I316" s="17"/>
      <c r="J316" s="2" t="n">
        <f aca="false">IF(1&gt;Reparto!$E$5,0,IF(F316="",Reparto!$D$8,F316))</f>
        <v>1800</v>
      </c>
      <c r="K316" s="2" t="n">
        <f aca="false">IF(2&gt;Reparto!$E$5,0,IF(G316="",Reparto!$D$9,G316))</f>
        <v>1200</v>
      </c>
      <c r="L316" s="2" t="n">
        <f aca="false">IF(3&gt;Reparto!$E$5,0,IF(H316="",Reparto!$D$10,H316))</f>
        <v>0</v>
      </c>
      <c r="M316" s="2" t="n">
        <f aca="false">IF(4&gt;Reparto!$E$5,0,IF(I316="",Reparto!$D$11,I316))</f>
        <v>0</v>
      </c>
      <c r="N316" s="8" t="n">
        <f aca="false">IF(OR(NOT(ISNUMBER(D316)),SUM(J316:M316)&lt;=0),0,SIGN(D316)*(V316+IF(AE316&lt;=$Z316,1,0))/100)</f>
        <v>0</v>
      </c>
      <c r="O316" s="8" t="n">
        <f aca="false">IF(OR(NOT(ISNUMBER(D316)),SUM(J316:M316)&lt;=0),0,SIGN(D316)*(W316+IF(AF316&lt;=$Z316,1,0))/100)</f>
        <v>0</v>
      </c>
      <c r="P316" s="8" t="n">
        <f aca="false">IF(OR(NOT(ISNUMBER(D316)),SUM(J316:M316)&lt;=0),0,SIGN(D316)*(X316+IF(AG316&lt;=$Z316,1,0))/100)</f>
        <v>0</v>
      </c>
      <c r="Q316" s="8" t="n">
        <f aca="false">IF(OR(NOT(ISNUMBER(D316)),SUM(J316:M316)&lt;=0),0,SIGN(D316)*(Y316+IF(AH316&lt;=$Z316,1,0))/100)</f>
        <v>0</v>
      </c>
      <c r="R316" s="2" t="n">
        <f aca="false">IF(OR(NOT(ISNUMBER(D316)),SUM(J316:M316)&lt;=0),0,ROUND(ROUND(ABS(D316)*100,0)*J316/SUM(J316:M316),10))</f>
        <v>0</v>
      </c>
      <c r="S316" s="2" t="n">
        <f aca="false">IF(OR(NOT(ISNUMBER(D316)),SUM(J316:M316)&lt;=0),0,ROUND(ROUND(ABS(D316)*100,0)*K316/SUM(J316:M316),10))</f>
        <v>0</v>
      </c>
      <c r="T316" s="2" t="n">
        <f aca="false">IF(OR(NOT(ISNUMBER(D316)),SUM(J316:M316)&lt;=0),0,ROUND(ROUND(ABS(D316)*100,0)*L316/SUM(J316:M316),10))</f>
        <v>0</v>
      </c>
      <c r="U316" s="2" t="n">
        <f aca="false">IF(OR(NOT(ISNUMBER(D316)),SUM(J316:M316)&lt;=0),0,ROUND(ROUND(ABS(D316)*100,0)*M316/SUM(J316:M316),10))</f>
        <v>0</v>
      </c>
      <c r="V316" s="2" t="n">
        <f aca="false">INT(R316)</f>
        <v>0</v>
      </c>
      <c r="W316" s="2" t="n">
        <f aca="false">INT(S316)</f>
        <v>0</v>
      </c>
      <c r="X316" s="2" t="n">
        <f aca="false">INT(T316)</f>
        <v>0</v>
      </c>
      <c r="Y316" s="2" t="n">
        <f aca="false">INT(U316)</f>
        <v>0</v>
      </c>
      <c r="Z316" s="2" t="n">
        <f aca="false">IF(ISNUMBER(D316),ROUND(ABS(D316)*100,0)-SUM(V316:Y316),0)</f>
        <v>0</v>
      </c>
      <c r="AA316" s="2" t="n">
        <f aca="false">ROUND(R316-V316,10)</f>
        <v>0</v>
      </c>
      <c r="AB316" s="2" t="n">
        <f aca="false">ROUND(S316-W316,10)</f>
        <v>0</v>
      </c>
      <c r="AC316" s="2" t="n">
        <f aca="false">ROUND(T316-X316,10)</f>
        <v>0</v>
      </c>
      <c r="AD316" s="2" t="n">
        <f aca="false">ROUND(U316-Y316,10)</f>
        <v>0</v>
      </c>
      <c r="AE316" s="2" t="n">
        <f aca="false">COUNTIFS($AA316:$AD316,"&gt;"&amp;AA316)+COUNTIFS($AA316:AA316,AA316)</f>
        <v>1</v>
      </c>
      <c r="AF316" s="2" t="n">
        <f aca="false">COUNTIFS($AA316:$AD316,"&gt;"&amp;AB316)+COUNTIFS($AA316:AB316,AB316)</f>
        <v>2</v>
      </c>
      <c r="AG316" s="2" t="n">
        <f aca="false">COUNTIFS($AA316:$AD316,"&gt;"&amp;AC316)+COUNTIFS($AA316:AC316,AC316)</f>
        <v>3</v>
      </c>
      <c r="AH316" s="2" t="n">
        <f aca="false">COUNTIFS($AA316:$AD316,"&gt;"&amp;AD316)+COUNTIFS($AA316:AD316,AD316)</f>
        <v>4</v>
      </c>
      <c r="AI316" s="2" t="str">
        <f aca="false">IF(COUNTA(A316:I316)=0,"",IF(OR(NOT(ISNUMBER(A316)),B316="",COUNTIFS(Reparto!$A$8:INDEX(Reparto!$A$8:$A$11,Reparto!$E$5),C316)&lt;&gt;1,NOT(ISNUMBER(D316)),ABS(D316-ROUND(D316,2))&gt;0.000001,MIN(J316:M316)&lt;0,SUM(J316:M316)&lt;=0,COUNT(J316:M316)&lt;&gt;4,ABS(SUM(N316:Q316)-D316)&gt;0.000001),"REVISAR datos","Correcto"))</f>
        <v/>
      </c>
    </row>
    <row r="317" customFormat="false" ht="24" hidden="false" customHeight="true" outlineLevel="0" collapsed="false">
      <c r="A317" s="19"/>
      <c r="B317" s="17"/>
      <c r="C317" s="17"/>
      <c r="D317" s="18"/>
      <c r="E317" s="17"/>
      <c r="F317" s="17"/>
      <c r="G317" s="17"/>
      <c r="H317" s="17"/>
      <c r="I317" s="17"/>
      <c r="J317" s="2" t="n">
        <f aca="false">IF(1&gt;Reparto!$E$5,0,IF(F317="",Reparto!$D$8,F317))</f>
        <v>1800</v>
      </c>
      <c r="K317" s="2" t="n">
        <f aca="false">IF(2&gt;Reparto!$E$5,0,IF(G317="",Reparto!$D$9,G317))</f>
        <v>1200</v>
      </c>
      <c r="L317" s="2" t="n">
        <f aca="false">IF(3&gt;Reparto!$E$5,0,IF(H317="",Reparto!$D$10,H317))</f>
        <v>0</v>
      </c>
      <c r="M317" s="2" t="n">
        <f aca="false">IF(4&gt;Reparto!$E$5,0,IF(I317="",Reparto!$D$11,I317))</f>
        <v>0</v>
      </c>
      <c r="N317" s="8" t="n">
        <f aca="false">IF(OR(NOT(ISNUMBER(D317)),SUM(J317:M317)&lt;=0),0,SIGN(D317)*(V317+IF(AE317&lt;=$Z317,1,0))/100)</f>
        <v>0</v>
      </c>
      <c r="O317" s="8" t="n">
        <f aca="false">IF(OR(NOT(ISNUMBER(D317)),SUM(J317:M317)&lt;=0),0,SIGN(D317)*(W317+IF(AF317&lt;=$Z317,1,0))/100)</f>
        <v>0</v>
      </c>
      <c r="P317" s="8" t="n">
        <f aca="false">IF(OR(NOT(ISNUMBER(D317)),SUM(J317:M317)&lt;=0),0,SIGN(D317)*(X317+IF(AG317&lt;=$Z317,1,0))/100)</f>
        <v>0</v>
      </c>
      <c r="Q317" s="8" t="n">
        <f aca="false">IF(OR(NOT(ISNUMBER(D317)),SUM(J317:M317)&lt;=0),0,SIGN(D317)*(Y317+IF(AH317&lt;=$Z317,1,0))/100)</f>
        <v>0</v>
      </c>
      <c r="R317" s="2" t="n">
        <f aca="false">IF(OR(NOT(ISNUMBER(D317)),SUM(J317:M317)&lt;=0),0,ROUND(ROUND(ABS(D317)*100,0)*J317/SUM(J317:M317),10))</f>
        <v>0</v>
      </c>
      <c r="S317" s="2" t="n">
        <f aca="false">IF(OR(NOT(ISNUMBER(D317)),SUM(J317:M317)&lt;=0),0,ROUND(ROUND(ABS(D317)*100,0)*K317/SUM(J317:M317),10))</f>
        <v>0</v>
      </c>
      <c r="T317" s="2" t="n">
        <f aca="false">IF(OR(NOT(ISNUMBER(D317)),SUM(J317:M317)&lt;=0),0,ROUND(ROUND(ABS(D317)*100,0)*L317/SUM(J317:M317),10))</f>
        <v>0</v>
      </c>
      <c r="U317" s="2" t="n">
        <f aca="false">IF(OR(NOT(ISNUMBER(D317)),SUM(J317:M317)&lt;=0),0,ROUND(ROUND(ABS(D317)*100,0)*M317/SUM(J317:M317),10))</f>
        <v>0</v>
      </c>
      <c r="V317" s="2" t="n">
        <f aca="false">INT(R317)</f>
        <v>0</v>
      </c>
      <c r="W317" s="2" t="n">
        <f aca="false">INT(S317)</f>
        <v>0</v>
      </c>
      <c r="X317" s="2" t="n">
        <f aca="false">INT(T317)</f>
        <v>0</v>
      </c>
      <c r="Y317" s="2" t="n">
        <f aca="false">INT(U317)</f>
        <v>0</v>
      </c>
      <c r="Z317" s="2" t="n">
        <f aca="false">IF(ISNUMBER(D317),ROUND(ABS(D317)*100,0)-SUM(V317:Y317),0)</f>
        <v>0</v>
      </c>
      <c r="AA317" s="2" t="n">
        <f aca="false">ROUND(R317-V317,10)</f>
        <v>0</v>
      </c>
      <c r="AB317" s="2" t="n">
        <f aca="false">ROUND(S317-W317,10)</f>
        <v>0</v>
      </c>
      <c r="AC317" s="2" t="n">
        <f aca="false">ROUND(T317-X317,10)</f>
        <v>0</v>
      </c>
      <c r="AD317" s="2" t="n">
        <f aca="false">ROUND(U317-Y317,10)</f>
        <v>0</v>
      </c>
      <c r="AE317" s="2" t="n">
        <f aca="false">COUNTIFS($AA317:$AD317,"&gt;"&amp;AA317)+COUNTIFS($AA317:AA317,AA317)</f>
        <v>1</v>
      </c>
      <c r="AF317" s="2" t="n">
        <f aca="false">COUNTIFS($AA317:$AD317,"&gt;"&amp;AB317)+COUNTIFS($AA317:AB317,AB317)</f>
        <v>2</v>
      </c>
      <c r="AG317" s="2" t="n">
        <f aca="false">COUNTIFS($AA317:$AD317,"&gt;"&amp;AC317)+COUNTIFS($AA317:AC317,AC317)</f>
        <v>3</v>
      </c>
      <c r="AH317" s="2" t="n">
        <f aca="false">COUNTIFS($AA317:$AD317,"&gt;"&amp;AD317)+COUNTIFS($AA317:AD317,AD317)</f>
        <v>4</v>
      </c>
      <c r="AI317" s="2" t="str">
        <f aca="false">IF(COUNTA(A317:I317)=0,"",IF(OR(NOT(ISNUMBER(A317)),B317="",COUNTIFS(Reparto!$A$8:INDEX(Reparto!$A$8:$A$11,Reparto!$E$5),C317)&lt;&gt;1,NOT(ISNUMBER(D317)),ABS(D317-ROUND(D317,2))&gt;0.000001,MIN(J317:M317)&lt;0,SUM(J317:M317)&lt;=0,COUNT(J317:M317)&lt;&gt;4,ABS(SUM(N317:Q317)-D317)&gt;0.000001),"REVISAR datos","Correcto"))</f>
        <v/>
      </c>
    </row>
    <row r="318" customFormat="false" ht="24" hidden="false" customHeight="true" outlineLevel="0" collapsed="false">
      <c r="A318" s="19"/>
      <c r="B318" s="17"/>
      <c r="C318" s="17"/>
      <c r="D318" s="18"/>
      <c r="E318" s="17"/>
      <c r="F318" s="17"/>
      <c r="G318" s="17"/>
      <c r="H318" s="17"/>
      <c r="I318" s="17"/>
      <c r="J318" s="2" t="n">
        <f aca="false">IF(1&gt;Reparto!$E$5,0,IF(F318="",Reparto!$D$8,F318))</f>
        <v>1800</v>
      </c>
      <c r="K318" s="2" t="n">
        <f aca="false">IF(2&gt;Reparto!$E$5,0,IF(G318="",Reparto!$D$9,G318))</f>
        <v>1200</v>
      </c>
      <c r="L318" s="2" t="n">
        <f aca="false">IF(3&gt;Reparto!$E$5,0,IF(H318="",Reparto!$D$10,H318))</f>
        <v>0</v>
      </c>
      <c r="M318" s="2" t="n">
        <f aca="false">IF(4&gt;Reparto!$E$5,0,IF(I318="",Reparto!$D$11,I318))</f>
        <v>0</v>
      </c>
      <c r="N318" s="8" t="n">
        <f aca="false">IF(OR(NOT(ISNUMBER(D318)),SUM(J318:M318)&lt;=0),0,SIGN(D318)*(V318+IF(AE318&lt;=$Z318,1,0))/100)</f>
        <v>0</v>
      </c>
      <c r="O318" s="8" t="n">
        <f aca="false">IF(OR(NOT(ISNUMBER(D318)),SUM(J318:M318)&lt;=0),0,SIGN(D318)*(W318+IF(AF318&lt;=$Z318,1,0))/100)</f>
        <v>0</v>
      </c>
      <c r="P318" s="8" t="n">
        <f aca="false">IF(OR(NOT(ISNUMBER(D318)),SUM(J318:M318)&lt;=0),0,SIGN(D318)*(X318+IF(AG318&lt;=$Z318,1,0))/100)</f>
        <v>0</v>
      </c>
      <c r="Q318" s="8" t="n">
        <f aca="false">IF(OR(NOT(ISNUMBER(D318)),SUM(J318:M318)&lt;=0),0,SIGN(D318)*(Y318+IF(AH318&lt;=$Z318,1,0))/100)</f>
        <v>0</v>
      </c>
      <c r="R318" s="2" t="n">
        <f aca="false">IF(OR(NOT(ISNUMBER(D318)),SUM(J318:M318)&lt;=0),0,ROUND(ROUND(ABS(D318)*100,0)*J318/SUM(J318:M318),10))</f>
        <v>0</v>
      </c>
      <c r="S318" s="2" t="n">
        <f aca="false">IF(OR(NOT(ISNUMBER(D318)),SUM(J318:M318)&lt;=0),0,ROUND(ROUND(ABS(D318)*100,0)*K318/SUM(J318:M318),10))</f>
        <v>0</v>
      </c>
      <c r="T318" s="2" t="n">
        <f aca="false">IF(OR(NOT(ISNUMBER(D318)),SUM(J318:M318)&lt;=0),0,ROUND(ROUND(ABS(D318)*100,0)*L318/SUM(J318:M318),10))</f>
        <v>0</v>
      </c>
      <c r="U318" s="2" t="n">
        <f aca="false">IF(OR(NOT(ISNUMBER(D318)),SUM(J318:M318)&lt;=0),0,ROUND(ROUND(ABS(D318)*100,0)*M318/SUM(J318:M318),10))</f>
        <v>0</v>
      </c>
      <c r="V318" s="2" t="n">
        <f aca="false">INT(R318)</f>
        <v>0</v>
      </c>
      <c r="W318" s="2" t="n">
        <f aca="false">INT(S318)</f>
        <v>0</v>
      </c>
      <c r="X318" s="2" t="n">
        <f aca="false">INT(T318)</f>
        <v>0</v>
      </c>
      <c r="Y318" s="2" t="n">
        <f aca="false">INT(U318)</f>
        <v>0</v>
      </c>
      <c r="Z318" s="2" t="n">
        <f aca="false">IF(ISNUMBER(D318),ROUND(ABS(D318)*100,0)-SUM(V318:Y318),0)</f>
        <v>0</v>
      </c>
      <c r="AA318" s="2" t="n">
        <f aca="false">ROUND(R318-V318,10)</f>
        <v>0</v>
      </c>
      <c r="AB318" s="2" t="n">
        <f aca="false">ROUND(S318-W318,10)</f>
        <v>0</v>
      </c>
      <c r="AC318" s="2" t="n">
        <f aca="false">ROUND(T318-X318,10)</f>
        <v>0</v>
      </c>
      <c r="AD318" s="2" t="n">
        <f aca="false">ROUND(U318-Y318,10)</f>
        <v>0</v>
      </c>
      <c r="AE318" s="2" t="n">
        <f aca="false">COUNTIFS($AA318:$AD318,"&gt;"&amp;AA318)+COUNTIFS($AA318:AA318,AA318)</f>
        <v>1</v>
      </c>
      <c r="AF318" s="2" t="n">
        <f aca="false">COUNTIFS($AA318:$AD318,"&gt;"&amp;AB318)+COUNTIFS($AA318:AB318,AB318)</f>
        <v>2</v>
      </c>
      <c r="AG318" s="2" t="n">
        <f aca="false">COUNTIFS($AA318:$AD318,"&gt;"&amp;AC318)+COUNTIFS($AA318:AC318,AC318)</f>
        <v>3</v>
      </c>
      <c r="AH318" s="2" t="n">
        <f aca="false">COUNTIFS($AA318:$AD318,"&gt;"&amp;AD318)+COUNTIFS($AA318:AD318,AD318)</f>
        <v>4</v>
      </c>
      <c r="AI318" s="2" t="str">
        <f aca="false">IF(COUNTA(A318:I318)=0,"",IF(OR(NOT(ISNUMBER(A318)),B318="",COUNTIFS(Reparto!$A$8:INDEX(Reparto!$A$8:$A$11,Reparto!$E$5),C318)&lt;&gt;1,NOT(ISNUMBER(D318)),ABS(D318-ROUND(D318,2))&gt;0.000001,MIN(J318:M318)&lt;0,SUM(J318:M318)&lt;=0,COUNT(J318:M318)&lt;&gt;4,ABS(SUM(N318:Q318)-D318)&gt;0.000001),"REVISAR datos","Correcto"))</f>
        <v/>
      </c>
    </row>
    <row r="319" customFormat="false" ht="24" hidden="false" customHeight="true" outlineLevel="0" collapsed="false">
      <c r="A319" s="19"/>
      <c r="B319" s="17"/>
      <c r="C319" s="17"/>
      <c r="D319" s="18"/>
      <c r="E319" s="17"/>
      <c r="F319" s="17"/>
      <c r="G319" s="17"/>
      <c r="H319" s="17"/>
      <c r="I319" s="17"/>
      <c r="J319" s="2" t="n">
        <f aca="false">IF(1&gt;Reparto!$E$5,0,IF(F319="",Reparto!$D$8,F319))</f>
        <v>1800</v>
      </c>
      <c r="K319" s="2" t="n">
        <f aca="false">IF(2&gt;Reparto!$E$5,0,IF(G319="",Reparto!$D$9,G319))</f>
        <v>1200</v>
      </c>
      <c r="L319" s="2" t="n">
        <f aca="false">IF(3&gt;Reparto!$E$5,0,IF(H319="",Reparto!$D$10,H319))</f>
        <v>0</v>
      </c>
      <c r="M319" s="2" t="n">
        <f aca="false">IF(4&gt;Reparto!$E$5,0,IF(I319="",Reparto!$D$11,I319))</f>
        <v>0</v>
      </c>
      <c r="N319" s="8" t="n">
        <f aca="false">IF(OR(NOT(ISNUMBER(D319)),SUM(J319:M319)&lt;=0),0,SIGN(D319)*(V319+IF(AE319&lt;=$Z319,1,0))/100)</f>
        <v>0</v>
      </c>
      <c r="O319" s="8" t="n">
        <f aca="false">IF(OR(NOT(ISNUMBER(D319)),SUM(J319:M319)&lt;=0),0,SIGN(D319)*(W319+IF(AF319&lt;=$Z319,1,0))/100)</f>
        <v>0</v>
      </c>
      <c r="P319" s="8" t="n">
        <f aca="false">IF(OR(NOT(ISNUMBER(D319)),SUM(J319:M319)&lt;=0),0,SIGN(D319)*(X319+IF(AG319&lt;=$Z319,1,0))/100)</f>
        <v>0</v>
      </c>
      <c r="Q319" s="8" t="n">
        <f aca="false">IF(OR(NOT(ISNUMBER(D319)),SUM(J319:M319)&lt;=0),0,SIGN(D319)*(Y319+IF(AH319&lt;=$Z319,1,0))/100)</f>
        <v>0</v>
      </c>
      <c r="R319" s="2" t="n">
        <f aca="false">IF(OR(NOT(ISNUMBER(D319)),SUM(J319:M319)&lt;=0),0,ROUND(ROUND(ABS(D319)*100,0)*J319/SUM(J319:M319),10))</f>
        <v>0</v>
      </c>
      <c r="S319" s="2" t="n">
        <f aca="false">IF(OR(NOT(ISNUMBER(D319)),SUM(J319:M319)&lt;=0),0,ROUND(ROUND(ABS(D319)*100,0)*K319/SUM(J319:M319),10))</f>
        <v>0</v>
      </c>
      <c r="T319" s="2" t="n">
        <f aca="false">IF(OR(NOT(ISNUMBER(D319)),SUM(J319:M319)&lt;=0),0,ROUND(ROUND(ABS(D319)*100,0)*L319/SUM(J319:M319),10))</f>
        <v>0</v>
      </c>
      <c r="U319" s="2" t="n">
        <f aca="false">IF(OR(NOT(ISNUMBER(D319)),SUM(J319:M319)&lt;=0),0,ROUND(ROUND(ABS(D319)*100,0)*M319/SUM(J319:M319),10))</f>
        <v>0</v>
      </c>
      <c r="V319" s="2" t="n">
        <f aca="false">INT(R319)</f>
        <v>0</v>
      </c>
      <c r="W319" s="2" t="n">
        <f aca="false">INT(S319)</f>
        <v>0</v>
      </c>
      <c r="X319" s="2" t="n">
        <f aca="false">INT(T319)</f>
        <v>0</v>
      </c>
      <c r="Y319" s="2" t="n">
        <f aca="false">INT(U319)</f>
        <v>0</v>
      </c>
      <c r="Z319" s="2" t="n">
        <f aca="false">IF(ISNUMBER(D319),ROUND(ABS(D319)*100,0)-SUM(V319:Y319),0)</f>
        <v>0</v>
      </c>
      <c r="AA319" s="2" t="n">
        <f aca="false">ROUND(R319-V319,10)</f>
        <v>0</v>
      </c>
      <c r="AB319" s="2" t="n">
        <f aca="false">ROUND(S319-W319,10)</f>
        <v>0</v>
      </c>
      <c r="AC319" s="2" t="n">
        <f aca="false">ROUND(T319-X319,10)</f>
        <v>0</v>
      </c>
      <c r="AD319" s="2" t="n">
        <f aca="false">ROUND(U319-Y319,10)</f>
        <v>0</v>
      </c>
      <c r="AE319" s="2" t="n">
        <f aca="false">COUNTIFS($AA319:$AD319,"&gt;"&amp;AA319)+COUNTIFS($AA319:AA319,AA319)</f>
        <v>1</v>
      </c>
      <c r="AF319" s="2" t="n">
        <f aca="false">COUNTIFS($AA319:$AD319,"&gt;"&amp;AB319)+COUNTIFS($AA319:AB319,AB319)</f>
        <v>2</v>
      </c>
      <c r="AG319" s="2" t="n">
        <f aca="false">COUNTIFS($AA319:$AD319,"&gt;"&amp;AC319)+COUNTIFS($AA319:AC319,AC319)</f>
        <v>3</v>
      </c>
      <c r="AH319" s="2" t="n">
        <f aca="false">COUNTIFS($AA319:$AD319,"&gt;"&amp;AD319)+COUNTIFS($AA319:AD319,AD319)</f>
        <v>4</v>
      </c>
      <c r="AI319" s="2" t="str">
        <f aca="false">IF(COUNTA(A319:I319)=0,"",IF(OR(NOT(ISNUMBER(A319)),B319="",COUNTIFS(Reparto!$A$8:INDEX(Reparto!$A$8:$A$11,Reparto!$E$5),C319)&lt;&gt;1,NOT(ISNUMBER(D319)),ABS(D319-ROUND(D319,2))&gt;0.000001,MIN(J319:M319)&lt;0,SUM(J319:M319)&lt;=0,COUNT(J319:M319)&lt;&gt;4,ABS(SUM(N319:Q319)-D319)&gt;0.000001),"REVISAR datos","Correcto"))</f>
        <v/>
      </c>
    </row>
    <row r="320" customFormat="false" ht="24" hidden="false" customHeight="true" outlineLevel="0" collapsed="false">
      <c r="A320" s="19"/>
      <c r="B320" s="17"/>
      <c r="C320" s="17"/>
      <c r="D320" s="18"/>
      <c r="E320" s="17"/>
      <c r="F320" s="17"/>
      <c r="G320" s="17"/>
      <c r="H320" s="17"/>
      <c r="I320" s="17"/>
      <c r="J320" s="2" t="n">
        <f aca="false">IF(1&gt;Reparto!$E$5,0,IF(F320="",Reparto!$D$8,F320))</f>
        <v>1800</v>
      </c>
      <c r="K320" s="2" t="n">
        <f aca="false">IF(2&gt;Reparto!$E$5,0,IF(G320="",Reparto!$D$9,G320))</f>
        <v>1200</v>
      </c>
      <c r="L320" s="2" t="n">
        <f aca="false">IF(3&gt;Reparto!$E$5,0,IF(H320="",Reparto!$D$10,H320))</f>
        <v>0</v>
      </c>
      <c r="M320" s="2" t="n">
        <f aca="false">IF(4&gt;Reparto!$E$5,0,IF(I320="",Reparto!$D$11,I320))</f>
        <v>0</v>
      </c>
      <c r="N320" s="8" t="n">
        <f aca="false">IF(OR(NOT(ISNUMBER(D320)),SUM(J320:M320)&lt;=0),0,SIGN(D320)*(V320+IF(AE320&lt;=$Z320,1,0))/100)</f>
        <v>0</v>
      </c>
      <c r="O320" s="8" t="n">
        <f aca="false">IF(OR(NOT(ISNUMBER(D320)),SUM(J320:M320)&lt;=0),0,SIGN(D320)*(W320+IF(AF320&lt;=$Z320,1,0))/100)</f>
        <v>0</v>
      </c>
      <c r="P320" s="8" t="n">
        <f aca="false">IF(OR(NOT(ISNUMBER(D320)),SUM(J320:M320)&lt;=0),0,SIGN(D320)*(X320+IF(AG320&lt;=$Z320,1,0))/100)</f>
        <v>0</v>
      </c>
      <c r="Q320" s="8" t="n">
        <f aca="false">IF(OR(NOT(ISNUMBER(D320)),SUM(J320:M320)&lt;=0),0,SIGN(D320)*(Y320+IF(AH320&lt;=$Z320,1,0))/100)</f>
        <v>0</v>
      </c>
      <c r="R320" s="2" t="n">
        <f aca="false">IF(OR(NOT(ISNUMBER(D320)),SUM(J320:M320)&lt;=0),0,ROUND(ROUND(ABS(D320)*100,0)*J320/SUM(J320:M320),10))</f>
        <v>0</v>
      </c>
      <c r="S320" s="2" t="n">
        <f aca="false">IF(OR(NOT(ISNUMBER(D320)),SUM(J320:M320)&lt;=0),0,ROUND(ROUND(ABS(D320)*100,0)*K320/SUM(J320:M320),10))</f>
        <v>0</v>
      </c>
      <c r="T320" s="2" t="n">
        <f aca="false">IF(OR(NOT(ISNUMBER(D320)),SUM(J320:M320)&lt;=0),0,ROUND(ROUND(ABS(D320)*100,0)*L320/SUM(J320:M320),10))</f>
        <v>0</v>
      </c>
      <c r="U320" s="2" t="n">
        <f aca="false">IF(OR(NOT(ISNUMBER(D320)),SUM(J320:M320)&lt;=0),0,ROUND(ROUND(ABS(D320)*100,0)*M320/SUM(J320:M320),10))</f>
        <v>0</v>
      </c>
      <c r="V320" s="2" t="n">
        <f aca="false">INT(R320)</f>
        <v>0</v>
      </c>
      <c r="W320" s="2" t="n">
        <f aca="false">INT(S320)</f>
        <v>0</v>
      </c>
      <c r="X320" s="2" t="n">
        <f aca="false">INT(T320)</f>
        <v>0</v>
      </c>
      <c r="Y320" s="2" t="n">
        <f aca="false">INT(U320)</f>
        <v>0</v>
      </c>
      <c r="Z320" s="2" t="n">
        <f aca="false">IF(ISNUMBER(D320),ROUND(ABS(D320)*100,0)-SUM(V320:Y320),0)</f>
        <v>0</v>
      </c>
      <c r="AA320" s="2" t="n">
        <f aca="false">ROUND(R320-V320,10)</f>
        <v>0</v>
      </c>
      <c r="AB320" s="2" t="n">
        <f aca="false">ROUND(S320-W320,10)</f>
        <v>0</v>
      </c>
      <c r="AC320" s="2" t="n">
        <f aca="false">ROUND(T320-X320,10)</f>
        <v>0</v>
      </c>
      <c r="AD320" s="2" t="n">
        <f aca="false">ROUND(U320-Y320,10)</f>
        <v>0</v>
      </c>
      <c r="AE320" s="2" t="n">
        <f aca="false">COUNTIFS($AA320:$AD320,"&gt;"&amp;AA320)+COUNTIFS($AA320:AA320,AA320)</f>
        <v>1</v>
      </c>
      <c r="AF320" s="2" t="n">
        <f aca="false">COUNTIFS($AA320:$AD320,"&gt;"&amp;AB320)+COUNTIFS($AA320:AB320,AB320)</f>
        <v>2</v>
      </c>
      <c r="AG320" s="2" t="n">
        <f aca="false">COUNTIFS($AA320:$AD320,"&gt;"&amp;AC320)+COUNTIFS($AA320:AC320,AC320)</f>
        <v>3</v>
      </c>
      <c r="AH320" s="2" t="n">
        <f aca="false">COUNTIFS($AA320:$AD320,"&gt;"&amp;AD320)+COUNTIFS($AA320:AD320,AD320)</f>
        <v>4</v>
      </c>
      <c r="AI320" s="2" t="str">
        <f aca="false">IF(COUNTA(A320:I320)=0,"",IF(OR(NOT(ISNUMBER(A320)),B320="",COUNTIFS(Reparto!$A$8:INDEX(Reparto!$A$8:$A$11,Reparto!$E$5),C320)&lt;&gt;1,NOT(ISNUMBER(D320)),ABS(D320-ROUND(D320,2))&gt;0.000001,MIN(J320:M320)&lt;0,SUM(J320:M320)&lt;=0,COUNT(J320:M320)&lt;&gt;4,ABS(SUM(N320:Q320)-D320)&gt;0.000001),"REVISAR datos","Correcto"))</f>
        <v/>
      </c>
    </row>
    <row r="321" customFormat="false" ht="24" hidden="false" customHeight="true" outlineLevel="0" collapsed="false">
      <c r="A321" s="19"/>
      <c r="B321" s="17"/>
      <c r="C321" s="17"/>
      <c r="D321" s="18"/>
      <c r="E321" s="17"/>
      <c r="F321" s="17"/>
      <c r="G321" s="17"/>
      <c r="H321" s="17"/>
      <c r="I321" s="17"/>
      <c r="J321" s="2" t="n">
        <f aca="false">IF(1&gt;Reparto!$E$5,0,IF(F321="",Reparto!$D$8,F321))</f>
        <v>1800</v>
      </c>
      <c r="K321" s="2" t="n">
        <f aca="false">IF(2&gt;Reparto!$E$5,0,IF(G321="",Reparto!$D$9,G321))</f>
        <v>1200</v>
      </c>
      <c r="L321" s="2" t="n">
        <f aca="false">IF(3&gt;Reparto!$E$5,0,IF(H321="",Reparto!$D$10,H321))</f>
        <v>0</v>
      </c>
      <c r="M321" s="2" t="n">
        <f aca="false">IF(4&gt;Reparto!$E$5,0,IF(I321="",Reparto!$D$11,I321))</f>
        <v>0</v>
      </c>
      <c r="N321" s="8" t="n">
        <f aca="false">IF(OR(NOT(ISNUMBER(D321)),SUM(J321:M321)&lt;=0),0,SIGN(D321)*(V321+IF(AE321&lt;=$Z321,1,0))/100)</f>
        <v>0</v>
      </c>
      <c r="O321" s="8" t="n">
        <f aca="false">IF(OR(NOT(ISNUMBER(D321)),SUM(J321:M321)&lt;=0),0,SIGN(D321)*(W321+IF(AF321&lt;=$Z321,1,0))/100)</f>
        <v>0</v>
      </c>
      <c r="P321" s="8" t="n">
        <f aca="false">IF(OR(NOT(ISNUMBER(D321)),SUM(J321:M321)&lt;=0),0,SIGN(D321)*(X321+IF(AG321&lt;=$Z321,1,0))/100)</f>
        <v>0</v>
      </c>
      <c r="Q321" s="8" t="n">
        <f aca="false">IF(OR(NOT(ISNUMBER(D321)),SUM(J321:M321)&lt;=0),0,SIGN(D321)*(Y321+IF(AH321&lt;=$Z321,1,0))/100)</f>
        <v>0</v>
      </c>
      <c r="R321" s="2" t="n">
        <f aca="false">IF(OR(NOT(ISNUMBER(D321)),SUM(J321:M321)&lt;=0),0,ROUND(ROUND(ABS(D321)*100,0)*J321/SUM(J321:M321),10))</f>
        <v>0</v>
      </c>
      <c r="S321" s="2" t="n">
        <f aca="false">IF(OR(NOT(ISNUMBER(D321)),SUM(J321:M321)&lt;=0),0,ROUND(ROUND(ABS(D321)*100,0)*K321/SUM(J321:M321),10))</f>
        <v>0</v>
      </c>
      <c r="T321" s="2" t="n">
        <f aca="false">IF(OR(NOT(ISNUMBER(D321)),SUM(J321:M321)&lt;=0),0,ROUND(ROUND(ABS(D321)*100,0)*L321/SUM(J321:M321),10))</f>
        <v>0</v>
      </c>
      <c r="U321" s="2" t="n">
        <f aca="false">IF(OR(NOT(ISNUMBER(D321)),SUM(J321:M321)&lt;=0),0,ROUND(ROUND(ABS(D321)*100,0)*M321/SUM(J321:M321),10))</f>
        <v>0</v>
      </c>
      <c r="V321" s="2" t="n">
        <f aca="false">INT(R321)</f>
        <v>0</v>
      </c>
      <c r="W321" s="2" t="n">
        <f aca="false">INT(S321)</f>
        <v>0</v>
      </c>
      <c r="X321" s="2" t="n">
        <f aca="false">INT(T321)</f>
        <v>0</v>
      </c>
      <c r="Y321" s="2" t="n">
        <f aca="false">INT(U321)</f>
        <v>0</v>
      </c>
      <c r="Z321" s="2" t="n">
        <f aca="false">IF(ISNUMBER(D321),ROUND(ABS(D321)*100,0)-SUM(V321:Y321),0)</f>
        <v>0</v>
      </c>
      <c r="AA321" s="2" t="n">
        <f aca="false">ROUND(R321-V321,10)</f>
        <v>0</v>
      </c>
      <c r="AB321" s="2" t="n">
        <f aca="false">ROUND(S321-W321,10)</f>
        <v>0</v>
      </c>
      <c r="AC321" s="2" t="n">
        <f aca="false">ROUND(T321-X321,10)</f>
        <v>0</v>
      </c>
      <c r="AD321" s="2" t="n">
        <f aca="false">ROUND(U321-Y321,10)</f>
        <v>0</v>
      </c>
      <c r="AE321" s="2" t="n">
        <f aca="false">COUNTIFS($AA321:$AD321,"&gt;"&amp;AA321)+COUNTIFS($AA321:AA321,AA321)</f>
        <v>1</v>
      </c>
      <c r="AF321" s="2" t="n">
        <f aca="false">COUNTIFS($AA321:$AD321,"&gt;"&amp;AB321)+COUNTIFS($AA321:AB321,AB321)</f>
        <v>2</v>
      </c>
      <c r="AG321" s="2" t="n">
        <f aca="false">COUNTIFS($AA321:$AD321,"&gt;"&amp;AC321)+COUNTIFS($AA321:AC321,AC321)</f>
        <v>3</v>
      </c>
      <c r="AH321" s="2" t="n">
        <f aca="false">COUNTIFS($AA321:$AD321,"&gt;"&amp;AD321)+COUNTIFS($AA321:AD321,AD321)</f>
        <v>4</v>
      </c>
      <c r="AI321" s="2" t="str">
        <f aca="false">IF(COUNTA(A321:I321)=0,"",IF(OR(NOT(ISNUMBER(A321)),B321="",COUNTIFS(Reparto!$A$8:INDEX(Reparto!$A$8:$A$11,Reparto!$E$5),C321)&lt;&gt;1,NOT(ISNUMBER(D321)),ABS(D321-ROUND(D321,2))&gt;0.000001,MIN(J321:M321)&lt;0,SUM(J321:M321)&lt;=0,COUNT(J321:M321)&lt;&gt;4,ABS(SUM(N321:Q321)-D321)&gt;0.000001),"REVISAR datos","Correcto"))</f>
        <v/>
      </c>
    </row>
    <row r="322" customFormat="false" ht="24" hidden="false" customHeight="true" outlineLevel="0" collapsed="false">
      <c r="A322" s="19"/>
      <c r="B322" s="17"/>
      <c r="C322" s="17"/>
      <c r="D322" s="18"/>
      <c r="E322" s="17"/>
      <c r="F322" s="17"/>
      <c r="G322" s="17"/>
      <c r="H322" s="17"/>
      <c r="I322" s="17"/>
      <c r="J322" s="2" t="n">
        <f aca="false">IF(1&gt;Reparto!$E$5,0,IF(F322="",Reparto!$D$8,F322))</f>
        <v>1800</v>
      </c>
      <c r="K322" s="2" t="n">
        <f aca="false">IF(2&gt;Reparto!$E$5,0,IF(G322="",Reparto!$D$9,G322))</f>
        <v>1200</v>
      </c>
      <c r="L322" s="2" t="n">
        <f aca="false">IF(3&gt;Reparto!$E$5,0,IF(H322="",Reparto!$D$10,H322))</f>
        <v>0</v>
      </c>
      <c r="M322" s="2" t="n">
        <f aca="false">IF(4&gt;Reparto!$E$5,0,IF(I322="",Reparto!$D$11,I322))</f>
        <v>0</v>
      </c>
      <c r="N322" s="8" t="n">
        <f aca="false">IF(OR(NOT(ISNUMBER(D322)),SUM(J322:M322)&lt;=0),0,SIGN(D322)*(V322+IF(AE322&lt;=$Z322,1,0))/100)</f>
        <v>0</v>
      </c>
      <c r="O322" s="8" t="n">
        <f aca="false">IF(OR(NOT(ISNUMBER(D322)),SUM(J322:M322)&lt;=0),0,SIGN(D322)*(W322+IF(AF322&lt;=$Z322,1,0))/100)</f>
        <v>0</v>
      </c>
      <c r="P322" s="8" t="n">
        <f aca="false">IF(OR(NOT(ISNUMBER(D322)),SUM(J322:M322)&lt;=0),0,SIGN(D322)*(X322+IF(AG322&lt;=$Z322,1,0))/100)</f>
        <v>0</v>
      </c>
      <c r="Q322" s="8" t="n">
        <f aca="false">IF(OR(NOT(ISNUMBER(D322)),SUM(J322:M322)&lt;=0),0,SIGN(D322)*(Y322+IF(AH322&lt;=$Z322,1,0))/100)</f>
        <v>0</v>
      </c>
      <c r="R322" s="2" t="n">
        <f aca="false">IF(OR(NOT(ISNUMBER(D322)),SUM(J322:M322)&lt;=0),0,ROUND(ROUND(ABS(D322)*100,0)*J322/SUM(J322:M322),10))</f>
        <v>0</v>
      </c>
      <c r="S322" s="2" t="n">
        <f aca="false">IF(OR(NOT(ISNUMBER(D322)),SUM(J322:M322)&lt;=0),0,ROUND(ROUND(ABS(D322)*100,0)*K322/SUM(J322:M322),10))</f>
        <v>0</v>
      </c>
      <c r="T322" s="2" t="n">
        <f aca="false">IF(OR(NOT(ISNUMBER(D322)),SUM(J322:M322)&lt;=0),0,ROUND(ROUND(ABS(D322)*100,0)*L322/SUM(J322:M322),10))</f>
        <v>0</v>
      </c>
      <c r="U322" s="2" t="n">
        <f aca="false">IF(OR(NOT(ISNUMBER(D322)),SUM(J322:M322)&lt;=0),0,ROUND(ROUND(ABS(D322)*100,0)*M322/SUM(J322:M322),10))</f>
        <v>0</v>
      </c>
      <c r="V322" s="2" t="n">
        <f aca="false">INT(R322)</f>
        <v>0</v>
      </c>
      <c r="W322" s="2" t="n">
        <f aca="false">INT(S322)</f>
        <v>0</v>
      </c>
      <c r="X322" s="2" t="n">
        <f aca="false">INT(T322)</f>
        <v>0</v>
      </c>
      <c r="Y322" s="2" t="n">
        <f aca="false">INT(U322)</f>
        <v>0</v>
      </c>
      <c r="Z322" s="2" t="n">
        <f aca="false">IF(ISNUMBER(D322),ROUND(ABS(D322)*100,0)-SUM(V322:Y322),0)</f>
        <v>0</v>
      </c>
      <c r="AA322" s="2" t="n">
        <f aca="false">ROUND(R322-V322,10)</f>
        <v>0</v>
      </c>
      <c r="AB322" s="2" t="n">
        <f aca="false">ROUND(S322-W322,10)</f>
        <v>0</v>
      </c>
      <c r="AC322" s="2" t="n">
        <f aca="false">ROUND(T322-X322,10)</f>
        <v>0</v>
      </c>
      <c r="AD322" s="2" t="n">
        <f aca="false">ROUND(U322-Y322,10)</f>
        <v>0</v>
      </c>
      <c r="AE322" s="2" t="n">
        <f aca="false">COUNTIFS($AA322:$AD322,"&gt;"&amp;AA322)+COUNTIFS($AA322:AA322,AA322)</f>
        <v>1</v>
      </c>
      <c r="AF322" s="2" t="n">
        <f aca="false">COUNTIFS($AA322:$AD322,"&gt;"&amp;AB322)+COUNTIFS($AA322:AB322,AB322)</f>
        <v>2</v>
      </c>
      <c r="AG322" s="2" t="n">
        <f aca="false">COUNTIFS($AA322:$AD322,"&gt;"&amp;AC322)+COUNTIFS($AA322:AC322,AC322)</f>
        <v>3</v>
      </c>
      <c r="AH322" s="2" t="n">
        <f aca="false">COUNTIFS($AA322:$AD322,"&gt;"&amp;AD322)+COUNTIFS($AA322:AD322,AD322)</f>
        <v>4</v>
      </c>
      <c r="AI322" s="2" t="str">
        <f aca="false">IF(COUNTA(A322:I322)=0,"",IF(OR(NOT(ISNUMBER(A322)),B322="",COUNTIFS(Reparto!$A$8:INDEX(Reparto!$A$8:$A$11,Reparto!$E$5),C322)&lt;&gt;1,NOT(ISNUMBER(D322)),ABS(D322-ROUND(D322,2))&gt;0.000001,MIN(J322:M322)&lt;0,SUM(J322:M322)&lt;=0,COUNT(J322:M322)&lt;&gt;4,ABS(SUM(N322:Q322)-D322)&gt;0.000001),"REVISAR datos","Correcto"))</f>
        <v/>
      </c>
    </row>
    <row r="323" customFormat="false" ht="24" hidden="false" customHeight="true" outlineLevel="0" collapsed="false">
      <c r="A323" s="19"/>
      <c r="B323" s="17"/>
      <c r="C323" s="17"/>
      <c r="D323" s="18"/>
      <c r="E323" s="17"/>
      <c r="F323" s="17"/>
      <c r="G323" s="17"/>
      <c r="H323" s="17"/>
      <c r="I323" s="17"/>
      <c r="J323" s="2" t="n">
        <f aca="false">IF(1&gt;Reparto!$E$5,0,IF(F323="",Reparto!$D$8,F323))</f>
        <v>1800</v>
      </c>
      <c r="K323" s="2" t="n">
        <f aca="false">IF(2&gt;Reparto!$E$5,0,IF(G323="",Reparto!$D$9,G323))</f>
        <v>1200</v>
      </c>
      <c r="L323" s="2" t="n">
        <f aca="false">IF(3&gt;Reparto!$E$5,0,IF(H323="",Reparto!$D$10,H323))</f>
        <v>0</v>
      </c>
      <c r="M323" s="2" t="n">
        <f aca="false">IF(4&gt;Reparto!$E$5,0,IF(I323="",Reparto!$D$11,I323))</f>
        <v>0</v>
      </c>
      <c r="N323" s="8" t="n">
        <f aca="false">IF(OR(NOT(ISNUMBER(D323)),SUM(J323:M323)&lt;=0),0,SIGN(D323)*(V323+IF(AE323&lt;=$Z323,1,0))/100)</f>
        <v>0</v>
      </c>
      <c r="O323" s="8" t="n">
        <f aca="false">IF(OR(NOT(ISNUMBER(D323)),SUM(J323:M323)&lt;=0),0,SIGN(D323)*(W323+IF(AF323&lt;=$Z323,1,0))/100)</f>
        <v>0</v>
      </c>
      <c r="P323" s="8" t="n">
        <f aca="false">IF(OR(NOT(ISNUMBER(D323)),SUM(J323:M323)&lt;=0),0,SIGN(D323)*(X323+IF(AG323&lt;=$Z323,1,0))/100)</f>
        <v>0</v>
      </c>
      <c r="Q323" s="8" t="n">
        <f aca="false">IF(OR(NOT(ISNUMBER(D323)),SUM(J323:M323)&lt;=0),0,SIGN(D323)*(Y323+IF(AH323&lt;=$Z323,1,0))/100)</f>
        <v>0</v>
      </c>
      <c r="R323" s="2" t="n">
        <f aca="false">IF(OR(NOT(ISNUMBER(D323)),SUM(J323:M323)&lt;=0),0,ROUND(ROUND(ABS(D323)*100,0)*J323/SUM(J323:M323),10))</f>
        <v>0</v>
      </c>
      <c r="S323" s="2" t="n">
        <f aca="false">IF(OR(NOT(ISNUMBER(D323)),SUM(J323:M323)&lt;=0),0,ROUND(ROUND(ABS(D323)*100,0)*K323/SUM(J323:M323),10))</f>
        <v>0</v>
      </c>
      <c r="T323" s="2" t="n">
        <f aca="false">IF(OR(NOT(ISNUMBER(D323)),SUM(J323:M323)&lt;=0),0,ROUND(ROUND(ABS(D323)*100,0)*L323/SUM(J323:M323),10))</f>
        <v>0</v>
      </c>
      <c r="U323" s="2" t="n">
        <f aca="false">IF(OR(NOT(ISNUMBER(D323)),SUM(J323:M323)&lt;=0),0,ROUND(ROUND(ABS(D323)*100,0)*M323/SUM(J323:M323),10))</f>
        <v>0</v>
      </c>
      <c r="V323" s="2" t="n">
        <f aca="false">INT(R323)</f>
        <v>0</v>
      </c>
      <c r="W323" s="2" t="n">
        <f aca="false">INT(S323)</f>
        <v>0</v>
      </c>
      <c r="X323" s="2" t="n">
        <f aca="false">INT(T323)</f>
        <v>0</v>
      </c>
      <c r="Y323" s="2" t="n">
        <f aca="false">INT(U323)</f>
        <v>0</v>
      </c>
      <c r="Z323" s="2" t="n">
        <f aca="false">IF(ISNUMBER(D323),ROUND(ABS(D323)*100,0)-SUM(V323:Y323),0)</f>
        <v>0</v>
      </c>
      <c r="AA323" s="2" t="n">
        <f aca="false">ROUND(R323-V323,10)</f>
        <v>0</v>
      </c>
      <c r="AB323" s="2" t="n">
        <f aca="false">ROUND(S323-W323,10)</f>
        <v>0</v>
      </c>
      <c r="AC323" s="2" t="n">
        <f aca="false">ROUND(T323-X323,10)</f>
        <v>0</v>
      </c>
      <c r="AD323" s="2" t="n">
        <f aca="false">ROUND(U323-Y323,10)</f>
        <v>0</v>
      </c>
      <c r="AE323" s="2" t="n">
        <f aca="false">COUNTIFS($AA323:$AD323,"&gt;"&amp;AA323)+COUNTIFS($AA323:AA323,AA323)</f>
        <v>1</v>
      </c>
      <c r="AF323" s="2" t="n">
        <f aca="false">COUNTIFS($AA323:$AD323,"&gt;"&amp;AB323)+COUNTIFS($AA323:AB323,AB323)</f>
        <v>2</v>
      </c>
      <c r="AG323" s="2" t="n">
        <f aca="false">COUNTIFS($AA323:$AD323,"&gt;"&amp;AC323)+COUNTIFS($AA323:AC323,AC323)</f>
        <v>3</v>
      </c>
      <c r="AH323" s="2" t="n">
        <f aca="false">COUNTIFS($AA323:$AD323,"&gt;"&amp;AD323)+COUNTIFS($AA323:AD323,AD323)</f>
        <v>4</v>
      </c>
      <c r="AI323" s="2" t="str">
        <f aca="false">IF(COUNTA(A323:I323)=0,"",IF(OR(NOT(ISNUMBER(A323)),B323="",COUNTIFS(Reparto!$A$8:INDEX(Reparto!$A$8:$A$11,Reparto!$E$5),C323)&lt;&gt;1,NOT(ISNUMBER(D323)),ABS(D323-ROUND(D323,2))&gt;0.000001,MIN(J323:M323)&lt;0,SUM(J323:M323)&lt;=0,COUNT(J323:M323)&lt;&gt;4,ABS(SUM(N323:Q323)-D323)&gt;0.000001),"REVISAR datos","Correcto"))</f>
        <v/>
      </c>
    </row>
    <row r="324" customFormat="false" ht="24" hidden="false" customHeight="true" outlineLevel="0" collapsed="false">
      <c r="A324" s="19"/>
      <c r="B324" s="17"/>
      <c r="C324" s="17"/>
      <c r="D324" s="18"/>
      <c r="E324" s="17"/>
      <c r="F324" s="17"/>
      <c r="G324" s="17"/>
      <c r="H324" s="17"/>
      <c r="I324" s="17"/>
      <c r="J324" s="2" t="n">
        <f aca="false">IF(1&gt;Reparto!$E$5,0,IF(F324="",Reparto!$D$8,F324))</f>
        <v>1800</v>
      </c>
      <c r="K324" s="2" t="n">
        <f aca="false">IF(2&gt;Reparto!$E$5,0,IF(G324="",Reparto!$D$9,G324))</f>
        <v>1200</v>
      </c>
      <c r="L324" s="2" t="n">
        <f aca="false">IF(3&gt;Reparto!$E$5,0,IF(H324="",Reparto!$D$10,H324))</f>
        <v>0</v>
      </c>
      <c r="M324" s="2" t="n">
        <f aca="false">IF(4&gt;Reparto!$E$5,0,IF(I324="",Reparto!$D$11,I324))</f>
        <v>0</v>
      </c>
      <c r="N324" s="8" t="n">
        <f aca="false">IF(OR(NOT(ISNUMBER(D324)),SUM(J324:M324)&lt;=0),0,SIGN(D324)*(V324+IF(AE324&lt;=$Z324,1,0))/100)</f>
        <v>0</v>
      </c>
      <c r="O324" s="8" t="n">
        <f aca="false">IF(OR(NOT(ISNUMBER(D324)),SUM(J324:M324)&lt;=0),0,SIGN(D324)*(W324+IF(AF324&lt;=$Z324,1,0))/100)</f>
        <v>0</v>
      </c>
      <c r="P324" s="8" t="n">
        <f aca="false">IF(OR(NOT(ISNUMBER(D324)),SUM(J324:M324)&lt;=0),0,SIGN(D324)*(X324+IF(AG324&lt;=$Z324,1,0))/100)</f>
        <v>0</v>
      </c>
      <c r="Q324" s="8" t="n">
        <f aca="false">IF(OR(NOT(ISNUMBER(D324)),SUM(J324:M324)&lt;=0),0,SIGN(D324)*(Y324+IF(AH324&lt;=$Z324,1,0))/100)</f>
        <v>0</v>
      </c>
      <c r="R324" s="2" t="n">
        <f aca="false">IF(OR(NOT(ISNUMBER(D324)),SUM(J324:M324)&lt;=0),0,ROUND(ROUND(ABS(D324)*100,0)*J324/SUM(J324:M324),10))</f>
        <v>0</v>
      </c>
      <c r="S324" s="2" t="n">
        <f aca="false">IF(OR(NOT(ISNUMBER(D324)),SUM(J324:M324)&lt;=0),0,ROUND(ROUND(ABS(D324)*100,0)*K324/SUM(J324:M324),10))</f>
        <v>0</v>
      </c>
      <c r="T324" s="2" t="n">
        <f aca="false">IF(OR(NOT(ISNUMBER(D324)),SUM(J324:M324)&lt;=0),0,ROUND(ROUND(ABS(D324)*100,0)*L324/SUM(J324:M324),10))</f>
        <v>0</v>
      </c>
      <c r="U324" s="2" t="n">
        <f aca="false">IF(OR(NOT(ISNUMBER(D324)),SUM(J324:M324)&lt;=0),0,ROUND(ROUND(ABS(D324)*100,0)*M324/SUM(J324:M324),10))</f>
        <v>0</v>
      </c>
      <c r="V324" s="2" t="n">
        <f aca="false">INT(R324)</f>
        <v>0</v>
      </c>
      <c r="W324" s="2" t="n">
        <f aca="false">INT(S324)</f>
        <v>0</v>
      </c>
      <c r="X324" s="2" t="n">
        <f aca="false">INT(T324)</f>
        <v>0</v>
      </c>
      <c r="Y324" s="2" t="n">
        <f aca="false">INT(U324)</f>
        <v>0</v>
      </c>
      <c r="Z324" s="2" t="n">
        <f aca="false">IF(ISNUMBER(D324),ROUND(ABS(D324)*100,0)-SUM(V324:Y324),0)</f>
        <v>0</v>
      </c>
      <c r="AA324" s="2" t="n">
        <f aca="false">ROUND(R324-V324,10)</f>
        <v>0</v>
      </c>
      <c r="AB324" s="2" t="n">
        <f aca="false">ROUND(S324-W324,10)</f>
        <v>0</v>
      </c>
      <c r="AC324" s="2" t="n">
        <f aca="false">ROUND(T324-X324,10)</f>
        <v>0</v>
      </c>
      <c r="AD324" s="2" t="n">
        <f aca="false">ROUND(U324-Y324,10)</f>
        <v>0</v>
      </c>
      <c r="AE324" s="2" t="n">
        <f aca="false">COUNTIFS($AA324:$AD324,"&gt;"&amp;AA324)+COUNTIFS($AA324:AA324,AA324)</f>
        <v>1</v>
      </c>
      <c r="AF324" s="2" t="n">
        <f aca="false">COUNTIFS($AA324:$AD324,"&gt;"&amp;AB324)+COUNTIFS($AA324:AB324,AB324)</f>
        <v>2</v>
      </c>
      <c r="AG324" s="2" t="n">
        <f aca="false">COUNTIFS($AA324:$AD324,"&gt;"&amp;AC324)+COUNTIFS($AA324:AC324,AC324)</f>
        <v>3</v>
      </c>
      <c r="AH324" s="2" t="n">
        <f aca="false">COUNTIFS($AA324:$AD324,"&gt;"&amp;AD324)+COUNTIFS($AA324:AD324,AD324)</f>
        <v>4</v>
      </c>
      <c r="AI324" s="2" t="str">
        <f aca="false">IF(COUNTA(A324:I324)=0,"",IF(OR(NOT(ISNUMBER(A324)),B324="",COUNTIFS(Reparto!$A$8:INDEX(Reparto!$A$8:$A$11,Reparto!$E$5),C324)&lt;&gt;1,NOT(ISNUMBER(D324)),ABS(D324-ROUND(D324,2))&gt;0.000001,MIN(J324:M324)&lt;0,SUM(J324:M324)&lt;=0,COUNT(J324:M324)&lt;&gt;4,ABS(SUM(N324:Q324)-D324)&gt;0.000001),"REVISAR datos","Correcto"))</f>
        <v/>
      </c>
    </row>
    <row r="325" customFormat="false" ht="24" hidden="false" customHeight="true" outlineLevel="0" collapsed="false">
      <c r="A325" s="19"/>
      <c r="B325" s="17"/>
      <c r="C325" s="17"/>
      <c r="D325" s="18"/>
      <c r="E325" s="17"/>
      <c r="F325" s="17"/>
      <c r="G325" s="17"/>
      <c r="H325" s="17"/>
      <c r="I325" s="17"/>
      <c r="J325" s="2" t="n">
        <f aca="false">IF(1&gt;Reparto!$E$5,0,IF(F325="",Reparto!$D$8,F325))</f>
        <v>1800</v>
      </c>
      <c r="K325" s="2" t="n">
        <f aca="false">IF(2&gt;Reparto!$E$5,0,IF(G325="",Reparto!$D$9,G325))</f>
        <v>1200</v>
      </c>
      <c r="L325" s="2" t="n">
        <f aca="false">IF(3&gt;Reparto!$E$5,0,IF(H325="",Reparto!$D$10,H325))</f>
        <v>0</v>
      </c>
      <c r="M325" s="2" t="n">
        <f aca="false">IF(4&gt;Reparto!$E$5,0,IF(I325="",Reparto!$D$11,I325))</f>
        <v>0</v>
      </c>
      <c r="N325" s="8" t="n">
        <f aca="false">IF(OR(NOT(ISNUMBER(D325)),SUM(J325:M325)&lt;=0),0,SIGN(D325)*(V325+IF(AE325&lt;=$Z325,1,0))/100)</f>
        <v>0</v>
      </c>
      <c r="O325" s="8" t="n">
        <f aca="false">IF(OR(NOT(ISNUMBER(D325)),SUM(J325:M325)&lt;=0),0,SIGN(D325)*(W325+IF(AF325&lt;=$Z325,1,0))/100)</f>
        <v>0</v>
      </c>
      <c r="P325" s="8" t="n">
        <f aca="false">IF(OR(NOT(ISNUMBER(D325)),SUM(J325:M325)&lt;=0),0,SIGN(D325)*(X325+IF(AG325&lt;=$Z325,1,0))/100)</f>
        <v>0</v>
      </c>
      <c r="Q325" s="8" t="n">
        <f aca="false">IF(OR(NOT(ISNUMBER(D325)),SUM(J325:M325)&lt;=0),0,SIGN(D325)*(Y325+IF(AH325&lt;=$Z325,1,0))/100)</f>
        <v>0</v>
      </c>
      <c r="R325" s="2" t="n">
        <f aca="false">IF(OR(NOT(ISNUMBER(D325)),SUM(J325:M325)&lt;=0),0,ROUND(ROUND(ABS(D325)*100,0)*J325/SUM(J325:M325),10))</f>
        <v>0</v>
      </c>
      <c r="S325" s="2" t="n">
        <f aca="false">IF(OR(NOT(ISNUMBER(D325)),SUM(J325:M325)&lt;=0),0,ROUND(ROUND(ABS(D325)*100,0)*K325/SUM(J325:M325),10))</f>
        <v>0</v>
      </c>
      <c r="T325" s="2" t="n">
        <f aca="false">IF(OR(NOT(ISNUMBER(D325)),SUM(J325:M325)&lt;=0),0,ROUND(ROUND(ABS(D325)*100,0)*L325/SUM(J325:M325),10))</f>
        <v>0</v>
      </c>
      <c r="U325" s="2" t="n">
        <f aca="false">IF(OR(NOT(ISNUMBER(D325)),SUM(J325:M325)&lt;=0),0,ROUND(ROUND(ABS(D325)*100,0)*M325/SUM(J325:M325),10))</f>
        <v>0</v>
      </c>
      <c r="V325" s="2" t="n">
        <f aca="false">INT(R325)</f>
        <v>0</v>
      </c>
      <c r="W325" s="2" t="n">
        <f aca="false">INT(S325)</f>
        <v>0</v>
      </c>
      <c r="X325" s="2" t="n">
        <f aca="false">INT(T325)</f>
        <v>0</v>
      </c>
      <c r="Y325" s="2" t="n">
        <f aca="false">INT(U325)</f>
        <v>0</v>
      </c>
      <c r="Z325" s="2" t="n">
        <f aca="false">IF(ISNUMBER(D325),ROUND(ABS(D325)*100,0)-SUM(V325:Y325),0)</f>
        <v>0</v>
      </c>
      <c r="AA325" s="2" t="n">
        <f aca="false">ROUND(R325-V325,10)</f>
        <v>0</v>
      </c>
      <c r="AB325" s="2" t="n">
        <f aca="false">ROUND(S325-W325,10)</f>
        <v>0</v>
      </c>
      <c r="AC325" s="2" t="n">
        <f aca="false">ROUND(T325-X325,10)</f>
        <v>0</v>
      </c>
      <c r="AD325" s="2" t="n">
        <f aca="false">ROUND(U325-Y325,10)</f>
        <v>0</v>
      </c>
      <c r="AE325" s="2" t="n">
        <f aca="false">COUNTIFS($AA325:$AD325,"&gt;"&amp;AA325)+COUNTIFS($AA325:AA325,AA325)</f>
        <v>1</v>
      </c>
      <c r="AF325" s="2" t="n">
        <f aca="false">COUNTIFS($AA325:$AD325,"&gt;"&amp;AB325)+COUNTIFS($AA325:AB325,AB325)</f>
        <v>2</v>
      </c>
      <c r="AG325" s="2" t="n">
        <f aca="false">COUNTIFS($AA325:$AD325,"&gt;"&amp;AC325)+COUNTIFS($AA325:AC325,AC325)</f>
        <v>3</v>
      </c>
      <c r="AH325" s="2" t="n">
        <f aca="false">COUNTIFS($AA325:$AD325,"&gt;"&amp;AD325)+COUNTIFS($AA325:AD325,AD325)</f>
        <v>4</v>
      </c>
      <c r="AI325" s="2" t="str">
        <f aca="false">IF(COUNTA(A325:I325)=0,"",IF(OR(NOT(ISNUMBER(A325)),B325="",COUNTIFS(Reparto!$A$8:INDEX(Reparto!$A$8:$A$11,Reparto!$E$5),C325)&lt;&gt;1,NOT(ISNUMBER(D325)),ABS(D325-ROUND(D325,2))&gt;0.000001,MIN(J325:M325)&lt;0,SUM(J325:M325)&lt;=0,COUNT(J325:M325)&lt;&gt;4,ABS(SUM(N325:Q325)-D325)&gt;0.000001),"REVISAR datos","Correcto"))</f>
        <v/>
      </c>
    </row>
    <row r="326" customFormat="false" ht="24" hidden="false" customHeight="true" outlineLevel="0" collapsed="false">
      <c r="A326" s="19"/>
      <c r="B326" s="17"/>
      <c r="C326" s="17"/>
      <c r="D326" s="18"/>
      <c r="E326" s="17"/>
      <c r="F326" s="17"/>
      <c r="G326" s="17"/>
      <c r="H326" s="17"/>
      <c r="I326" s="17"/>
      <c r="J326" s="2" t="n">
        <f aca="false">IF(1&gt;Reparto!$E$5,0,IF(F326="",Reparto!$D$8,F326))</f>
        <v>1800</v>
      </c>
      <c r="K326" s="2" t="n">
        <f aca="false">IF(2&gt;Reparto!$E$5,0,IF(G326="",Reparto!$D$9,G326))</f>
        <v>1200</v>
      </c>
      <c r="L326" s="2" t="n">
        <f aca="false">IF(3&gt;Reparto!$E$5,0,IF(H326="",Reparto!$D$10,H326))</f>
        <v>0</v>
      </c>
      <c r="M326" s="2" t="n">
        <f aca="false">IF(4&gt;Reparto!$E$5,0,IF(I326="",Reparto!$D$11,I326))</f>
        <v>0</v>
      </c>
      <c r="N326" s="8" t="n">
        <f aca="false">IF(OR(NOT(ISNUMBER(D326)),SUM(J326:M326)&lt;=0),0,SIGN(D326)*(V326+IF(AE326&lt;=$Z326,1,0))/100)</f>
        <v>0</v>
      </c>
      <c r="O326" s="8" t="n">
        <f aca="false">IF(OR(NOT(ISNUMBER(D326)),SUM(J326:M326)&lt;=0),0,SIGN(D326)*(W326+IF(AF326&lt;=$Z326,1,0))/100)</f>
        <v>0</v>
      </c>
      <c r="P326" s="8" t="n">
        <f aca="false">IF(OR(NOT(ISNUMBER(D326)),SUM(J326:M326)&lt;=0),0,SIGN(D326)*(X326+IF(AG326&lt;=$Z326,1,0))/100)</f>
        <v>0</v>
      </c>
      <c r="Q326" s="8" t="n">
        <f aca="false">IF(OR(NOT(ISNUMBER(D326)),SUM(J326:M326)&lt;=0),0,SIGN(D326)*(Y326+IF(AH326&lt;=$Z326,1,0))/100)</f>
        <v>0</v>
      </c>
      <c r="R326" s="2" t="n">
        <f aca="false">IF(OR(NOT(ISNUMBER(D326)),SUM(J326:M326)&lt;=0),0,ROUND(ROUND(ABS(D326)*100,0)*J326/SUM(J326:M326),10))</f>
        <v>0</v>
      </c>
      <c r="S326" s="2" t="n">
        <f aca="false">IF(OR(NOT(ISNUMBER(D326)),SUM(J326:M326)&lt;=0),0,ROUND(ROUND(ABS(D326)*100,0)*K326/SUM(J326:M326),10))</f>
        <v>0</v>
      </c>
      <c r="T326" s="2" t="n">
        <f aca="false">IF(OR(NOT(ISNUMBER(D326)),SUM(J326:M326)&lt;=0),0,ROUND(ROUND(ABS(D326)*100,0)*L326/SUM(J326:M326),10))</f>
        <v>0</v>
      </c>
      <c r="U326" s="2" t="n">
        <f aca="false">IF(OR(NOT(ISNUMBER(D326)),SUM(J326:M326)&lt;=0),0,ROUND(ROUND(ABS(D326)*100,0)*M326/SUM(J326:M326),10))</f>
        <v>0</v>
      </c>
      <c r="V326" s="2" t="n">
        <f aca="false">INT(R326)</f>
        <v>0</v>
      </c>
      <c r="W326" s="2" t="n">
        <f aca="false">INT(S326)</f>
        <v>0</v>
      </c>
      <c r="X326" s="2" t="n">
        <f aca="false">INT(T326)</f>
        <v>0</v>
      </c>
      <c r="Y326" s="2" t="n">
        <f aca="false">INT(U326)</f>
        <v>0</v>
      </c>
      <c r="Z326" s="2" t="n">
        <f aca="false">IF(ISNUMBER(D326),ROUND(ABS(D326)*100,0)-SUM(V326:Y326),0)</f>
        <v>0</v>
      </c>
      <c r="AA326" s="2" t="n">
        <f aca="false">ROUND(R326-V326,10)</f>
        <v>0</v>
      </c>
      <c r="AB326" s="2" t="n">
        <f aca="false">ROUND(S326-W326,10)</f>
        <v>0</v>
      </c>
      <c r="AC326" s="2" t="n">
        <f aca="false">ROUND(T326-X326,10)</f>
        <v>0</v>
      </c>
      <c r="AD326" s="2" t="n">
        <f aca="false">ROUND(U326-Y326,10)</f>
        <v>0</v>
      </c>
      <c r="AE326" s="2" t="n">
        <f aca="false">COUNTIFS($AA326:$AD326,"&gt;"&amp;AA326)+COUNTIFS($AA326:AA326,AA326)</f>
        <v>1</v>
      </c>
      <c r="AF326" s="2" t="n">
        <f aca="false">COUNTIFS($AA326:$AD326,"&gt;"&amp;AB326)+COUNTIFS($AA326:AB326,AB326)</f>
        <v>2</v>
      </c>
      <c r="AG326" s="2" t="n">
        <f aca="false">COUNTIFS($AA326:$AD326,"&gt;"&amp;AC326)+COUNTIFS($AA326:AC326,AC326)</f>
        <v>3</v>
      </c>
      <c r="AH326" s="2" t="n">
        <f aca="false">COUNTIFS($AA326:$AD326,"&gt;"&amp;AD326)+COUNTIFS($AA326:AD326,AD326)</f>
        <v>4</v>
      </c>
      <c r="AI326" s="2" t="str">
        <f aca="false">IF(COUNTA(A326:I326)=0,"",IF(OR(NOT(ISNUMBER(A326)),B326="",COUNTIFS(Reparto!$A$8:INDEX(Reparto!$A$8:$A$11,Reparto!$E$5),C326)&lt;&gt;1,NOT(ISNUMBER(D326)),ABS(D326-ROUND(D326,2))&gt;0.000001,MIN(J326:M326)&lt;0,SUM(J326:M326)&lt;=0,COUNT(J326:M326)&lt;&gt;4,ABS(SUM(N326:Q326)-D326)&gt;0.000001),"REVISAR datos","Correcto"))</f>
        <v/>
      </c>
    </row>
    <row r="327" customFormat="false" ht="24" hidden="false" customHeight="true" outlineLevel="0" collapsed="false">
      <c r="A327" s="19"/>
      <c r="B327" s="17"/>
      <c r="C327" s="17"/>
      <c r="D327" s="18"/>
      <c r="E327" s="17"/>
      <c r="F327" s="17"/>
      <c r="G327" s="17"/>
      <c r="H327" s="17"/>
      <c r="I327" s="17"/>
      <c r="J327" s="2" t="n">
        <f aca="false">IF(1&gt;Reparto!$E$5,0,IF(F327="",Reparto!$D$8,F327))</f>
        <v>1800</v>
      </c>
      <c r="K327" s="2" t="n">
        <f aca="false">IF(2&gt;Reparto!$E$5,0,IF(G327="",Reparto!$D$9,G327))</f>
        <v>1200</v>
      </c>
      <c r="L327" s="2" t="n">
        <f aca="false">IF(3&gt;Reparto!$E$5,0,IF(H327="",Reparto!$D$10,H327))</f>
        <v>0</v>
      </c>
      <c r="M327" s="2" t="n">
        <f aca="false">IF(4&gt;Reparto!$E$5,0,IF(I327="",Reparto!$D$11,I327))</f>
        <v>0</v>
      </c>
      <c r="N327" s="8" t="n">
        <f aca="false">IF(OR(NOT(ISNUMBER(D327)),SUM(J327:M327)&lt;=0),0,SIGN(D327)*(V327+IF(AE327&lt;=$Z327,1,0))/100)</f>
        <v>0</v>
      </c>
      <c r="O327" s="8" t="n">
        <f aca="false">IF(OR(NOT(ISNUMBER(D327)),SUM(J327:M327)&lt;=0),0,SIGN(D327)*(W327+IF(AF327&lt;=$Z327,1,0))/100)</f>
        <v>0</v>
      </c>
      <c r="P327" s="8" t="n">
        <f aca="false">IF(OR(NOT(ISNUMBER(D327)),SUM(J327:M327)&lt;=0),0,SIGN(D327)*(X327+IF(AG327&lt;=$Z327,1,0))/100)</f>
        <v>0</v>
      </c>
      <c r="Q327" s="8" t="n">
        <f aca="false">IF(OR(NOT(ISNUMBER(D327)),SUM(J327:M327)&lt;=0),0,SIGN(D327)*(Y327+IF(AH327&lt;=$Z327,1,0))/100)</f>
        <v>0</v>
      </c>
      <c r="R327" s="2" t="n">
        <f aca="false">IF(OR(NOT(ISNUMBER(D327)),SUM(J327:M327)&lt;=0),0,ROUND(ROUND(ABS(D327)*100,0)*J327/SUM(J327:M327),10))</f>
        <v>0</v>
      </c>
      <c r="S327" s="2" t="n">
        <f aca="false">IF(OR(NOT(ISNUMBER(D327)),SUM(J327:M327)&lt;=0),0,ROUND(ROUND(ABS(D327)*100,0)*K327/SUM(J327:M327),10))</f>
        <v>0</v>
      </c>
      <c r="T327" s="2" t="n">
        <f aca="false">IF(OR(NOT(ISNUMBER(D327)),SUM(J327:M327)&lt;=0),0,ROUND(ROUND(ABS(D327)*100,0)*L327/SUM(J327:M327),10))</f>
        <v>0</v>
      </c>
      <c r="U327" s="2" t="n">
        <f aca="false">IF(OR(NOT(ISNUMBER(D327)),SUM(J327:M327)&lt;=0),0,ROUND(ROUND(ABS(D327)*100,0)*M327/SUM(J327:M327),10))</f>
        <v>0</v>
      </c>
      <c r="V327" s="2" t="n">
        <f aca="false">INT(R327)</f>
        <v>0</v>
      </c>
      <c r="W327" s="2" t="n">
        <f aca="false">INT(S327)</f>
        <v>0</v>
      </c>
      <c r="X327" s="2" t="n">
        <f aca="false">INT(T327)</f>
        <v>0</v>
      </c>
      <c r="Y327" s="2" t="n">
        <f aca="false">INT(U327)</f>
        <v>0</v>
      </c>
      <c r="Z327" s="2" t="n">
        <f aca="false">IF(ISNUMBER(D327),ROUND(ABS(D327)*100,0)-SUM(V327:Y327),0)</f>
        <v>0</v>
      </c>
      <c r="AA327" s="2" t="n">
        <f aca="false">ROUND(R327-V327,10)</f>
        <v>0</v>
      </c>
      <c r="AB327" s="2" t="n">
        <f aca="false">ROUND(S327-W327,10)</f>
        <v>0</v>
      </c>
      <c r="AC327" s="2" t="n">
        <f aca="false">ROUND(T327-X327,10)</f>
        <v>0</v>
      </c>
      <c r="AD327" s="2" t="n">
        <f aca="false">ROUND(U327-Y327,10)</f>
        <v>0</v>
      </c>
      <c r="AE327" s="2" t="n">
        <f aca="false">COUNTIFS($AA327:$AD327,"&gt;"&amp;AA327)+COUNTIFS($AA327:AA327,AA327)</f>
        <v>1</v>
      </c>
      <c r="AF327" s="2" t="n">
        <f aca="false">COUNTIFS($AA327:$AD327,"&gt;"&amp;AB327)+COUNTIFS($AA327:AB327,AB327)</f>
        <v>2</v>
      </c>
      <c r="AG327" s="2" t="n">
        <f aca="false">COUNTIFS($AA327:$AD327,"&gt;"&amp;AC327)+COUNTIFS($AA327:AC327,AC327)</f>
        <v>3</v>
      </c>
      <c r="AH327" s="2" t="n">
        <f aca="false">COUNTIFS($AA327:$AD327,"&gt;"&amp;AD327)+COUNTIFS($AA327:AD327,AD327)</f>
        <v>4</v>
      </c>
      <c r="AI327" s="2" t="str">
        <f aca="false">IF(COUNTA(A327:I327)=0,"",IF(OR(NOT(ISNUMBER(A327)),B327="",COUNTIFS(Reparto!$A$8:INDEX(Reparto!$A$8:$A$11,Reparto!$E$5),C327)&lt;&gt;1,NOT(ISNUMBER(D327)),ABS(D327-ROUND(D327,2))&gt;0.000001,MIN(J327:M327)&lt;0,SUM(J327:M327)&lt;=0,COUNT(J327:M327)&lt;&gt;4,ABS(SUM(N327:Q327)-D327)&gt;0.000001),"REVISAR datos","Correcto"))</f>
        <v/>
      </c>
    </row>
    <row r="328" customFormat="false" ht="24" hidden="false" customHeight="true" outlineLevel="0" collapsed="false">
      <c r="A328" s="19"/>
      <c r="B328" s="17"/>
      <c r="C328" s="17"/>
      <c r="D328" s="18"/>
      <c r="E328" s="17"/>
      <c r="F328" s="17"/>
      <c r="G328" s="17"/>
      <c r="H328" s="17"/>
      <c r="I328" s="17"/>
      <c r="J328" s="2" t="n">
        <f aca="false">IF(1&gt;Reparto!$E$5,0,IF(F328="",Reparto!$D$8,F328))</f>
        <v>1800</v>
      </c>
      <c r="K328" s="2" t="n">
        <f aca="false">IF(2&gt;Reparto!$E$5,0,IF(G328="",Reparto!$D$9,G328))</f>
        <v>1200</v>
      </c>
      <c r="L328" s="2" t="n">
        <f aca="false">IF(3&gt;Reparto!$E$5,0,IF(H328="",Reparto!$D$10,H328))</f>
        <v>0</v>
      </c>
      <c r="M328" s="2" t="n">
        <f aca="false">IF(4&gt;Reparto!$E$5,0,IF(I328="",Reparto!$D$11,I328))</f>
        <v>0</v>
      </c>
      <c r="N328" s="8" t="n">
        <f aca="false">IF(OR(NOT(ISNUMBER(D328)),SUM(J328:M328)&lt;=0),0,SIGN(D328)*(V328+IF(AE328&lt;=$Z328,1,0))/100)</f>
        <v>0</v>
      </c>
      <c r="O328" s="8" t="n">
        <f aca="false">IF(OR(NOT(ISNUMBER(D328)),SUM(J328:M328)&lt;=0),0,SIGN(D328)*(W328+IF(AF328&lt;=$Z328,1,0))/100)</f>
        <v>0</v>
      </c>
      <c r="P328" s="8" t="n">
        <f aca="false">IF(OR(NOT(ISNUMBER(D328)),SUM(J328:M328)&lt;=0),0,SIGN(D328)*(X328+IF(AG328&lt;=$Z328,1,0))/100)</f>
        <v>0</v>
      </c>
      <c r="Q328" s="8" t="n">
        <f aca="false">IF(OR(NOT(ISNUMBER(D328)),SUM(J328:M328)&lt;=0),0,SIGN(D328)*(Y328+IF(AH328&lt;=$Z328,1,0))/100)</f>
        <v>0</v>
      </c>
      <c r="R328" s="2" t="n">
        <f aca="false">IF(OR(NOT(ISNUMBER(D328)),SUM(J328:M328)&lt;=0),0,ROUND(ROUND(ABS(D328)*100,0)*J328/SUM(J328:M328),10))</f>
        <v>0</v>
      </c>
      <c r="S328" s="2" t="n">
        <f aca="false">IF(OR(NOT(ISNUMBER(D328)),SUM(J328:M328)&lt;=0),0,ROUND(ROUND(ABS(D328)*100,0)*K328/SUM(J328:M328),10))</f>
        <v>0</v>
      </c>
      <c r="T328" s="2" t="n">
        <f aca="false">IF(OR(NOT(ISNUMBER(D328)),SUM(J328:M328)&lt;=0),0,ROUND(ROUND(ABS(D328)*100,0)*L328/SUM(J328:M328),10))</f>
        <v>0</v>
      </c>
      <c r="U328" s="2" t="n">
        <f aca="false">IF(OR(NOT(ISNUMBER(D328)),SUM(J328:M328)&lt;=0),0,ROUND(ROUND(ABS(D328)*100,0)*M328/SUM(J328:M328),10))</f>
        <v>0</v>
      </c>
      <c r="V328" s="2" t="n">
        <f aca="false">INT(R328)</f>
        <v>0</v>
      </c>
      <c r="W328" s="2" t="n">
        <f aca="false">INT(S328)</f>
        <v>0</v>
      </c>
      <c r="X328" s="2" t="n">
        <f aca="false">INT(T328)</f>
        <v>0</v>
      </c>
      <c r="Y328" s="2" t="n">
        <f aca="false">INT(U328)</f>
        <v>0</v>
      </c>
      <c r="Z328" s="2" t="n">
        <f aca="false">IF(ISNUMBER(D328),ROUND(ABS(D328)*100,0)-SUM(V328:Y328),0)</f>
        <v>0</v>
      </c>
      <c r="AA328" s="2" t="n">
        <f aca="false">ROUND(R328-V328,10)</f>
        <v>0</v>
      </c>
      <c r="AB328" s="2" t="n">
        <f aca="false">ROUND(S328-W328,10)</f>
        <v>0</v>
      </c>
      <c r="AC328" s="2" t="n">
        <f aca="false">ROUND(T328-X328,10)</f>
        <v>0</v>
      </c>
      <c r="AD328" s="2" t="n">
        <f aca="false">ROUND(U328-Y328,10)</f>
        <v>0</v>
      </c>
      <c r="AE328" s="2" t="n">
        <f aca="false">COUNTIFS($AA328:$AD328,"&gt;"&amp;AA328)+COUNTIFS($AA328:AA328,AA328)</f>
        <v>1</v>
      </c>
      <c r="AF328" s="2" t="n">
        <f aca="false">COUNTIFS($AA328:$AD328,"&gt;"&amp;AB328)+COUNTIFS($AA328:AB328,AB328)</f>
        <v>2</v>
      </c>
      <c r="AG328" s="2" t="n">
        <f aca="false">COUNTIFS($AA328:$AD328,"&gt;"&amp;AC328)+COUNTIFS($AA328:AC328,AC328)</f>
        <v>3</v>
      </c>
      <c r="AH328" s="2" t="n">
        <f aca="false">COUNTIFS($AA328:$AD328,"&gt;"&amp;AD328)+COUNTIFS($AA328:AD328,AD328)</f>
        <v>4</v>
      </c>
      <c r="AI328" s="2" t="str">
        <f aca="false">IF(COUNTA(A328:I328)=0,"",IF(OR(NOT(ISNUMBER(A328)),B328="",COUNTIFS(Reparto!$A$8:INDEX(Reparto!$A$8:$A$11,Reparto!$E$5),C328)&lt;&gt;1,NOT(ISNUMBER(D328)),ABS(D328-ROUND(D328,2))&gt;0.000001,MIN(J328:M328)&lt;0,SUM(J328:M328)&lt;=0,COUNT(J328:M328)&lt;&gt;4,ABS(SUM(N328:Q328)-D328)&gt;0.000001),"REVISAR datos","Correcto"))</f>
        <v/>
      </c>
    </row>
    <row r="329" customFormat="false" ht="24" hidden="false" customHeight="true" outlineLevel="0" collapsed="false">
      <c r="A329" s="19"/>
      <c r="B329" s="17"/>
      <c r="C329" s="17"/>
      <c r="D329" s="18"/>
      <c r="E329" s="17"/>
      <c r="F329" s="17"/>
      <c r="G329" s="17"/>
      <c r="H329" s="17"/>
      <c r="I329" s="17"/>
      <c r="J329" s="2" t="n">
        <f aca="false">IF(1&gt;Reparto!$E$5,0,IF(F329="",Reparto!$D$8,F329))</f>
        <v>1800</v>
      </c>
      <c r="K329" s="2" t="n">
        <f aca="false">IF(2&gt;Reparto!$E$5,0,IF(G329="",Reparto!$D$9,G329))</f>
        <v>1200</v>
      </c>
      <c r="L329" s="2" t="n">
        <f aca="false">IF(3&gt;Reparto!$E$5,0,IF(H329="",Reparto!$D$10,H329))</f>
        <v>0</v>
      </c>
      <c r="M329" s="2" t="n">
        <f aca="false">IF(4&gt;Reparto!$E$5,0,IF(I329="",Reparto!$D$11,I329))</f>
        <v>0</v>
      </c>
      <c r="N329" s="8" t="n">
        <f aca="false">IF(OR(NOT(ISNUMBER(D329)),SUM(J329:M329)&lt;=0),0,SIGN(D329)*(V329+IF(AE329&lt;=$Z329,1,0))/100)</f>
        <v>0</v>
      </c>
      <c r="O329" s="8" t="n">
        <f aca="false">IF(OR(NOT(ISNUMBER(D329)),SUM(J329:M329)&lt;=0),0,SIGN(D329)*(W329+IF(AF329&lt;=$Z329,1,0))/100)</f>
        <v>0</v>
      </c>
      <c r="P329" s="8" t="n">
        <f aca="false">IF(OR(NOT(ISNUMBER(D329)),SUM(J329:M329)&lt;=0),0,SIGN(D329)*(X329+IF(AG329&lt;=$Z329,1,0))/100)</f>
        <v>0</v>
      </c>
      <c r="Q329" s="8" t="n">
        <f aca="false">IF(OR(NOT(ISNUMBER(D329)),SUM(J329:M329)&lt;=0),0,SIGN(D329)*(Y329+IF(AH329&lt;=$Z329,1,0))/100)</f>
        <v>0</v>
      </c>
      <c r="R329" s="2" t="n">
        <f aca="false">IF(OR(NOT(ISNUMBER(D329)),SUM(J329:M329)&lt;=0),0,ROUND(ROUND(ABS(D329)*100,0)*J329/SUM(J329:M329),10))</f>
        <v>0</v>
      </c>
      <c r="S329" s="2" t="n">
        <f aca="false">IF(OR(NOT(ISNUMBER(D329)),SUM(J329:M329)&lt;=0),0,ROUND(ROUND(ABS(D329)*100,0)*K329/SUM(J329:M329),10))</f>
        <v>0</v>
      </c>
      <c r="T329" s="2" t="n">
        <f aca="false">IF(OR(NOT(ISNUMBER(D329)),SUM(J329:M329)&lt;=0),0,ROUND(ROUND(ABS(D329)*100,0)*L329/SUM(J329:M329),10))</f>
        <v>0</v>
      </c>
      <c r="U329" s="2" t="n">
        <f aca="false">IF(OR(NOT(ISNUMBER(D329)),SUM(J329:M329)&lt;=0),0,ROUND(ROUND(ABS(D329)*100,0)*M329/SUM(J329:M329),10))</f>
        <v>0</v>
      </c>
      <c r="V329" s="2" t="n">
        <f aca="false">INT(R329)</f>
        <v>0</v>
      </c>
      <c r="W329" s="2" t="n">
        <f aca="false">INT(S329)</f>
        <v>0</v>
      </c>
      <c r="X329" s="2" t="n">
        <f aca="false">INT(T329)</f>
        <v>0</v>
      </c>
      <c r="Y329" s="2" t="n">
        <f aca="false">INT(U329)</f>
        <v>0</v>
      </c>
      <c r="Z329" s="2" t="n">
        <f aca="false">IF(ISNUMBER(D329),ROUND(ABS(D329)*100,0)-SUM(V329:Y329),0)</f>
        <v>0</v>
      </c>
      <c r="AA329" s="2" t="n">
        <f aca="false">ROUND(R329-V329,10)</f>
        <v>0</v>
      </c>
      <c r="AB329" s="2" t="n">
        <f aca="false">ROUND(S329-W329,10)</f>
        <v>0</v>
      </c>
      <c r="AC329" s="2" t="n">
        <f aca="false">ROUND(T329-X329,10)</f>
        <v>0</v>
      </c>
      <c r="AD329" s="2" t="n">
        <f aca="false">ROUND(U329-Y329,10)</f>
        <v>0</v>
      </c>
      <c r="AE329" s="2" t="n">
        <f aca="false">COUNTIFS($AA329:$AD329,"&gt;"&amp;AA329)+COUNTIFS($AA329:AA329,AA329)</f>
        <v>1</v>
      </c>
      <c r="AF329" s="2" t="n">
        <f aca="false">COUNTIFS($AA329:$AD329,"&gt;"&amp;AB329)+COUNTIFS($AA329:AB329,AB329)</f>
        <v>2</v>
      </c>
      <c r="AG329" s="2" t="n">
        <f aca="false">COUNTIFS($AA329:$AD329,"&gt;"&amp;AC329)+COUNTIFS($AA329:AC329,AC329)</f>
        <v>3</v>
      </c>
      <c r="AH329" s="2" t="n">
        <f aca="false">COUNTIFS($AA329:$AD329,"&gt;"&amp;AD329)+COUNTIFS($AA329:AD329,AD329)</f>
        <v>4</v>
      </c>
      <c r="AI329" s="2" t="str">
        <f aca="false">IF(COUNTA(A329:I329)=0,"",IF(OR(NOT(ISNUMBER(A329)),B329="",COUNTIFS(Reparto!$A$8:INDEX(Reparto!$A$8:$A$11,Reparto!$E$5),C329)&lt;&gt;1,NOT(ISNUMBER(D329)),ABS(D329-ROUND(D329,2))&gt;0.000001,MIN(J329:M329)&lt;0,SUM(J329:M329)&lt;=0,COUNT(J329:M329)&lt;&gt;4,ABS(SUM(N329:Q329)-D329)&gt;0.000001),"REVISAR datos","Correcto"))</f>
        <v/>
      </c>
    </row>
    <row r="330" customFormat="false" ht="24" hidden="false" customHeight="true" outlineLevel="0" collapsed="false">
      <c r="A330" s="19"/>
      <c r="B330" s="17"/>
      <c r="C330" s="17"/>
      <c r="D330" s="18"/>
      <c r="E330" s="17"/>
      <c r="F330" s="17"/>
      <c r="G330" s="17"/>
      <c r="H330" s="17"/>
      <c r="I330" s="17"/>
      <c r="J330" s="2" t="n">
        <f aca="false">IF(1&gt;Reparto!$E$5,0,IF(F330="",Reparto!$D$8,F330))</f>
        <v>1800</v>
      </c>
      <c r="K330" s="2" t="n">
        <f aca="false">IF(2&gt;Reparto!$E$5,0,IF(G330="",Reparto!$D$9,G330))</f>
        <v>1200</v>
      </c>
      <c r="L330" s="2" t="n">
        <f aca="false">IF(3&gt;Reparto!$E$5,0,IF(H330="",Reparto!$D$10,H330))</f>
        <v>0</v>
      </c>
      <c r="M330" s="2" t="n">
        <f aca="false">IF(4&gt;Reparto!$E$5,0,IF(I330="",Reparto!$D$11,I330))</f>
        <v>0</v>
      </c>
      <c r="N330" s="8" t="n">
        <f aca="false">IF(OR(NOT(ISNUMBER(D330)),SUM(J330:M330)&lt;=0),0,SIGN(D330)*(V330+IF(AE330&lt;=$Z330,1,0))/100)</f>
        <v>0</v>
      </c>
      <c r="O330" s="8" t="n">
        <f aca="false">IF(OR(NOT(ISNUMBER(D330)),SUM(J330:M330)&lt;=0),0,SIGN(D330)*(W330+IF(AF330&lt;=$Z330,1,0))/100)</f>
        <v>0</v>
      </c>
      <c r="P330" s="8" t="n">
        <f aca="false">IF(OR(NOT(ISNUMBER(D330)),SUM(J330:M330)&lt;=0),0,SIGN(D330)*(X330+IF(AG330&lt;=$Z330,1,0))/100)</f>
        <v>0</v>
      </c>
      <c r="Q330" s="8" t="n">
        <f aca="false">IF(OR(NOT(ISNUMBER(D330)),SUM(J330:M330)&lt;=0),0,SIGN(D330)*(Y330+IF(AH330&lt;=$Z330,1,0))/100)</f>
        <v>0</v>
      </c>
      <c r="R330" s="2" t="n">
        <f aca="false">IF(OR(NOT(ISNUMBER(D330)),SUM(J330:M330)&lt;=0),0,ROUND(ROUND(ABS(D330)*100,0)*J330/SUM(J330:M330),10))</f>
        <v>0</v>
      </c>
      <c r="S330" s="2" t="n">
        <f aca="false">IF(OR(NOT(ISNUMBER(D330)),SUM(J330:M330)&lt;=0),0,ROUND(ROUND(ABS(D330)*100,0)*K330/SUM(J330:M330),10))</f>
        <v>0</v>
      </c>
      <c r="T330" s="2" t="n">
        <f aca="false">IF(OR(NOT(ISNUMBER(D330)),SUM(J330:M330)&lt;=0),0,ROUND(ROUND(ABS(D330)*100,0)*L330/SUM(J330:M330),10))</f>
        <v>0</v>
      </c>
      <c r="U330" s="2" t="n">
        <f aca="false">IF(OR(NOT(ISNUMBER(D330)),SUM(J330:M330)&lt;=0),0,ROUND(ROUND(ABS(D330)*100,0)*M330/SUM(J330:M330),10))</f>
        <v>0</v>
      </c>
      <c r="V330" s="2" t="n">
        <f aca="false">INT(R330)</f>
        <v>0</v>
      </c>
      <c r="W330" s="2" t="n">
        <f aca="false">INT(S330)</f>
        <v>0</v>
      </c>
      <c r="X330" s="2" t="n">
        <f aca="false">INT(T330)</f>
        <v>0</v>
      </c>
      <c r="Y330" s="2" t="n">
        <f aca="false">INT(U330)</f>
        <v>0</v>
      </c>
      <c r="Z330" s="2" t="n">
        <f aca="false">IF(ISNUMBER(D330),ROUND(ABS(D330)*100,0)-SUM(V330:Y330),0)</f>
        <v>0</v>
      </c>
      <c r="AA330" s="2" t="n">
        <f aca="false">ROUND(R330-V330,10)</f>
        <v>0</v>
      </c>
      <c r="AB330" s="2" t="n">
        <f aca="false">ROUND(S330-W330,10)</f>
        <v>0</v>
      </c>
      <c r="AC330" s="2" t="n">
        <f aca="false">ROUND(T330-X330,10)</f>
        <v>0</v>
      </c>
      <c r="AD330" s="2" t="n">
        <f aca="false">ROUND(U330-Y330,10)</f>
        <v>0</v>
      </c>
      <c r="AE330" s="2" t="n">
        <f aca="false">COUNTIFS($AA330:$AD330,"&gt;"&amp;AA330)+COUNTIFS($AA330:AA330,AA330)</f>
        <v>1</v>
      </c>
      <c r="AF330" s="2" t="n">
        <f aca="false">COUNTIFS($AA330:$AD330,"&gt;"&amp;AB330)+COUNTIFS($AA330:AB330,AB330)</f>
        <v>2</v>
      </c>
      <c r="AG330" s="2" t="n">
        <f aca="false">COUNTIFS($AA330:$AD330,"&gt;"&amp;AC330)+COUNTIFS($AA330:AC330,AC330)</f>
        <v>3</v>
      </c>
      <c r="AH330" s="2" t="n">
        <f aca="false">COUNTIFS($AA330:$AD330,"&gt;"&amp;AD330)+COUNTIFS($AA330:AD330,AD330)</f>
        <v>4</v>
      </c>
      <c r="AI330" s="2" t="str">
        <f aca="false">IF(COUNTA(A330:I330)=0,"",IF(OR(NOT(ISNUMBER(A330)),B330="",COUNTIFS(Reparto!$A$8:INDEX(Reparto!$A$8:$A$11,Reparto!$E$5),C330)&lt;&gt;1,NOT(ISNUMBER(D330)),ABS(D330-ROUND(D330,2))&gt;0.000001,MIN(J330:M330)&lt;0,SUM(J330:M330)&lt;=0,COUNT(J330:M330)&lt;&gt;4,ABS(SUM(N330:Q330)-D330)&gt;0.000001),"REVISAR datos","Correcto"))</f>
        <v/>
      </c>
    </row>
    <row r="331" customFormat="false" ht="24" hidden="false" customHeight="true" outlineLevel="0" collapsed="false">
      <c r="A331" s="19"/>
      <c r="B331" s="17"/>
      <c r="C331" s="17"/>
      <c r="D331" s="18"/>
      <c r="E331" s="17"/>
      <c r="F331" s="17"/>
      <c r="G331" s="17"/>
      <c r="H331" s="17"/>
      <c r="I331" s="17"/>
      <c r="J331" s="2" t="n">
        <f aca="false">IF(1&gt;Reparto!$E$5,0,IF(F331="",Reparto!$D$8,F331))</f>
        <v>1800</v>
      </c>
      <c r="K331" s="2" t="n">
        <f aca="false">IF(2&gt;Reparto!$E$5,0,IF(G331="",Reparto!$D$9,G331))</f>
        <v>1200</v>
      </c>
      <c r="L331" s="2" t="n">
        <f aca="false">IF(3&gt;Reparto!$E$5,0,IF(H331="",Reparto!$D$10,H331))</f>
        <v>0</v>
      </c>
      <c r="M331" s="2" t="n">
        <f aca="false">IF(4&gt;Reparto!$E$5,0,IF(I331="",Reparto!$D$11,I331))</f>
        <v>0</v>
      </c>
      <c r="N331" s="8" t="n">
        <f aca="false">IF(OR(NOT(ISNUMBER(D331)),SUM(J331:M331)&lt;=0),0,SIGN(D331)*(V331+IF(AE331&lt;=$Z331,1,0))/100)</f>
        <v>0</v>
      </c>
      <c r="O331" s="8" t="n">
        <f aca="false">IF(OR(NOT(ISNUMBER(D331)),SUM(J331:M331)&lt;=0),0,SIGN(D331)*(W331+IF(AF331&lt;=$Z331,1,0))/100)</f>
        <v>0</v>
      </c>
      <c r="P331" s="8" t="n">
        <f aca="false">IF(OR(NOT(ISNUMBER(D331)),SUM(J331:M331)&lt;=0),0,SIGN(D331)*(X331+IF(AG331&lt;=$Z331,1,0))/100)</f>
        <v>0</v>
      </c>
      <c r="Q331" s="8" t="n">
        <f aca="false">IF(OR(NOT(ISNUMBER(D331)),SUM(J331:M331)&lt;=0),0,SIGN(D331)*(Y331+IF(AH331&lt;=$Z331,1,0))/100)</f>
        <v>0</v>
      </c>
      <c r="R331" s="2" t="n">
        <f aca="false">IF(OR(NOT(ISNUMBER(D331)),SUM(J331:M331)&lt;=0),0,ROUND(ROUND(ABS(D331)*100,0)*J331/SUM(J331:M331),10))</f>
        <v>0</v>
      </c>
      <c r="S331" s="2" t="n">
        <f aca="false">IF(OR(NOT(ISNUMBER(D331)),SUM(J331:M331)&lt;=0),0,ROUND(ROUND(ABS(D331)*100,0)*K331/SUM(J331:M331),10))</f>
        <v>0</v>
      </c>
      <c r="T331" s="2" t="n">
        <f aca="false">IF(OR(NOT(ISNUMBER(D331)),SUM(J331:M331)&lt;=0),0,ROUND(ROUND(ABS(D331)*100,0)*L331/SUM(J331:M331),10))</f>
        <v>0</v>
      </c>
      <c r="U331" s="2" t="n">
        <f aca="false">IF(OR(NOT(ISNUMBER(D331)),SUM(J331:M331)&lt;=0),0,ROUND(ROUND(ABS(D331)*100,0)*M331/SUM(J331:M331),10))</f>
        <v>0</v>
      </c>
      <c r="V331" s="2" t="n">
        <f aca="false">INT(R331)</f>
        <v>0</v>
      </c>
      <c r="W331" s="2" t="n">
        <f aca="false">INT(S331)</f>
        <v>0</v>
      </c>
      <c r="X331" s="2" t="n">
        <f aca="false">INT(T331)</f>
        <v>0</v>
      </c>
      <c r="Y331" s="2" t="n">
        <f aca="false">INT(U331)</f>
        <v>0</v>
      </c>
      <c r="Z331" s="2" t="n">
        <f aca="false">IF(ISNUMBER(D331),ROUND(ABS(D331)*100,0)-SUM(V331:Y331),0)</f>
        <v>0</v>
      </c>
      <c r="AA331" s="2" t="n">
        <f aca="false">ROUND(R331-V331,10)</f>
        <v>0</v>
      </c>
      <c r="AB331" s="2" t="n">
        <f aca="false">ROUND(S331-W331,10)</f>
        <v>0</v>
      </c>
      <c r="AC331" s="2" t="n">
        <f aca="false">ROUND(T331-X331,10)</f>
        <v>0</v>
      </c>
      <c r="AD331" s="2" t="n">
        <f aca="false">ROUND(U331-Y331,10)</f>
        <v>0</v>
      </c>
      <c r="AE331" s="2" t="n">
        <f aca="false">COUNTIFS($AA331:$AD331,"&gt;"&amp;AA331)+COUNTIFS($AA331:AA331,AA331)</f>
        <v>1</v>
      </c>
      <c r="AF331" s="2" t="n">
        <f aca="false">COUNTIFS($AA331:$AD331,"&gt;"&amp;AB331)+COUNTIFS($AA331:AB331,AB331)</f>
        <v>2</v>
      </c>
      <c r="AG331" s="2" t="n">
        <f aca="false">COUNTIFS($AA331:$AD331,"&gt;"&amp;AC331)+COUNTIFS($AA331:AC331,AC331)</f>
        <v>3</v>
      </c>
      <c r="AH331" s="2" t="n">
        <f aca="false">COUNTIFS($AA331:$AD331,"&gt;"&amp;AD331)+COUNTIFS($AA331:AD331,AD331)</f>
        <v>4</v>
      </c>
      <c r="AI331" s="2" t="str">
        <f aca="false">IF(COUNTA(A331:I331)=0,"",IF(OR(NOT(ISNUMBER(A331)),B331="",COUNTIFS(Reparto!$A$8:INDEX(Reparto!$A$8:$A$11,Reparto!$E$5),C331)&lt;&gt;1,NOT(ISNUMBER(D331)),ABS(D331-ROUND(D331,2))&gt;0.000001,MIN(J331:M331)&lt;0,SUM(J331:M331)&lt;=0,COUNT(J331:M331)&lt;&gt;4,ABS(SUM(N331:Q331)-D331)&gt;0.000001),"REVISAR datos","Correcto"))</f>
        <v/>
      </c>
    </row>
    <row r="332" customFormat="false" ht="24" hidden="false" customHeight="true" outlineLevel="0" collapsed="false">
      <c r="A332" s="19"/>
      <c r="B332" s="17"/>
      <c r="C332" s="17"/>
      <c r="D332" s="18"/>
      <c r="E332" s="17"/>
      <c r="F332" s="17"/>
      <c r="G332" s="17"/>
      <c r="H332" s="17"/>
      <c r="I332" s="17"/>
      <c r="J332" s="2" t="n">
        <f aca="false">IF(1&gt;Reparto!$E$5,0,IF(F332="",Reparto!$D$8,F332))</f>
        <v>1800</v>
      </c>
      <c r="K332" s="2" t="n">
        <f aca="false">IF(2&gt;Reparto!$E$5,0,IF(G332="",Reparto!$D$9,G332))</f>
        <v>1200</v>
      </c>
      <c r="L332" s="2" t="n">
        <f aca="false">IF(3&gt;Reparto!$E$5,0,IF(H332="",Reparto!$D$10,H332))</f>
        <v>0</v>
      </c>
      <c r="M332" s="2" t="n">
        <f aca="false">IF(4&gt;Reparto!$E$5,0,IF(I332="",Reparto!$D$11,I332))</f>
        <v>0</v>
      </c>
      <c r="N332" s="8" t="n">
        <f aca="false">IF(OR(NOT(ISNUMBER(D332)),SUM(J332:M332)&lt;=0),0,SIGN(D332)*(V332+IF(AE332&lt;=$Z332,1,0))/100)</f>
        <v>0</v>
      </c>
      <c r="O332" s="8" t="n">
        <f aca="false">IF(OR(NOT(ISNUMBER(D332)),SUM(J332:M332)&lt;=0),0,SIGN(D332)*(W332+IF(AF332&lt;=$Z332,1,0))/100)</f>
        <v>0</v>
      </c>
      <c r="P332" s="8" t="n">
        <f aca="false">IF(OR(NOT(ISNUMBER(D332)),SUM(J332:M332)&lt;=0),0,SIGN(D332)*(X332+IF(AG332&lt;=$Z332,1,0))/100)</f>
        <v>0</v>
      </c>
      <c r="Q332" s="8" t="n">
        <f aca="false">IF(OR(NOT(ISNUMBER(D332)),SUM(J332:M332)&lt;=0),0,SIGN(D332)*(Y332+IF(AH332&lt;=$Z332,1,0))/100)</f>
        <v>0</v>
      </c>
      <c r="R332" s="2" t="n">
        <f aca="false">IF(OR(NOT(ISNUMBER(D332)),SUM(J332:M332)&lt;=0),0,ROUND(ROUND(ABS(D332)*100,0)*J332/SUM(J332:M332),10))</f>
        <v>0</v>
      </c>
      <c r="S332" s="2" t="n">
        <f aca="false">IF(OR(NOT(ISNUMBER(D332)),SUM(J332:M332)&lt;=0),0,ROUND(ROUND(ABS(D332)*100,0)*K332/SUM(J332:M332),10))</f>
        <v>0</v>
      </c>
      <c r="T332" s="2" t="n">
        <f aca="false">IF(OR(NOT(ISNUMBER(D332)),SUM(J332:M332)&lt;=0),0,ROUND(ROUND(ABS(D332)*100,0)*L332/SUM(J332:M332),10))</f>
        <v>0</v>
      </c>
      <c r="U332" s="2" t="n">
        <f aca="false">IF(OR(NOT(ISNUMBER(D332)),SUM(J332:M332)&lt;=0),0,ROUND(ROUND(ABS(D332)*100,0)*M332/SUM(J332:M332),10))</f>
        <v>0</v>
      </c>
      <c r="V332" s="2" t="n">
        <f aca="false">INT(R332)</f>
        <v>0</v>
      </c>
      <c r="W332" s="2" t="n">
        <f aca="false">INT(S332)</f>
        <v>0</v>
      </c>
      <c r="X332" s="2" t="n">
        <f aca="false">INT(T332)</f>
        <v>0</v>
      </c>
      <c r="Y332" s="2" t="n">
        <f aca="false">INT(U332)</f>
        <v>0</v>
      </c>
      <c r="Z332" s="2" t="n">
        <f aca="false">IF(ISNUMBER(D332),ROUND(ABS(D332)*100,0)-SUM(V332:Y332),0)</f>
        <v>0</v>
      </c>
      <c r="AA332" s="2" t="n">
        <f aca="false">ROUND(R332-V332,10)</f>
        <v>0</v>
      </c>
      <c r="AB332" s="2" t="n">
        <f aca="false">ROUND(S332-W332,10)</f>
        <v>0</v>
      </c>
      <c r="AC332" s="2" t="n">
        <f aca="false">ROUND(T332-X332,10)</f>
        <v>0</v>
      </c>
      <c r="AD332" s="2" t="n">
        <f aca="false">ROUND(U332-Y332,10)</f>
        <v>0</v>
      </c>
      <c r="AE332" s="2" t="n">
        <f aca="false">COUNTIFS($AA332:$AD332,"&gt;"&amp;AA332)+COUNTIFS($AA332:AA332,AA332)</f>
        <v>1</v>
      </c>
      <c r="AF332" s="2" t="n">
        <f aca="false">COUNTIFS($AA332:$AD332,"&gt;"&amp;AB332)+COUNTIFS($AA332:AB332,AB332)</f>
        <v>2</v>
      </c>
      <c r="AG332" s="2" t="n">
        <f aca="false">COUNTIFS($AA332:$AD332,"&gt;"&amp;AC332)+COUNTIFS($AA332:AC332,AC332)</f>
        <v>3</v>
      </c>
      <c r="AH332" s="2" t="n">
        <f aca="false">COUNTIFS($AA332:$AD332,"&gt;"&amp;AD332)+COUNTIFS($AA332:AD332,AD332)</f>
        <v>4</v>
      </c>
      <c r="AI332" s="2" t="str">
        <f aca="false">IF(COUNTA(A332:I332)=0,"",IF(OR(NOT(ISNUMBER(A332)),B332="",COUNTIFS(Reparto!$A$8:INDEX(Reparto!$A$8:$A$11,Reparto!$E$5),C332)&lt;&gt;1,NOT(ISNUMBER(D332)),ABS(D332-ROUND(D332,2))&gt;0.000001,MIN(J332:M332)&lt;0,SUM(J332:M332)&lt;=0,COUNT(J332:M332)&lt;&gt;4,ABS(SUM(N332:Q332)-D332)&gt;0.000001),"REVISAR datos","Correcto"))</f>
        <v/>
      </c>
    </row>
    <row r="333" customFormat="false" ht="24" hidden="false" customHeight="true" outlineLevel="0" collapsed="false">
      <c r="A333" s="19"/>
      <c r="B333" s="17"/>
      <c r="C333" s="17"/>
      <c r="D333" s="18"/>
      <c r="E333" s="17"/>
      <c r="F333" s="17"/>
      <c r="G333" s="17"/>
      <c r="H333" s="17"/>
      <c r="I333" s="17"/>
      <c r="J333" s="2" t="n">
        <f aca="false">IF(1&gt;Reparto!$E$5,0,IF(F333="",Reparto!$D$8,F333))</f>
        <v>1800</v>
      </c>
      <c r="K333" s="2" t="n">
        <f aca="false">IF(2&gt;Reparto!$E$5,0,IF(G333="",Reparto!$D$9,G333))</f>
        <v>1200</v>
      </c>
      <c r="L333" s="2" t="n">
        <f aca="false">IF(3&gt;Reparto!$E$5,0,IF(H333="",Reparto!$D$10,H333))</f>
        <v>0</v>
      </c>
      <c r="M333" s="2" t="n">
        <f aca="false">IF(4&gt;Reparto!$E$5,0,IF(I333="",Reparto!$D$11,I333))</f>
        <v>0</v>
      </c>
      <c r="N333" s="8" t="n">
        <f aca="false">IF(OR(NOT(ISNUMBER(D333)),SUM(J333:M333)&lt;=0),0,SIGN(D333)*(V333+IF(AE333&lt;=$Z333,1,0))/100)</f>
        <v>0</v>
      </c>
      <c r="O333" s="8" t="n">
        <f aca="false">IF(OR(NOT(ISNUMBER(D333)),SUM(J333:M333)&lt;=0),0,SIGN(D333)*(W333+IF(AF333&lt;=$Z333,1,0))/100)</f>
        <v>0</v>
      </c>
      <c r="P333" s="8" t="n">
        <f aca="false">IF(OR(NOT(ISNUMBER(D333)),SUM(J333:M333)&lt;=0),0,SIGN(D333)*(X333+IF(AG333&lt;=$Z333,1,0))/100)</f>
        <v>0</v>
      </c>
      <c r="Q333" s="8" t="n">
        <f aca="false">IF(OR(NOT(ISNUMBER(D333)),SUM(J333:M333)&lt;=0),0,SIGN(D333)*(Y333+IF(AH333&lt;=$Z333,1,0))/100)</f>
        <v>0</v>
      </c>
      <c r="R333" s="2" t="n">
        <f aca="false">IF(OR(NOT(ISNUMBER(D333)),SUM(J333:M333)&lt;=0),0,ROUND(ROUND(ABS(D333)*100,0)*J333/SUM(J333:M333),10))</f>
        <v>0</v>
      </c>
      <c r="S333" s="2" t="n">
        <f aca="false">IF(OR(NOT(ISNUMBER(D333)),SUM(J333:M333)&lt;=0),0,ROUND(ROUND(ABS(D333)*100,0)*K333/SUM(J333:M333),10))</f>
        <v>0</v>
      </c>
      <c r="T333" s="2" t="n">
        <f aca="false">IF(OR(NOT(ISNUMBER(D333)),SUM(J333:M333)&lt;=0),0,ROUND(ROUND(ABS(D333)*100,0)*L333/SUM(J333:M333),10))</f>
        <v>0</v>
      </c>
      <c r="U333" s="2" t="n">
        <f aca="false">IF(OR(NOT(ISNUMBER(D333)),SUM(J333:M333)&lt;=0),0,ROUND(ROUND(ABS(D333)*100,0)*M333/SUM(J333:M333),10))</f>
        <v>0</v>
      </c>
      <c r="V333" s="2" t="n">
        <f aca="false">INT(R333)</f>
        <v>0</v>
      </c>
      <c r="W333" s="2" t="n">
        <f aca="false">INT(S333)</f>
        <v>0</v>
      </c>
      <c r="X333" s="2" t="n">
        <f aca="false">INT(T333)</f>
        <v>0</v>
      </c>
      <c r="Y333" s="2" t="n">
        <f aca="false">INT(U333)</f>
        <v>0</v>
      </c>
      <c r="Z333" s="2" t="n">
        <f aca="false">IF(ISNUMBER(D333),ROUND(ABS(D333)*100,0)-SUM(V333:Y333),0)</f>
        <v>0</v>
      </c>
      <c r="AA333" s="2" t="n">
        <f aca="false">ROUND(R333-V333,10)</f>
        <v>0</v>
      </c>
      <c r="AB333" s="2" t="n">
        <f aca="false">ROUND(S333-W333,10)</f>
        <v>0</v>
      </c>
      <c r="AC333" s="2" t="n">
        <f aca="false">ROUND(T333-X333,10)</f>
        <v>0</v>
      </c>
      <c r="AD333" s="2" t="n">
        <f aca="false">ROUND(U333-Y333,10)</f>
        <v>0</v>
      </c>
      <c r="AE333" s="2" t="n">
        <f aca="false">COUNTIFS($AA333:$AD333,"&gt;"&amp;AA333)+COUNTIFS($AA333:AA333,AA333)</f>
        <v>1</v>
      </c>
      <c r="AF333" s="2" t="n">
        <f aca="false">COUNTIFS($AA333:$AD333,"&gt;"&amp;AB333)+COUNTIFS($AA333:AB333,AB333)</f>
        <v>2</v>
      </c>
      <c r="AG333" s="2" t="n">
        <f aca="false">COUNTIFS($AA333:$AD333,"&gt;"&amp;AC333)+COUNTIFS($AA333:AC333,AC333)</f>
        <v>3</v>
      </c>
      <c r="AH333" s="2" t="n">
        <f aca="false">COUNTIFS($AA333:$AD333,"&gt;"&amp;AD333)+COUNTIFS($AA333:AD333,AD333)</f>
        <v>4</v>
      </c>
      <c r="AI333" s="2" t="str">
        <f aca="false">IF(COUNTA(A333:I333)=0,"",IF(OR(NOT(ISNUMBER(A333)),B333="",COUNTIFS(Reparto!$A$8:INDEX(Reparto!$A$8:$A$11,Reparto!$E$5),C333)&lt;&gt;1,NOT(ISNUMBER(D333)),ABS(D333-ROUND(D333,2))&gt;0.000001,MIN(J333:M333)&lt;0,SUM(J333:M333)&lt;=0,COUNT(J333:M333)&lt;&gt;4,ABS(SUM(N333:Q333)-D333)&gt;0.000001),"REVISAR datos","Correcto"))</f>
        <v/>
      </c>
    </row>
    <row r="334" customFormat="false" ht="24" hidden="false" customHeight="true" outlineLevel="0" collapsed="false">
      <c r="A334" s="19"/>
      <c r="B334" s="17"/>
      <c r="C334" s="17"/>
      <c r="D334" s="18"/>
      <c r="E334" s="17"/>
      <c r="F334" s="17"/>
      <c r="G334" s="17"/>
      <c r="H334" s="17"/>
      <c r="I334" s="17"/>
      <c r="J334" s="2" t="n">
        <f aca="false">IF(1&gt;Reparto!$E$5,0,IF(F334="",Reparto!$D$8,F334))</f>
        <v>1800</v>
      </c>
      <c r="K334" s="2" t="n">
        <f aca="false">IF(2&gt;Reparto!$E$5,0,IF(G334="",Reparto!$D$9,G334))</f>
        <v>1200</v>
      </c>
      <c r="L334" s="2" t="n">
        <f aca="false">IF(3&gt;Reparto!$E$5,0,IF(H334="",Reparto!$D$10,H334))</f>
        <v>0</v>
      </c>
      <c r="M334" s="2" t="n">
        <f aca="false">IF(4&gt;Reparto!$E$5,0,IF(I334="",Reparto!$D$11,I334))</f>
        <v>0</v>
      </c>
      <c r="N334" s="8" t="n">
        <f aca="false">IF(OR(NOT(ISNUMBER(D334)),SUM(J334:M334)&lt;=0),0,SIGN(D334)*(V334+IF(AE334&lt;=$Z334,1,0))/100)</f>
        <v>0</v>
      </c>
      <c r="O334" s="8" t="n">
        <f aca="false">IF(OR(NOT(ISNUMBER(D334)),SUM(J334:M334)&lt;=0),0,SIGN(D334)*(W334+IF(AF334&lt;=$Z334,1,0))/100)</f>
        <v>0</v>
      </c>
      <c r="P334" s="8" t="n">
        <f aca="false">IF(OR(NOT(ISNUMBER(D334)),SUM(J334:M334)&lt;=0),0,SIGN(D334)*(X334+IF(AG334&lt;=$Z334,1,0))/100)</f>
        <v>0</v>
      </c>
      <c r="Q334" s="8" t="n">
        <f aca="false">IF(OR(NOT(ISNUMBER(D334)),SUM(J334:M334)&lt;=0),0,SIGN(D334)*(Y334+IF(AH334&lt;=$Z334,1,0))/100)</f>
        <v>0</v>
      </c>
      <c r="R334" s="2" t="n">
        <f aca="false">IF(OR(NOT(ISNUMBER(D334)),SUM(J334:M334)&lt;=0),0,ROUND(ROUND(ABS(D334)*100,0)*J334/SUM(J334:M334),10))</f>
        <v>0</v>
      </c>
      <c r="S334" s="2" t="n">
        <f aca="false">IF(OR(NOT(ISNUMBER(D334)),SUM(J334:M334)&lt;=0),0,ROUND(ROUND(ABS(D334)*100,0)*K334/SUM(J334:M334),10))</f>
        <v>0</v>
      </c>
      <c r="T334" s="2" t="n">
        <f aca="false">IF(OR(NOT(ISNUMBER(D334)),SUM(J334:M334)&lt;=0),0,ROUND(ROUND(ABS(D334)*100,0)*L334/SUM(J334:M334),10))</f>
        <v>0</v>
      </c>
      <c r="U334" s="2" t="n">
        <f aca="false">IF(OR(NOT(ISNUMBER(D334)),SUM(J334:M334)&lt;=0),0,ROUND(ROUND(ABS(D334)*100,0)*M334/SUM(J334:M334),10))</f>
        <v>0</v>
      </c>
      <c r="V334" s="2" t="n">
        <f aca="false">INT(R334)</f>
        <v>0</v>
      </c>
      <c r="W334" s="2" t="n">
        <f aca="false">INT(S334)</f>
        <v>0</v>
      </c>
      <c r="X334" s="2" t="n">
        <f aca="false">INT(T334)</f>
        <v>0</v>
      </c>
      <c r="Y334" s="2" t="n">
        <f aca="false">INT(U334)</f>
        <v>0</v>
      </c>
      <c r="Z334" s="2" t="n">
        <f aca="false">IF(ISNUMBER(D334),ROUND(ABS(D334)*100,0)-SUM(V334:Y334),0)</f>
        <v>0</v>
      </c>
      <c r="AA334" s="2" t="n">
        <f aca="false">ROUND(R334-V334,10)</f>
        <v>0</v>
      </c>
      <c r="AB334" s="2" t="n">
        <f aca="false">ROUND(S334-W334,10)</f>
        <v>0</v>
      </c>
      <c r="AC334" s="2" t="n">
        <f aca="false">ROUND(T334-X334,10)</f>
        <v>0</v>
      </c>
      <c r="AD334" s="2" t="n">
        <f aca="false">ROUND(U334-Y334,10)</f>
        <v>0</v>
      </c>
      <c r="AE334" s="2" t="n">
        <f aca="false">COUNTIFS($AA334:$AD334,"&gt;"&amp;AA334)+COUNTIFS($AA334:AA334,AA334)</f>
        <v>1</v>
      </c>
      <c r="AF334" s="2" t="n">
        <f aca="false">COUNTIFS($AA334:$AD334,"&gt;"&amp;AB334)+COUNTIFS($AA334:AB334,AB334)</f>
        <v>2</v>
      </c>
      <c r="AG334" s="2" t="n">
        <f aca="false">COUNTIFS($AA334:$AD334,"&gt;"&amp;AC334)+COUNTIFS($AA334:AC334,AC334)</f>
        <v>3</v>
      </c>
      <c r="AH334" s="2" t="n">
        <f aca="false">COUNTIFS($AA334:$AD334,"&gt;"&amp;AD334)+COUNTIFS($AA334:AD334,AD334)</f>
        <v>4</v>
      </c>
      <c r="AI334" s="2" t="str">
        <f aca="false">IF(COUNTA(A334:I334)=0,"",IF(OR(NOT(ISNUMBER(A334)),B334="",COUNTIFS(Reparto!$A$8:INDEX(Reparto!$A$8:$A$11,Reparto!$E$5),C334)&lt;&gt;1,NOT(ISNUMBER(D334)),ABS(D334-ROUND(D334,2))&gt;0.000001,MIN(J334:M334)&lt;0,SUM(J334:M334)&lt;=0,COUNT(J334:M334)&lt;&gt;4,ABS(SUM(N334:Q334)-D334)&gt;0.000001),"REVISAR datos","Correcto"))</f>
        <v/>
      </c>
    </row>
    <row r="335" customFormat="false" ht="24" hidden="false" customHeight="true" outlineLevel="0" collapsed="false">
      <c r="A335" s="19"/>
      <c r="B335" s="17"/>
      <c r="C335" s="17"/>
      <c r="D335" s="18"/>
      <c r="E335" s="17"/>
      <c r="F335" s="17"/>
      <c r="G335" s="17"/>
      <c r="H335" s="17"/>
      <c r="I335" s="17"/>
      <c r="J335" s="2" t="n">
        <f aca="false">IF(1&gt;Reparto!$E$5,0,IF(F335="",Reparto!$D$8,F335))</f>
        <v>1800</v>
      </c>
      <c r="K335" s="2" t="n">
        <f aca="false">IF(2&gt;Reparto!$E$5,0,IF(G335="",Reparto!$D$9,G335))</f>
        <v>1200</v>
      </c>
      <c r="L335" s="2" t="n">
        <f aca="false">IF(3&gt;Reparto!$E$5,0,IF(H335="",Reparto!$D$10,H335))</f>
        <v>0</v>
      </c>
      <c r="M335" s="2" t="n">
        <f aca="false">IF(4&gt;Reparto!$E$5,0,IF(I335="",Reparto!$D$11,I335))</f>
        <v>0</v>
      </c>
      <c r="N335" s="8" t="n">
        <f aca="false">IF(OR(NOT(ISNUMBER(D335)),SUM(J335:M335)&lt;=0),0,SIGN(D335)*(V335+IF(AE335&lt;=$Z335,1,0))/100)</f>
        <v>0</v>
      </c>
      <c r="O335" s="8" t="n">
        <f aca="false">IF(OR(NOT(ISNUMBER(D335)),SUM(J335:M335)&lt;=0),0,SIGN(D335)*(W335+IF(AF335&lt;=$Z335,1,0))/100)</f>
        <v>0</v>
      </c>
      <c r="P335" s="8" t="n">
        <f aca="false">IF(OR(NOT(ISNUMBER(D335)),SUM(J335:M335)&lt;=0),0,SIGN(D335)*(X335+IF(AG335&lt;=$Z335,1,0))/100)</f>
        <v>0</v>
      </c>
      <c r="Q335" s="8" t="n">
        <f aca="false">IF(OR(NOT(ISNUMBER(D335)),SUM(J335:M335)&lt;=0),0,SIGN(D335)*(Y335+IF(AH335&lt;=$Z335,1,0))/100)</f>
        <v>0</v>
      </c>
      <c r="R335" s="2" t="n">
        <f aca="false">IF(OR(NOT(ISNUMBER(D335)),SUM(J335:M335)&lt;=0),0,ROUND(ROUND(ABS(D335)*100,0)*J335/SUM(J335:M335),10))</f>
        <v>0</v>
      </c>
      <c r="S335" s="2" t="n">
        <f aca="false">IF(OR(NOT(ISNUMBER(D335)),SUM(J335:M335)&lt;=0),0,ROUND(ROUND(ABS(D335)*100,0)*K335/SUM(J335:M335),10))</f>
        <v>0</v>
      </c>
      <c r="T335" s="2" t="n">
        <f aca="false">IF(OR(NOT(ISNUMBER(D335)),SUM(J335:M335)&lt;=0),0,ROUND(ROUND(ABS(D335)*100,0)*L335/SUM(J335:M335),10))</f>
        <v>0</v>
      </c>
      <c r="U335" s="2" t="n">
        <f aca="false">IF(OR(NOT(ISNUMBER(D335)),SUM(J335:M335)&lt;=0),0,ROUND(ROUND(ABS(D335)*100,0)*M335/SUM(J335:M335),10))</f>
        <v>0</v>
      </c>
      <c r="V335" s="2" t="n">
        <f aca="false">INT(R335)</f>
        <v>0</v>
      </c>
      <c r="W335" s="2" t="n">
        <f aca="false">INT(S335)</f>
        <v>0</v>
      </c>
      <c r="X335" s="2" t="n">
        <f aca="false">INT(T335)</f>
        <v>0</v>
      </c>
      <c r="Y335" s="2" t="n">
        <f aca="false">INT(U335)</f>
        <v>0</v>
      </c>
      <c r="Z335" s="2" t="n">
        <f aca="false">IF(ISNUMBER(D335),ROUND(ABS(D335)*100,0)-SUM(V335:Y335),0)</f>
        <v>0</v>
      </c>
      <c r="AA335" s="2" t="n">
        <f aca="false">ROUND(R335-V335,10)</f>
        <v>0</v>
      </c>
      <c r="AB335" s="2" t="n">
        <f aca="false">ROUND(S335-W335,10)</f>
        <v>0</v>
      </c>
      <c r="AC335" s="2" t="n">
        <f aca="false">ROUND(T335-X335,10)</f>
        <v>0</v>
      </c>
      <c r="AD335" s="2" t="n">
        <f aca="false">ROUND(U335-Y335,10)</f>
        <v>0</v>
      </c>
      <c r="AE335" s="2" t="n">
        <f aca="false">COUNTIFS($AA335:$AD335,"&gt;"&amp;AA335)+COUNTIFS($AA335:AA335,AA335)</f>
        <v>1</v>
      </c>
      <c r="AF335" s="2" t="n">
        <f aca="false">COUNTIFS($AA335:$AD335,"&gt;"&amp;AB335)+COUNTIFS($AA335:AB335,AB335)</f>
        <v>2</v>
      </c>
      <c r="AG335" s="2" t="n">
        <f aca="false">COUNTIFS($AA335:$AD335,"&gt;"&amp;AC335)+COUNTIFS($AA335:AC335,AC335)</f>
        <v>3</v>
      </c>
      <c r="AH335" s="2" t="n">
        <f aca="false">COUNTIFS($AA335:$AD335,"&gt;"&amp;AD335)+COUNTIFS($AA335:AD335,AD335)</f>
        <v>4</v>
      </c>
      <c r="AI335" s="2" t="str">
        <f aca="false">IF(COUNTA(A335:I335)=0,"",IF(OR(NOT(ISNUMBER(A335)),B335="",COUNTIFS(Reparto!$A$8:INDEX(Reparto!$A$8:$A$11,Reparto!$E$5),C335)&lt;&gt;1,NOT(ISNUMBER(D335)),ABS(D335-ROUND(D335,2))&gt;0.000001,MIN(J335:M335)&lt;0,SUM(J335:M335)&lt;=0,COUNT(J335:M335)&lt;&gt;4,ABS(SUM(N335:Q335)-D335)&gt;0.000001),"REVISAR datos","Correcto"))</f>
        <v/>
      </c>
    </row>
    <row r="336" customFormat="false" ht="24" hidden="false" customHeight="true" outlineLevel="0" collapsed="false">
      <c r="A336" s="19"/>
      <c r="B336" s="17"/>
      <c r="C336" s="17"/>
      <c r="D336" s="18"/>
      <c r="E336" s="17"/>
      <c r="F336" s="17"/>
      <c r="G336" s="17"/>
      <c r="H336" s="17"/>
      <c r="I336" s="17"/>
      <c r="J336" s="2" t="n">
        <f aca="false">IF(1&gt;Reparto!$E$5,0,IF(F336="",Reparto!$D$8,F336))</f>
        <v>1800</v>
      </c>
      <c r="K336" s="2" t="n">
        <f aca="false">IF(2&gt;Reparto!$E$5,0,IF(G336="",Reparto!$D$9,G336))</f>
        <v>1200</v>
      </c>
      <c r="L336" s="2" t="n">
        <f aca="false">IF(3&gt;Reparto!$E$5,0,IF(H336="",Reparto!$D$10,H336))</f>
        <v>0</v>
      </c>
      <c r="M336" s="2" t="n">
        <f aca="false">IF(4&gt;Reparto!$E$5,0,IF(I336="",Reparto!$D$11,I336))</f>
        <v>0</v>
      </c>
      <c r="N336" s="8" t="n">
        <f aca="false">IF(OR(NOT(ISNUMBER(D336)),SUM(J336:M336)&lt;=0),0,SIGN(D336)*(V336+IF(AE336&lt;=$Z336,1,0))/100)</f>
        <v>0</v>
      </c>
      <c r="O336" s="8" t="n">
        <f aca="false">IF(OR(NOT(ISNUMBER(D336)),SUM(J336:M336)&lt;=0),0,SIGN(D336)*(W336+IF(AF336&lt;=$Z336,1,0))/100)</f>
        <v>0</v>
      </c>
      <c r="P336" s="8" t="n">
        <f aca="false">IF(OR(NOT(ISNUMBER(D336)),SUM(J336:M336)&lt;=0),0,SIGN(D336)*(X336+IF(AG336&lt;=$Z336,1,0))/100)</f>
        <v>0</v>
      </c>
      <c r="Q336" s="8" t="n">
        <f aca="false">IF(OR(NOT(ISNUMBER(D336)),SUM(J336:M336)&lt;=0),0,SIGN(D336)*(Y336+IF(AH336&lt;=$Z336,1,0))/100)</f>
        <v>0</v>
      </c>
      <c r="R336" s="2" t="n">
        <f aca="false">IF(OR(NOT(ISNUMBER(D336)),SUM(J336:M336)&lt;=0),0,ROUND(ROUND(ABS(D336)*100,0)*J336/SUM(J336:M336),10))</f>
        <v>0</v>
      </c>
      <c r="S336" s="2" t="n">
        <f aca="false">IF(OR(NOT(ISNUMBER(D336)),SUM(J336:M336)&lt;=0),0,ROUND(ROUND(ABS(D336)*100,0)*K336/SUM(J336:M336),10))</f>
        <v>0</v>
      </c>
      <c r="T336" s="2" t="n">
        <f aca="false">IF(OR(NOT(ISNUMBER(D336)),SUM(J336:M336)&lt;=0),0,ROUND(ROUND(ABS(D336)*100,0)*L336/SUM(J336:M336),10))</f>
        <v>0</v>
      </c>
      <c r="U336" s="2" t="n">
        <f aca="false">IF(OR(NOT(ISNUMBER(D336)),SUM(J336:M336)&lt;=0),0,ROUND(ROUND(ABS(D336)*100,0)*M336/SUM(J336:M336),10))</f>
        <v>0</v>
      </c>
      <c r="V336" s="2" t="n">
        <f aca="false">INT(R336)</f>
        <v>0</v>
      </c>
      <c r="W336" s="2" t="n">
        <f aca="false">INT(S336)</f>
        <v>0</v>
      </c>
      <c r="X336" s="2" t="n">
        <f aca="false">INT(T336)</f>
        <v>0</v>
      </c>
      <c r="Y336" s="2" t="n">
        <f aca="false">INT(U336)</f>
        <v>0</v>
      </c>
      <c r="Z336" s="2" t="n">
        <f aca="false">IF(ISNUMBER(D336),ROUND(ABS(D336)*100,0)-SUM(V336:Y336),0)</f>
        <v>0</v>
      </c>
      <c r="AA336" s="2" t="n">
        <f aca="false">ROUND(R336-V336,10)</f>
        <v>0</v>
      </c>
      <c r="AB336" s="2" t="n">
        <f aca="false">ROUND(S336-W336,10)</f>
        <v>0</v>
      </c>
      <c r="AC336" s="2" t="n">
        <f aca="false">ROUND(T336-X336,10)</f>
        <v>0</v>
      </c>
      <c r="AD336" s="2" t="n">
        <f aca="false">ROUND(U336-Y336,10)</f>
        <v>0</v>
      </c>
      <c r="AE336" s="2" t="n">
        <f aca="false">COUNTIFS($AA336:$AD336,"&gt;"&amp;AA336)+COUNTIFS($AA336:AA336,AA336)</f>
        <v>1</v>
      </c>
      <c r="AF336" s="2" t="n">
        <f aca="false">COUNTIFS($AA336:$AD336,"&gt;"&amp;AB336)+COUNTIFS($AA336:AB336,AB336)</f>
        <v>2</v>
      </c>
      <c r="AG336" s="2" t="n">
        <f aca="false">COUNTIFS($AA336:$AD336,"&gt;"&amp;AC336)+COUNTIFS($AA336:AC336,AC336)</f>
        <v>3</v>
      </c>
      <c r="AH336" s="2" t="n">
        <f aca="false">COUNTIFS($AA336:$AD336,"&gt;"&amp;AD336)+COUNTIFS($AA336:AD336,AD336)</f>
        <v>4</v>
      </c>
      <c r="AI336" s="2" t="str">
        <f aca="false">IF(COUNTA(A336:I336)=0,"",IF(OR(NOT(ISNUMBER(A336)),B336="",COUNTIFS(Reparto!$A$8:INDEX(Reparto!$A$8:$A$11,Reparto!$E$5),C336)&lt;&gt;1,NOT(ISNUMBER(D336)),ABS(D336-ROUND(D336,2))&gt;0.000001,MIN(J336:M336)&lt;0,SUM(J336:M336)&lt;=0,COUNT(J336:M336)&lt;&gt;4,ABS(SUM(N336:Q336)-D336)&gt;0.000001),"REVISAR datos","Correcto"))</f>
        <v/>
      </c>
    </row>
    <row r="337" customFormat="false" ht="24" hidden="false" customHeight="true" outlineLevel="0" collapsed="false">
      <c r="A337" s="19"/>
      <c r="B337" s="17"/>
      <c r="C337" s="17"/>
      <c r="D337" s="18"/>
      <c r="E337" s="17"/>
      <c r="F337" s="17"/>
      <c r="G337" s="17"/>
      <c r="H337" s="17"/>
      <c r="I337" s="17"/>
      <c r="J337" s="2" t="n">
        <f aca="false">IF(1&gt;Reparto!$E$5,0,IF(F337="",Reparto!$D$8,F337))</f>
        <v>1800</v>
      </c>
      <c r="K337" s="2" t="n">
        <f aca="false">IF(2&gt;Reparto!$E$5,0,IF(G337="",Reparto!$D$9,G337))</f>
        <v>1200</v>
      </c>
      <c r="L337" s="2" t="n">
        <f aca="false">IF(3&gt;Reparto!$E$5,0,IF(H337="",Reparto!$D$10,H337))</f>
        <v>0</v>
      </c>
      <c r="M337" s="2" t="n">
        <f aca="false">IF(4&gt;Reparto!$E$5,0,IF(I337="",Reparto!$D$11,I337))</f>
        <v>0</v>
      </c>
      <c r="N337" s="8" t="n">
        <f aca="false">IF(OR(NOT(ISNUMBER(D337)),SUM(J337:M337)&lt;=0),0,SIGN(D337)*(V337+IF(AE337&lt;=$Z337,1,0))/100)</f>
        <v>0</v>
      </c>
      <c r="O337" s="8" t="n">
        <f aca="false">IF(OR(NOT(ISNUMBER(D337)),SUM(J337:M337)&lt;=0),0,SIGN(D337)*(W337+IF(AF337&lt;=$Z337,1,0))/100)</f>
        <v>0</v>
      </c>
      <c r="P337" s="8" t="n">
        <f aca="false">IF(OR(NOT(ISNUMBER(D337)),SUM(J337:M337)&lt;=0),0,SIGN(D337)*(X337+IF(AG337&lt;=$Z337,1,0))/100)</f>
        <v>0</v>
      </c>
      <c r="Q337" s="8" t="n">
        <f aca="false">IF(OR(NOT(ISNUMBER(D337)),SUM(J337:M337)&lt;=0),0,SIGN(D337)*(Y337+IF(AH337&lt;=$Z337,1,0))/100)</f>
        <v>0</v>
      </c>
      <c r="R337" s="2" t="n">
        <f aca="false">IF(OR(NOT(ISNUMBER(D337)),SUM(J337:M337)&lt;=0),0,ROUND(ROUND(ABS(D337)*100,0)*J337/SUM(J337:M337),10))</f>
        <v>0</v>
      </c>
      <c r="S337" s="2" t="n">
        <f aca="false">IF(OR(NOT(ISNUMBER(D337)),SUM(J337:M337)&lt;=0),0,ROUND(ROUND(ABS(D337)*100,0)*K337/SUM(J337:M337),10))</f>
        <v>0</v>
      </c>
      <c r="T337" s="2" t="n">
        <f aca="false">IF(OR(NOT(ISNUMBER(D337)),SUM(J337:M337)&lt;=0),0,ROUND(ROUND(ABS(D337)*100,0)*L337/SUM(J337:M337),10))</f>
        <v>0</v>
      </c>
      <c r="U337" s="2" t="n">
        <f aca="false">IF(OR(NOT(ISNUMBER(D337)),SUM(J337:M337)&lt;=0),0,ROUND(ROUND(ABS(D337)*100,0)*M337/SUM(J337:M337),10))</f>
        <v>0</v>
      </c>
      <c r="V337" s="2" t="n">
        <f aca="false">INT(R337)</f>
        <v>0</v>
      </c>
      <c r="W337" s="2" t="n">
        <f aca="false">INT(S337)</f>
        <v>0</v>
      </c>
      <c r="X337" s="2" t="n">
        <f aca="false">INT(T337)</f>
        <v>0</v>
      </c>
      <c r="Y337" s="2" t="n">
        <f aca="false">INT(U337)</f>
        <v>0</v>
      </c>
      <c r="Z337" s="2" t="n">
        <f aca="false">IF(ISNUMBER(D337),ROUND(ABS(D337)*100,0)-SUM(V337:Y337),0)</f>
        <v>0</v>
      </c>
      <c r="AA337" s="2" t="n">
        <f aca="false">ROUND(R337-V337,10)</f>
        <v>0</v>
      </c>
      <c r="AB337" s="2" t="n">
        <f aca="false">ROUND(S337-W337,10)</f>
        <v>0</v>
      </c>
      <c r="AC337" s="2" t="n">
        <f aca="false">ROUND(T337-X337,10)</f>
        <v>0</v>
      </c>
      <c r="AD337" s="2" t="n">
        <f aca="false">ROUND(U337-Y337,10)</f>
        <v>0</v>
      </c>
      <c r="AE337" s="2" t="n">
        <f aca="false">COUNTIFS($AA337:$AD337,"&gt;"&amp;AA337)+COUNTIFS($AA337:AA337,AA337)</f>
        <v>1</v>
      </c>
      <c r="AF337" s="2" t="n">
        <f aca="false">COUNTIFS($AA337:$AD337,"&gt;"&amp;AB337)+COUNTIFS($AA337:AB337,AB337)</f>
        <v>2</v>
      </c>
      <c r="AG337" s="2" t="n">
        <f aca="false">COUNTIFS($AA337:$AD337,"&gt;"&amp;AC337)+COUNTIFS($AA337:AC337,AC337)</f>
        <v>3</v>
      </c>
      <c r="AH337" s="2" t="n">
        <f aca="false">COUNTIFS($AA337:$AD337,"&gt;"&amp;AD337)+COUNTIFS($AA337:AD337,AD337)</f>
        <v>4</v>
      </c>
      <c r="AI337" s="2" t="str">
        <f aca="false">IF(COUNTA(A337:I337)=0,"",IF(OR(NOT(ISNUMBER(A337)),B337="",COUNTIFS(Reparto!$A$8:INDEX(Reparto!$A$8:$A$11,Reparto!$E$5),C337)&lt;&gt;1,NOT(ISNUMBER(D337)),ABS(D337-ROUND(D337,2))&gt;0.000001,MIN(J337:M337)&lt;0,SUM(J337:M337)&lt;=0,COUNT(J337:M337)&lt;&gt;4,ABS(SUM(N337:Q337)-D337)&gt;0.000001),"REVISAR datos","Correcto"))</f>
        <v/>
      </c>
    </row>
    <row r="338" customFormat="false" ht="24" hidden="false" customHeight="true" outlineLevel="0" collapsed="false">
      <c r="A338" s="19"/>
      <c r="B338" s="17"/>
      <c r="C338" s="17"/>
      <c r="D338" s="18"/>
      <c r="E338" s="17"/>
      <c r="F338" s="17"/>
      <c r="G338" s="17"/>
      <c r="H338" s="17"/>
      <c r="I338" s="17"/>
      <c r="J338" s="2" t="n">
        <f aca="false">IF(1&gt;Reparto!$E$5,0,IF(F338="",Reparto!$D$8,F338))</f>
        <v>1800</v>
      </c>
      <c r="K338" s="2" t="n">
        <f aca="false">IF(2&gt;Reparto!$E$5,0,IF(G338="",Reparto!$D$9,G338))</f>
        <v>1200</v>
      </c>
      <c r="L338" s="2" t="n">
        <f aca="false">IF(3&gt;Reparto!$E$5,0,IF(H338="",Reparto!$D$10,H338))</f>
        <v>0</v>
      </c>
      <c r="M338" s="2" t="n">
        <f aca="false">IF(4&gt;Reparto!$E$5,0,IF(I338="",Reparto!$D$11,I338))</f>
        <v>0</v>
      </c>
      <c r="N338" s="8" t="n">
        <f aca="false">IF(OR(NOT(ISNUMBER(D338)),SUM(J338:M338)&lt;=0),0,SIGN(D338)*(V338+IF(AE338&lt;=$Z338,1,0))/100)</f>
        <v>0</v>
      </c>
      <c r="O338" s="8" t="n">
        <f aca="false">IF(OR(NOT(ISNUMBER(D338)),SUM(J338:M338)&lt;=0),0,SIGN(D338)*(W338+IF(AF338&lt;=$Z338,1,0))/100)</f>
        <v>0</v>
      </c>
      <c r="P338" s="8" t="n">
        <f aca="false">IF(OR(NOT(ISNUMBER(D338)),SUM(J338:M338)&lt;=0),0,SIGN(D338)*(X338+IF(AG338&lt;=$Z338,1,0))/100)</f>
        <v>0</v>
      </c>
      <c r="Q338" s="8" t="n">
        <f aca="false">IF(OR(NOT(ISNUMBER(D338)),SUM(J338:M338)&lt;=0),0,SIGN(D338)*(Y338+IF(AH338&lt;=$Z338,1,0))/100)</f>
        <v>0</v>
      </c>
      <c r="R338" s="2" t="n">
        <f aca="false">IF(OR(NOT(ISNUMBER(D338)),SUM(J338:M338)&lt;=0),0,ROUND(ROUND(ABS(D338)*100,0)*J338/SUM(J338:M338),10))</f>
        <v>0</v>
      </c>
      <c r="S338" s="2" t="n">
        <f aca="false">IF(OR(NOT(ISNUMBER(D338)),SUM(J338:M338)&lt;=0),0,ROUND(ROUND(ABS(D338)*100,0)*K338/SUM(J338:M338),10))</f>
        <v>0</v>
      </c>
      <c r="T338" s="2" t="n">
        <f aca="false">IF(OR(NOT(ISNUMBER(D338)),SUM(J338:M338)&lt;=0),0,ROUND(ROUND(ABS(D338)*100,0)*L338/SUM(J338:M338),10))</f>
        <v>0</v>
      </c>
      <c r="U338" s="2" t="n">
        <f aca="false">IF(OR(NOT(ISNUMBER(D338)),SUM(J338:M338)&lt;=0),0,ROUND(ROUND(ABS(D338)*100,0)*M338/SUM(J338:M338),10))</f>
        <v>0</v>
      </c>
      <c r="V338" s="2" t="n">
        <f aca="false">INT(R338)</f>
        <v>0</v>
      </c>
      <c r="W338" s="2" t="n">
        <f aca="false">INT(S338)</f>
        <v>0</v>
      </c>
      <c r="X338" s="2" t="n">
        <f aca="false">INT(T338)</f>
        <v>0</v>
      </c>
      <c r="Y338" s="2" t="n">
        <f aca="false">INT(U338)</f>
        <v>0</v>
      </c>
      <c r="Z338" s="2" t="n">
        <f aca="false">IF(ISNUMBER(D338),ROUND(ABS(D338)*100,0)-SUM(V338:Y338),0)</f>
        <v>0</v>
      </c>
      <c r="AA338" s="2" t="n">
        <f aca="false">ROUND(R338-V338,10)</f>
        <v>0</v>
      </c>
      <c r="AB338" s="2" t="n">
        <f aca="false">ROUND(S338-W338,10)</f>
        <v>0</v>
      </c>
      <c r="AC338" s="2" t="n">
        <f aca="false">ROUND(T338-X338,10)</f>
        <v>0</v>
      </c>
      <c r="AD338" s="2" t="n">
        <f aca="false">ROUND(U338-Y338,10)</f>
        <v>0</v>
      </c>
      <c r="AE338" s="2" t="n">
        <f aca="false">COUNTIFS($AA338:$AD338,"&gt;"&amp;AA338)+COUNTIFS($AA338:AA338,AA338)</f>
        <v>1</v>
      </c>
      <c r="AF338" s="2" t="n">
        <f aca="false">COUNTIFS($AA338:$AD338,"&gt;"&amp;AB338)+COUNTIFS($AA338:AB338,AB338)</f>
        <v>2</v>
      </c>
      <c r="AG338" s="2" t="n">
        <f aca="false">COUNTIFS($AA338:$AD338,"&gt;"&amp;AC338)+COUNTIFS($AA338:AC338,AC338)</f>
        <v>3</v>
      </c>
      <c r="AH338" s="2" t="n">
        <f aca="false">COUNTIFS($AA338:$AD338,"&gt;"&amp;AD338)+COUNTIFS($AA338:AD338,AD338)</f>
        <v>4</v>
      </c>
      <c r="AI338" s="2" t="str">
        <f aca="false">IF(COUNTA(A338:I338)=0,"",IF(OR(NOT(ISNUMBER(A338)),B338="",COUNTIFS(Reparto!$A$8:INDEX(Reparto!$A$8:$A$11,Reparto!$E$5),C338)&lt;&gt;1,NOT(ISNUMBER(D338)),ABS(D338-ROUND(D338,2))&gt;0.000001,MIN(J338:M338)&lt;0,SUM(J338:M338)&lt;=0,COUNT(J338:M338)&lt;&gt;4,ABS(SUM(N338:Q338)-D338)&gt;0.000001),"REVISAR datos","Correcto"))</f>
        <v/>
      </c>
    </row>
    <row r="339" customFormat="false" ht="24" hidden="false" customHeight="true" outlineLevel="0" collapsed="false">
      <c r="A339" s="19"/>
      <c r="B339" s="17"/>
      <c r="C339" s="17"/>
      <c r="D339" s="18"/>
      <c r="E339" s="17"/>
      <c r="F339" s="17"/>
      <c r="G339" s="17"/>
      <c r="H339" s="17"/>
      <c r="I339" s="17"/>
      <c r="J339" s="2" t="n">
        <f aca="false">IF(1&gt;Reparto!$E$5,0,IF(F339="",Reparto!$D$8,F339))</f>
        <v>1800</v>
      </c>
      <c r="K339" s="2" t="n">
        <f aca="false">IF(2&gt;Reparto!$E$5,0,IF(G339="",Reparto!$D$9,G339))</f>
        <v>1200</v>
      </c>
      <c r="L339" s="2" t="n">
        <f aca="false">IF(3&gt;Reparto!$E$5,0,IF(H339="",Reparto!$D$10,H339))</f>
        <v>0</v>
      </c>
      <c r="M339" s="2" t="n">
        <f aca="false">IF(4&gt;Reparto!$E$5,0,IF(I339="",Reparto!$D$11,I339))</f>
        <v>0</v>
      </c>
      <c r="N339" s="8" t="n">
        <f aca="false">IF(OR(NOT(ISNUMBER(D339)),SUM(J339:M339)&lt;=0),0,SIGN(D339)*(V339+IF(AE339&lt;=$Z339,1,0))/100)</f>
        <v>0</v>
      </c>
      <c r="O339" s="8" t="n">
        <f aca="false">IF(OR(NOT(ISNUMBER(D339)),SUM(J339:M339)&lt;=0),0,SIGN(D339)*(W339+IF(AF339&lt;=$Z339,1,0))/100)</f>
        <v>0</v>
      </c>
      <c r="P339" s="8" t="n">
        <f aca="false">IF(OR(NOT(ISNUMBER(D339)),SUM(J339:M339)&lt;=0),0,SIGN(D339)*(X339+IF(AG339&lt;=$Z339,1,0))/100)</f>
        <v>0</v>
      </c>
      <c r="Q339" s="8" t="n">
        <f aca="false">IF(OR(NOT(ISNUMBER(D339)),SUM(J339:M339)&lt;=0),0,SIGN(D339)*(Y339+IF(AH339&lt;=$Z339,1,0))/100)</f>
        <v>0</v>
      </c>
      <c r="R339" s="2" t="n">
        <f aca="false">IF(OR(NOT(ISNUMBER(D339)),SUM(J339:M339)&lt;=0),0,ROUND(ROUND(ABS(D339)*100,0)*J339/SUM(J339:M339),10))</f>
        <v>0</v>
      </c>
      <c r="S339" s="2" t="n">
        <f aca="false">IF(OR(NOT(ISNUMBER(D339)),SUM(J339:M339)&lt;=0),0,ROUND(ROUND(ABS(D339)*100,0)*K339/SUM(J339:M339),10))</f>
        <v>0</v>
      </c>
      <c r="T339" s="2" t="n">
        <f aca="false">IF(OR(NOT(ISNUMBER(D339)),SUM(J339:M339)&lt;=0),0,ROUND(ROUND(ABS(D339)*100,0)*L339/SUM(J339:M339),10))</f>
        <v>0</v>
      </c>
      <c r="U339" s="2" t="n">
        <f aca="false">IF(OR(NOT(ISNUMBER(D339)),SUM(J339:M339)&lt;=0),0,ROUND(ROUND(ABS(D339)*100,0)*M339/SUM(J339:M339),10))</f>
        <v>0</v>
      </c>
      <c r="V339" s="2" t="n">
        <f aca="false">INT(R339)</f>
        <v>0</v>
      </c>
      <c r="W339" s="2" t="n">
        <f aca="false">INT(S339)</f>
        <v>0</v>
      </c>
      <c r="X339" s="2" t="n">
        <f aca="false">INT(T339)</f>
        <v>0</v>
      </c>
      <c r="Y339" s="2" t="n">
        <f aca="false">INT(U339)</f>
        <v>0</v>
      </c>
      <c r="Z339" s="2" t="n">
        <f aca="false">IF(ISNUMBER(D339),ROUND(ABS(D339)*100,0)-SUM(V339:Y339),0)</f>
        <v>0</v>
      </c>
      <c r="AA339" s="2" t="n">
        <f aca="false">ROUND(R339-V339,10)</f>
        <v>0</v>
      </c>
      <c r="AB339" s="2" t="n">
        <f aca="false">ROUND(S339-W339,10)</f>
        <v>0</v>
      </c>
      <c r="AC339" s="2" t="n">
        <f aca="false">ROUND(T339-X339,10)</f>
        <v>0</v>
      </c>
      <c r="AD339" s="2" t="n">
        <f aca="false">ROUND(U339-Y339,10)</f>
        <v>0</v>
      </c>
      <c r="AE339" s="2" t="n">
        <f aca="false">COUNTIFS($AA339:$AD339,"&gt;"&amp;AA339)+COUNTIFS($AA339:AA339,AA339)</f>
        <v>1</v>
      </c>
      <c r="AF339" s="2" t="n">
        <f aca="false">COUNTIFS($AA339:$AD339,"&gt;"&amp;AB339)+COUNTIFS($AA339:AB339,AB339)</f>
        <v>2</v>
      </c>
      <c r="AG339" s="2" t="n">
        <f aca="false">COUNTIFS($AA339:$AD339,"&gt;"&amp;AC339)+COUNTIFS($AA339:AC339,AC339)</f>
        <v>3</v>
      </c>
      <c r="AH339" s="2" t="n">
        <f aca="false">COUNTIFS($AA339:$AD339,"&gt;"&amp;AD339)+COUNTIFS($AA339:AD339,AD339)</f>
        <v>4</v>
      </c>
      <c r="AI339" s="2" t="str">
        <f aca="false">IF(COUNTA(A339:I339)=0,"",IF(OR(NOT(ISNUMBER(A339)),B339="",COUNTIFS(Reparto!$A$8:INDEX(Reparto!$A$8:$A$11,Reparto!$E$5),C339)&lt;&gt;1,NOT(ISNUMBER(D339)),ABS(D339-ROUND(D339,2))&gt;0.000001,MIN(J339:M339)&lt;0,SUM(J339:M339)&lt;=0,COUNT(J339:M339)&lt;&gt;4,ABS(SUM(N339:Q339)-D339)&gt;0.000001),"REVISAR datos","Correcto"))</f>
        <v/>
      </c>
    </row>
    <row r="340" customFormat="false" ht="24" hidden="false" customHeight="true" outlineLevel="0" collapsed="false">
      <c r="A340" s="19"/>
      <c r="B340" s="17"/>
      <c r="C340" s="17"/>
      <c r="D340" s="18"/>
      <c r="E340" s="17"/>
      <c r="F340" s="17"/>
      <c r="G340" s="17"/>
      <c r="H340" s="17"/>
      <c r="I340" s="17"/>
      <c r="J340" s="2" t="n">
        <f aca="false">IF(1&gt;Reparto!$E$5,0,IF(F340="",Reparto!$D$8,F340))</f>
        <v>1800</v>
      </c>
      <c r="K340" s="2" t="n">
        <f aca="false">IF(2&gt;Reparto!$E$5,0,IF(G340="",Reparto!$D$9,G340))</f>
        <v>1200</v>
      </c>
      <c r="L340" s="2" t="n">
        <f aca="false">IF(3&gt;Reparto!$E$5,0,IF(H340="",Reparto!$D$10,H340))</f>
        <v>0</v>
      </c>
      <c r="M340" s="2" t="n">
        <f aca="false">IF(4&gt;Reparto!$E$5,0,IF(I340="",Reparto!$D$11,I340))</f>
        <v>0</v>
      </c>
      <c r="N340" s="8" t="n">
        <f aca="false">IF(OR(NOT(ISNUMBER(D340)),SUM(J340:M340)&lt;=0),0,SIGN(D340)*(V340+IF(AE340&lt;=$Z340,1,0))/100)</f>
        <v>0</v>
      </c>
      <c r="O340" s="8" t="n">
        <f aca="false">IF(OR(NOT(ISNUMBER(D340)),SUM(J340:M340)&lt;=0),0,SIGN(D340)*(W340+IF(AF340&lt;=$Z340,1,0))/100)</f>
        <v>0</v>
      </c>
      <c r="P340" s="8" t="n">
        <f aca="false">IF(OR(NOT(ISNUMBER(D340)),SUM(J340:M340)&lt;=0),0,SIGN(D340)*(X340+IF(AG340&lt;=$Z340,1,0))/100)</f>
        <v>0</v>
      </c>
      <c r="Q340" s="8" t="n">
        <f aca="false">IF(OR(NOT(ISNUMBER(D340)),SUM(J340:M340)&lt;=0),0,SIGN(D340)*(Y340+IF(AH340&lt;=$Z340,1,0))/100)</f>
        <v>0</v>
      </c>
      <c r="R340" s="2" t="n">
        <f aca="false">IF(OR(NOT(ISNUMBER(D340)),SUM(J340:M340)&lt;=0),0,ROUND(ROUND(ABS(D340)*100,0)*J340/SUM(J340:M340),10))</f>
        <v>0</v>
      </c>
      <c r="S340" s="2" t="n">
        <f aca="false">IF(OR(NOT(ISNUMBER(D340)),SUM(J340:M340)&lt;=0),0,ROUND(ROUND(ABS(D340)*100,0)*K340/SUM(J340:M340),10))</f>
        <v>0</v>
      </c>
      <c r="T340" s="2" t="n">
        <f aca="false">IF(OR(NOT(ISNUMBER(D340)),SUM(J340:M340)&lt;=0),0,ROUND(ROUND(ABS(D340)*100,0)*L340/SUM(J340:M340),10))</f>
        <v>0</v>
      </c>
      <c r="U340" s="2" t="n">
        <f aca="false">IF(OR(NOT(ISNUMBER(D340)),SUM(J340:M340)&lt;=0),0,ROUND(ROUND(ABS(D340)*100,0)*M340/SUM(J340:M340),10))</f>
        <v>0</v>
      </c>
      <c r="V340" s="2" t="n">
        <f aca="false">INT(R340)</f>
        <v>0</v>
      </c>
      <c r="W340" s="2" t="n">
        <f aca="false">INT(S340)</f>
        <v>0</v>
      </c>
      <c r="X340" s="2" t="n">
        <f aca="false">INT(T340)</f>
        <v>0</v>
      </c>
      <c r="Y340" s="2" t="n">
        <f aca="false">INT(U340)</f>
        <v>0</v>
      </c>
      <c r="Z340" s="2" t="n">
        <f aca="false">IF(ISNUMBER(D340),ROUND(ABS(D340)*100,0)-SUM(V340:Y340),0)</f>
        <v>0</v>
      </c>
      <c r="AA340" s="2" t="n">
        <f aca="false">ROUND(R340-V340,10)</f>
        <v>0</v>
      </c>
      <c r="AB340" s="2" t="n">
        <f aca="false">ROUND(S340-W340,10)</f>
        <v>0</v>
      </c>
      <c r="AC340" s="2" t="n">
        <f aca="false">ROUND(T340-X340,10)</f>
        <v>0</v>
      </c>
      <c r="AD340" s="2" t="n">
        <f aca="false">ROUND(U340-Y340,10)</f>
        <v>0</v>
      </c>
      <c r="AE340" s="2" t="n">
        <f aca="false">COUNTIFS($AA340:$AD340,"&gt;"&amp;AA340)+COUNTIFS($AA340:AA340,AA340)</f>
        <v>1</v>
      </c>
      <c r="AF340" s="2" t="n">
        <f aca="false">COUNTIFS($AA340:$AD340,"&gt;"&amp;AB340)+COUNTIFS($AA340:AB340,AB340)</f>
        <v>2</v>
      </c>
      <c r="AG340" s="2" t="n">
        <f aca="false">COUNTIFS($AA340:$AD340,"&gt;"&amp;AC340)+COUNTIFS($AA340:AC340,AC340)</f>
        <v>3</v>
      </c>
      <c r="AH340" s="2" t="n">
        <f aca="false">COUNTIFS($AA340:$AD340,"&gt;"&amp;AD340)+COUNTIFS($AA340:AD340,AD340)</f>
        <v>4</v>
      </c>
      <c r="AI340" s="2" t="str">
        <f aca="false">IF(COUNTA(A340:I340)=0,"",IF(OR(NOT(ISNUMBER(A340)),B340="",COUNTIFS(Reparto!$A$8:INDEX(Reparto!$A$8:$A$11,Reparto!$E$5),C340)&lt;&gt;1,NOT(ISNUMBER(D340)),ABS(D340-ROUND(D340,2))&gt;0.000001,MIN(J340:M340)&lt;0,SUM(J340:M340)&lt;=0,COUNT(J340:M340)&lt;&gt;4,ABS(SUM(N340:Q340)-D340)&gt;0.000001),"REVISAR datos","Correcto"))</f>
        <v/>
      </c>
    </row>
    <row r="341" customFormat="false" ht="24" hidden="false" customHeight="true" outlineLevel="0" collapsed="false">
      <c r="A341" s="19"/>
      <c r="B341" s="17"/>
      <c r="C341" s="17"/>
      <c r="D341" s="18"/>
      <c r="E341" s="17"/>
      <c r="F341" s="17"/>
      <c r="G341" s="17"/>
      <c r="H341" s="17"/>
      <c r="I341" s="17"/>
      <c r="J341" s="2" t="n">
        <f aca="false">IF(1&gt;Reparto!$E$5,0,IF(F341="",Reparto!$D$8,F341))</f>
        <v>1800</v>
      </c>
      <c r="K341" s="2" t="n">
        <f aca="false">IF(2&gt;Reparto!$E$5,0,IF(G341="",Reparto!$D$9,G341))</f>
        <v>1200</v>
      </c>
      <c r="L341" s="2" t="n">
        <f aca="false">IF(3&gt;Reparto!$E$5,0,IF(H341="",Reparto!$D$10,H341))</f>
        <v>0</v>
      </c>
      <c r="M341" s="2" t="n">
        <f aca="false">IF(4&gt;Reparto!$E$5,0,IF(I341="",Reparto!$D$11,I341))</f>
        <v>0</v>
      </c>
      <c r="N341" s="8" t="n">
        <f aca="false">IF(OR(NOT(ISNUMBER(D341)),SUM(J341:M341)&lt;=0),0,SIGN(D341)*(V341+IF(AE341&lt;=$Z341,1,0))/100)</f>
        <v>0</v>
      </c>
      <c r="O341" s="8" t="n">
        <f aca="false">IF(OR(NOT(ISNUMBER(D341)),SUM(J341:M341)&lt;=0),0,SIGN(D341)*(W341+IF(AF341&lt;=$Z341,1,0))/100)</f>
        <v>0</v>
      </c>
      <c r="P341" s="8" t="n">
        <f aca="false">IF(OR(NOT(ISNUMBER(D341)),SUM(J341:M341)&lt;=0),0,SIGN(D341)*(X341+IF(AG341&lt;=$Z341,1,0))/100)</f>
        <v>0</v>
      </c>
      <c r="Q341" s="8" t="n">
        <f aca="false">IF(OR(NOT(ISNUMBER(D341)),SUM(J341:M341)&lt;=0),0,SIGN(D341)*(Y341+IF(AH341&lt;=$Z341,1,0))/100)</f>
        <v>0</v>
      </c>
      <c r="R341" s="2" t="n">
        <f aca="false">IF(OR(NOT(ISNUMBER(D341)),SUM(J341:M341)&lt;=0),0,ROUND(ROUND(ABS(D341)*100,0)*J341/SUM(J341:M341),10))</f>
        <v>0</v>
      </c>
      <c r="S341" s="2" t="n">
        <f aca="false">IF(OR(NOT(ISNUMBER(D341)),SUM(J341:M341)&lt;=0),0,ROUND(ROUND(ABS(D341)*100,0)*K341/SUM(J341:M341),10))</f>
        <v>0</v>
      </c>
      <c r="T341" s="2" t="n">
        <f aca="false">IF(OR(NOT(ISNUMBER(D341)),SUM(J341:M341)&lt;=0),0,ROUND(ROUND(ABS(D341)*100,0)*L341/SUM(J341:M341),10))</f>
        <v>0</v>
      </c>
      <c r="U341" s="2" t="n">
        <f aca="false">IF(OR(NOT(ISNUMBER(D341)),SUM(J341:M341)&lt;=0),0,ROUND(ROUND(ABS(D341)*100,0)*M341/SUM(J341:M341),10))</f>
        <v>0</v>
      </c>
      <c r="V341" s="2" t="n">
        <f aca="false">INT(R341)</f>
        <v>0</v>
      </c>
      <c r="W341" s="2" t="n">
        <f aca="false">INT(S341)</f>
        <v>0</v>
      </c>
      <c r="X341" s="2" t="n">
        <f aca="false">INT(T341)</f>
        <v>0</v>
      </c>
      <c r="Y341" s="2" t="n">
        <f aca="false">INT(U341)</f>
        <v>0</v>
      </c>
      <c r="Z341" s="2" t="n">
        <f aca="false">IF(ISNUMBER(D341),ROUND(ABS(D341)*100,0)-SUM(V341:Y341),0)</f>
        <v>0</v>
      </c>
      <c r="AA341" s="2" t="n">
        <f aca="false">ROUND(R341-V341,10)</f>
        <v>0</v>
      </c>
      <c r="AB341" s="2" t="n">
        <f aca="false">ROUND(S341-W341,10)</f>
        <v>0</v>
      </c>
      <c r="AC341" s="2" t="n">
        <f aca="false">ROUND(T341-X341,10)</f>
        <v>0</v>
      </c>
      <c r="AD341" s="2" t="n">
        <f aca="false">ROUND(U341-Y341,10)</f>
        <v>0</v>
      </c>
      <c r="AE341" s="2" t="n">
        <f aca="false">COUNTIFS($AA341:$AD341,"&gt;"&amp;AA341)+COUNTIFS($AA341:AA341,AA341)</f>
        <v>1</v>
      </c>
      <c r="AF341" s="2" t="n">
        <f aca="false">COUNTIFS($AA341:$AD341,"&gt;"&amp;AB341)+COUNTIFS($AA341:AB341,AB341)</f>
        <v>2</v>
      </c>
      <c r="AG341" s="2" t="n">
        <f aca="false">COUNTIFS($AA341:$AD341,"&gt;"&amp;AC341)+COUNTIFS($AA341:AC341,AC341)</f>
        <v>3</v>
      </c>
      <c r="AH341" s="2" t="n">
        <f aca="false">COUNTIFS($AA341:$AD341,"&gt;"&amp;AD341)+COUNTIFS($AA341:AD341,AD341)</f>
        <v>4</v>
      </c>
      <c r="AI341" s="2" t="str">
        <f aca="false">IF(COUNTA(A341:I341)=0,"",IF(OR(NOT(ISNUMBER(A341)),B341="",COUNTIFS(Reparto!$A$8:INDEX(Reparto!$A$8:$A$11,Reparto!$E$5),C341)&lt;&gt;1,NOT(ISNUMBER(D341)),ABS(D341-ROUND(D341,2))&gt;0.000001,MIN(J341:M341)&lt;0,SUM(J341:M341)&lt;=0,COUNT(J341:M341)&lt;&gt;4,ABS(SUM(N341:Q341)-D341)&gt;0.000001),"REVISAR datos","Correcto"))</f>
        <v/>
      </c>
    </row>
    <row r="342" customFormat="false" ht="24" hidden="false" customHeight="true" outlineLevel="0" collapsed="false">
      <c r="A342" s="19"/>
      <c r="B342" s="17"/>
      <c r="C342" s="17"/>
      <c r="D342" s="18"/>
      <c r="E342" s="17"/>
      <c r="F342" s="17"/>
      <c r="G342" s="17"/>
      <c r="H342" s="17"/>
      <c r="I342" s="17"/>
      <c r="J342" s="2" t="n">
        <f aca="false">IF(1&gt;Reparto!$E$5,0,IF(F342="",Reparto!$D$8,F342))</f>
        <v>1800</v>
      </c>
      <c r="K342" s="2" t="n">
        <f aca="false">IF(2&gt;Reparto!$E$5,0,IF(G342="",Reparto!$D$9,G342))</f>
        <v>1200</v>
      </c>
      <c r="L342" s="2" t="n">
        <f aca="false">IF(3&gt;Reparto!$E$5,0,IF(H342="",Reparto!$D$10,H342))</f>
        <v>0</v>
      </c>
      <c r="M342" s="2" t="n">
        <f aca="false">IF(4&gt;Reparto!$E$5,0,IF(I342="",Reparto!$D$11,I342))</f>
        <v>0</v>
      </c>
      <c r="N342" s="8" t="n">
        <f aca="false">IF(OR(NOT(ISNUMBER(D342)),SUM(J342:M342)&lt;=0),0,SIGN(D342)*(V342+IF(AE342&lt;=$Z342,1,0))/100)</f>
        <v>0</v>
      </c>
      <c r="O342" s="8" t="n">
        <f aca="false">IF(OR(NOT(ISNUMBER(D342)),SUM(J342:M342)&lt;=0),0,SIGN(D342)*(W342+IF(AF342&lt;=$Z342,1,0))/100)</f>
        <v>0</v>
      </c>
      <c r="P342" s="8" t="n">
        <f aca="false">IF(OR(NOT(ISNUMBER(D342)),SUM(J342:M342)&lt;=0),0,SIGN(D342)*(X342+IF(AG342&lt;=$Z342,1,0))/100)</f>
        <v>0</v>
      </c>
      <c r="Q342" s="8" t="n">
        <f aca="false">IF(OR(NOT(ISNUMBER(D342)),SUM(J342:M342)&lt;=0),0,SIGN(D342)*(Y342+IF(AH342&lt;=$Z342,1,0))/100)</f>
        <v>0</v>
      </c>
      <c r="R342" s="2" t="n">
        <f aca="false">IF(OR(NOT(ISNUMBER(D342)),SUM(J342:M342)&lt;=0),0,ROUND(ROUND(ABS(D342)*100,0)*J342/SUM(J342:M342),10))</f>
        <v>0</v>
      </c>
      <c r="S342" s="2" t="n">
        <f aca="false">IF(OR(NOT(ISNUMBER(D342)),SUM(J342:M342)&lt;=0),0,ROUND(ROUND(ABS(D342)*100,0)*K342/SUM(J342:M342),10))</f>
        <v>0</v>
      </c>
      <c r="T342" s="2" t="n">
        <f aca="false">IF(OR(NOT(ISNUMBER(D342)),SUM(J342:M342)&lt;=0),0,ROUND(ROUND(ABS(D342)*100,0)*L342/SUM(J342:M342),10))</f>
        <v>0</v>
      </c>
      <c r="U342" s="2" t="n">
        <f aca="false">IF(OR(NOT(ISNUMBER(D342)),SUM(J342:M342)&lt;=0),0,ROUND(ROUND(ABS(D342)*100,0)*M342/SUM(J342:M342),10))</f>
        <v>0</v>
      </c>
      <c r="V342" s="2" t="n">
        <f aca="false">INT(R342)</f>
        <v>0</v>
      </c>
      <c r="W342" s="2" t="n">
        <f aca="false">INT(S342)</f>
        <v>0</v>
      </c>
      <c r="X342" s="2" t="n">
        <f aca="false">INT(T342)</f>
        <v>0</v>
      </c>
      <c r="Y342" s="2" t="n">
        <f aca="false">INT(U342)</f>
        <v>0</v>
      </c>
      <c r="Z342" s="2" t="n">
        <f aca="false">IF(ISNUMBER(D342),ROUND(ABS(D342)*100,0)-SUM(V342:Y342),0)</f>
        <v>0</v>
      </c>
      <c r="AA342" s="2" t="n">
        <f aca="false">ROUND(R342-V342,10)</f>
        <v>0</v>
      </c>
      <c r="AB342" s="2" t="n">
        <f aca="false">ROUND(S342-W342,10)</f>
        <v>0</v>
      </c>
      <c r="AC342" s="2" t="n">
        <f aca="false">ROUND(T342-X342,10)</f>
        <v>0</v>
      </c>
      <c r="AD342" s="2" t="n">
        <f aca="false">ROUND(U342-Y342,10)</f>
        <v>0</v>
      </c>
      <c r="AE342" s="2" t="n">
        <f aca="false">COUNTIFS($AA342:$AD342,"&gt;"&amp;AA342)+COUNTIFS($AA342:AA342,AA342)</f>
        <v>1</v>
      </c>
      <c r="AF342" s="2" t="n">
        <f aca="false">COUNTIFS($AA342:$AD342,"&gt;"&amp;AB342)+COUNTIFS($AA342:AB342,AB342)</f>
        <v>2</v>
      </c>
      <c r="AG342" s="2" t="n">
        <f aca="false">COUNTIFS($AA342:$AD342,"&gt;"&amp;AC342)+COUNTIFS($AA342:AC342,AC342)</f>
        <v>3</v>
      </c>
      <c r="AH342" s="2" t="n">
        <f aca="false">COUNTIFS($AA342:$AD342,"&gt;"&amp;AD342)+COUNTIFS($AA342:AD342,AD342)</f>
        <v>4</v>
      </c>
      <c r="AI342" s="2" t="str">
        <f aca="false">IF(COUNTA(A342:I342)=0,"",IF(OR(NOT(ISNUMBER(A342)),B342="",COUNTIFS(Reparto!$A$8:INDEX(Reparto!$A$8:$A$11,Reparto!$E$5),C342)&lt;&gt;1,NOT(ISNUMBER(D342)),ABS(D342-ROUND(D342,2))&gt;0.000001,MIN(J342:M342)&lt;0,SUM(J342:M342)&lt;=0,COUNT(J342:M342)&lt;&gt;4,ABS(SUM(N342:Q342)-D342)&gt;0.000001),"REVISAR datos","Correcto"))</f>
        <v/>
      </c>
    </row>
    <row r="343" customFormat="false" ht="24" hidden="false" customHeight="true" outlineLevel="0" collapsed="false">
      <c r="A343" s="19"/>
      <c r="B343" s="17"/>
      <c r="C343" s="17"/>
      <c r="D343" s="18"/>
      <c r="E343" s="17"/>
      <c r="F343" s="17"/>
      <c r="G343" s="17"/>
      <c r="H343" s="17"/>
      <c r="I343" s="17"/>
      <c r="J343" s="2" t="n">
        <f aca="false">IF(1&gt;Reparto!$E$5,0,IF(F343="",Reparto!$D$8,F343))</f>
        <v>1800</v>
      </c>
      <c r="K343" s="2" t="n">
        <f aca="false">IF(2&gt;Reparto!$E$5,0,IF(G343="",Reparto!$D$9,G343))</f>
        <v>1200</v>
      </c>
      <c r="L343" s="2" t="n">
        <f aca="false">IF(3&gt;Reparto!$E$5,0,IF(H343="",Reparto!$D$10,H343))</f>
        <v>0</v>
      </c>
      <c r="M343" s="2" t="n">
        <f aca="false">IF(4&gt;Reparto!$E$5,0,IF(I343="",Reparto!$D$11,I343))</f>
        <v>0</v>
      </c>
      <c r="N343" s="8" t="n">
        <f aca="false">IF(OR(NOT(ISNUMBER(D343)),SUM(J343:M343)&lt;=0),0,SIGN(D343)*(V343+IF(AE343&lt;=$Z343,1,0))/100)</f>
        <v>0</v>
      </c>
      <c r="O343" s="8" t="n">
        <f aca="false">IF(OR(NOT(ISNUMBER(D343)),SUM(J343:M343)&lt;=0),0,SIGN(D343)*(W343+IF(AF343&lt;=$Z343,1,0))/100)</f>
        <v>0</v>
      </c>
      <c r="P343" s="8" t="n">
        <f aca="false">IF(OR(NOT(ISNUMBER(D343)),SUM(J343:M343)&lt;=0),0,SIGN(D343)*(X343+IF(AG343&lt;=$Z343,1,0))/100)</f>
        <v>0</v>
      </c>
      <c r="Q343" s="8" t="n">
        <f aca="false">IF(OR(NOT(ISNUMBER(D343)),SUM(J343:M343)&lt;=0),0,SIGN(D343)*(Y343+IF(AH343&lt;=$Z343,1,0))/100)</f>
        <v>0</v>
      </c>
      <c r="R343" s="2" t="n">
        <f aca="false">IF(OR(NOT(ISNUMBER(D343)),SUM(J343:M343)&lt;=0),0,ROUND(ROUND(ABS(D343)*100,0)*J343/SUM(J343:M343),10))</f>
        <v>0</v>
      </c>
      <c r="S343" s="2" t="n">
        <f aca="false">IF(OR(NOT(ISNUMBER(D343)),SUM(J343:M343)&lt;=0),0,ROUND(ROUND(ABS(D343)*100,0)*K343/SUM(J343:M343),10))</f>
        <v>0</v>
      </c>
      <c r="T343" s="2" t="n">
        <f aca="false">IF(OR(NOT(ISNUMBER(D343)),SUM(J343:M343)&lt;=0),0,ROUND(ROUND(ABS(D343)*100,0)*L343/SUM(J343:M343),10))</f>
        <v>0</v>
      </c>
      <c r="U343" s="2" t="n">
        <f aca="false">IF(OR(NOT(ISNUMBER(D343)),SUM(J343:M343)&lt;=0),0,ROUND(ROUND(ABS(D343)*100,0)*M343/SUM(J343:M343),10))</f>
        <v>0</v>
      </c>
      <c r="V343" s="2" t="n">
        <f aca="false">INT(R343)</f>
        <v>0</v>
      </c>
      <c r="W343" s="2" t="n">
        <f aca="false">INT(S343)</f>
        <v>0</v>
      </c>
      <c r="X343" s="2" t="n">
        <f aca="false">INT(T343)</f>
        <v>0</v>
      </c>
      <c r="Y343" s="2" t="n">
        <f aca="false">INT(U343)</f>
        <v>0</v>
      </c>
      <c r="Z343" s="2" t="n">
        <f aca="false">IF(ISNUMBER(D343),ROUND(ABS(D343)*100,0)-SUM(V343:Y343),0)</f>
        <v>0</v>
      </c>
      <c r="AA343" s="2" t="n">
        <f aca="false">ROUND(R343-V343,10)</f>
        <v>0</v>
      </c>
      <c r="AB343" s="2" t="n">
        <f aca="false">ROUND(S343-W343,10)</f>
        <v>0</v>
      </c>
      <c r="AC343" s="2" t="n">
        <f aca="false">ROUND(T343-X343,10)</f>
        <v>0</v>
      </c>
      <c r="AD343" s="2" t="n">
        <f aca="false">ROUND(U343-Y343,10)</f>
        <v>0</v>
      </c>
      <c r="AE343" s="2" t="n">
        <f aca="false">COUNTIFS($AA343:$AD343,"&gt;"&amp;AA343)+COUNTIFS($AA343:AA343,AA343)</f>
        <v>1</v>
      </c>
      <c r="AF343" s="2" t="n">
        <f aca="false">COUNTIFS($AA343:$AD343,"&gt;"&amp;AB343)+COUNTIFS($AA343:AB343,AB343)</f>
        <v>2</v>
      </c>
      <c r="AG343" s="2" t="n">
        <f aca="false">COUNTIFS($AA343:$AD343,"&gt;"&amp;AC343)+COUNTIFS($AA343:AC343,AC343)</f>
        <v>3</v>
      </c>
      <c r="AH343" s="2" t="n">
        <f aca="false">COUNTIFS($AA343:$AD343,"&gt;"&amp;AD343)+COUNTIFS($AA343:AD343,AD343)</f>
        <v>4</v>
      </c>
      <c r="AI343" s="2" t="str">
        <f aca="false">IF(COUNTA(A343:I343)=0,"",IF(OR(NOT(ISNUMBER(A343)),B343="",COUNTIFS(Reparto!$A$8:INDEX(Reparto!$A$8:$A$11,Reparto!$E$5),C343)&lt;&gt;1,NOT(ISNUMBER(D343)),ABS(D343-ROUND(D343,2))&gt;0.000001,MIN(J343:M343)&lt;0,SUM(J343:M343)&lt;=0,COUNT(J343:M343)&lt;&gt;4,ABS(SUM(N343:Q343)-D343)&gt;0.000001),"REVISAR datos","Correcto"))</f>
        <v/>
      </c>
    </row>
    <row r="344" customFormat="false" ht="24" hidden="false" customHeight="true" outlineLevel="0" collapsed="false">
      <c r="A344" s="19"/>
      <c r="B344" s="17"/>
      <c r="C344" s="17"/>
      <c r="D344" s="18"/>
      <c r="E344" s="17"/>
      <c r="F344" s="17"/>
      <c r="G344" s="17"/>
      <c r="H344" s="17"/>
      <c r="I344" s="17"/>
      <c r="J344" s="2" t="n">
        <f aca="false">IF(1&gt;Reparto!$E$5,0,IF(F344="",Reparto!$D$8,F344))</f>
        <v>1800</v>
      </c>
      <c r="K344" s="2" t="n">
        <f aca="false">IF(2&gt;Reparto!$E$5,0,IF(G344="",Reparto!$D$9,G344))</f>
        <v>1200</v>
      </c>
      <c r="L344" s="2" t="n">
        <f aca="false">IF(3&gt;Reparto!$E$5,0,IF(H344="",Reparto!$D$10,H344))</f>
        <v>0</v>
      </c>
      <c r="M344" s="2" t="n">
        <f aca="false">IF(4&gt;Reparto!$E$5,0,IF(I344="",Reparto!$D$11,I344))</f>
        <v>0</v>
      </c>
      <c r="N344" s="8" t="n">
        <f aca="false">IF(OR(NOT(ISNUMBER(D344)),SUM(J344:M344)&lt;=0),0,SIGN(D344)*(V344+IF(AE344&lt;=$Z344,1,0))/100)</f>
        <v>0</v>
      </c>
      <c r="O344" s="8" t="n">
        <f aca="false">IF(OR(NOT(ISNUMBER(D344)),SUM(J344:M344)&lt;=0),0,SIGN(D344)*(W344+IF(AF344&lt;=$Z344,1,0))/100)</f>
        <v>0</v>
      </c>
      <c r="P344" s="8" t="n">
        <f aca="false">IF(OR(NOT(ISNUMBER(D344)),SUM(J344:M344)&lt;=0),0,SIGN(D344)*(X344+IF(AG344&lt;=$Z344,1,0))/100)</f>
        <v>0</v>
      </c>
      <c r="Q344" s="8" t="n">
        <f aca="false">IF(OR(NOT(ISNUMBER(D344)),SUM(J344:M344)&lt;=0),0,SIGN(D344)*(Y344+IF(AH344&lt;=$Z344,1,0))/100)</f>
        <v>0</v>
      </c>
      <c r="R344" s="2" t="n">
        <f aca="false">IF(OR(NOT(ISNUMBER(D344)),SUM(J344:M344)&lt;=0),0,ROUND(ROUND(ABS(D344)*100,0)*J344/SUM(J344:M344),10))</f>
        <v>0</v>
      </c>
      <c r="S344" s="2" t="n">
        <f aca="false">IF(OR(NOT(ISNUMBER(D344)),SUM(J344:M344)&lt;=0),0,ROUND(ROUND(ABS(D344)*100,0)*K344/SUM(J344:M344),10))</f>
        <v>0</v>
      </c>
      <c r="T344" s="2" t="n">
        <f aca="false">IF(OR(NOT(ISNUMBER(D344)),SUM(J344:M344)&lt;=0),0,ROUND(ROUND(ABS(D344)*100,0)*L344/SUM(J344:M344),10))</f>
        <v>0</v>
      </c>
      <c r="U344" s="2" t="n">
        <f aca="false">IF(OR(NOT(ISNUMBER(D344)),SUM(J344:M344)&lt;=0),0,ROUND(ROUND(ABS(D344)*100,0)*M344/SUM(J344:M344),10))</f>
        <v>0</v>
      </c>
      <c r="V344" s="2" t="n">
        <f aca="false">INT(R344)</f>
        <v>0</v>
      </c>
      <c r="W344" s="2" t="n">
        <f aca="false">INT(S344)</f>
        <v>0</v>
      </c>
      <c r="X344" s="2" t="n">
        <f aca="false">INT(T344)</f>
        <v>0</v>
      </c>
      <c r="Y344" s="2" t="n">
        <f aca="false">INT(U344)</f>
        <v>0</v>
      </c>
      <c r="Z344" s="2" t="n">
        <f aca="false">IF(ISNUMBER(D344),ROUND(ABS(D344)*100,0)-SUM(V344:Y344),0)</f>
        <v>0</v>
      </c>
      <c r="AA344" s="2" t="n">
        <f aca="false">ROUND(R344-V344,10)</f>
        <v>0</v>
      </c>
      <c r="AB344" s="2" t="n">
        <f aca="false">ROUND(S344-W344,10)</f>
        <v>0</v>
      </c>
      <c r="AC344" s="2" t="n">
        <f aca="false">ROUND(T344-X344,10)</f>
        <v>0</v>
      </c>
      <c r="AD344" s="2" t="n">
        <f aca="false">ROUND(U344-Y344,10)</f>
        <v>0</v>
      </c>
      <c r="AE344" s="2" t="n">
        <f aca="false">COUNTIFS($AA344:$AD344,"&gt;"&amp;AA344)+COUNTIFS($AA344:AA344,AA344)</f>
        <v>1</v>
      </c>
      <c r="AF344" s="2" t="n">
        <f aca="false">COUNTIFS($AA344:$AD344,"&gt;"&amp;AB344)+COUNTIFS($AA344:AB344,AB344)</f>
        <v>2</v>
      </c>
      <c r="AG344" s="2" t="n">
        <f aca="false">COUNTIFS($AA344:$AD344,"&gt;"&amp;AC344)+COUNTIFS($AA344:AC344,AC344)</f>
        <v>3</v>
      </c>
      <c r="AH344" s="2" t="n">
        <f aca="false">COUNTIFS($AA344:$AD344,"&gt;"&amp;AD344)+COUNTIFS($AA344:AD344,AD344)</f>
        <v>4</v>
      </c>
      <c r="AI344" s="2" t="str">
        <f aca="false">IF(COUNTA(A344:I344)=0,"",IF(OR(NOT(ISNUMBER(A344)),B344="",COUNTIFS(Reparto!$A$8:INDEX(Reparto!$A$8:$A$11,Reparto!$E$5),C344)&lt;&gt;1,NOT(ISNUMBER(D344)),ABS(D344-ROUND(D344,2))&gt;0.000001,MIN(J344:M344)&lt;0,SUM(J344:M344)&lt;=0,COUNT(J344:M344)&lt;&gt;4,ABS(SUM(N344:Q344)-D344)&gt;0.000001),"REVISAR datos","Correcto"))</f>
        <v/>
      </c>
    </row>
    <row r="345" customFormat="false" ht="24" hidden="false" customHeight="true" outlineLevel="0" collapsed="false">
      <c r="A345" s="19"/>
      <c r="B345" s="17"/>
      <c r="C345" s="17"/>
      <c r="D345" s="18"/>
      <c r="E345" s="17"/>
      <c r="F345" s="17"/>
      <c r="G345" s="17"/>
      <c r="H345" s="17"/>
      <c r="I345" s="17"/>
      <c r="J345" s="2" t="n">
        <f aca="false">IF(1&gt;Reparto!$E$5,0,IF(F345="",Reparto!$D$8,F345))</f>
        <v>1800</v>
      </c>
      <c r="K345" s="2" t="n">
        <f aca="false">IF(2&gt;Reparto!$E$5,0,IF(G345="",Reparto!$D$9,G345))</f>
        <v>1200</v>
      </c>
      <c r="L345" s="2" t="n">
        <f aca="false">IF(3&gt;Reparto!$E$5,0,IF(H345="",Reparto!$D$10,H345))</f>
        <v>0</v>
      </c>
      <c r="M345" s="2" t="n">
        <f aca="false">IF(4&gt;Reparto!$E$5,0,IF(I345="",Reparto!$D$11,I345))</f>
        <v>0</v>
      </c>
      <c r="N345" s="8" t="n">
        <f aca="false">IF(OR(NOT(ISNUMBER(D345)),SUM(J345:M345)&lt;=0),0,SIGN(D345)*(V345+IF(AE345&lt;=$Z345,1,0))/100)</f>
        <v>0</v>
      </c>
      <c r="O345" s="8" t="n">
        <f aca="false">IF(OR(NOT(ISNUMBER(D345)),SUM(J345:M345)&lt;=0),0,SIGN(D345)*(W345+IF(AF345&lt;=$Z345,1,0))/100)</f>
        <v>0</v>
      </c>
      <c r="P345" s="8" t="n">
        <f aca="false">IF(OR(NOT(ISNUMBER(D345)),SUM(J345:M345)&lt;=0),0,SIGN(D345)*(X345+IF(AG345&lt;=$Z345,1,0))/100)</f>
        <v>0</v>
      </c>
      <c r="Q345" s="8" t="n">
        <f aca="false">IF(OR(NOT(ISNUMBER(D345)),SUM(J345:M345)&lt;=0),0,SIGN(D345)*(Y345+IF(AH345&lt;=$Z345,1,0))/100)</f>
        <v>0</v>
      </c>
      <c r="R345" s="2" t="n">
        <f aca="false">IF(OR(NOT(ISNUMBER(D345)),SUM(J345:M345)&lt;=0),0,ROUND(ROUND(ABS(D345)*100,0)*J345/SUM(J345:M345),10))</f>
        <v>0</v>
      </c>
      <c r="S345" s="2" t="n">
        <f aca="false">IF(OR(NOT(ISNUMBER(D345)),SUM(J345:M345)&lt;=0),0,ROUND(ROUND(ABS(D345)*100,0)*K345/SUM(J345:M345),10))</f>
        <v>0</v>
      </c>
      <c r="T345" s="2" t="n">
        <f aca="false">IF(OR(NOT(ISNUMBER(D345)),SUM(J345:M345)&lt;=0),0,ROUND(ROUND(ABS(D345)*100,0)*L345/SUM(J345:M345),10))</f>
        <v>0</v>
      </c>
      <c r="U345" s="2" t="n">
        <f aca="false">IF(OR(NOT(ISNUMBER(D345)),SUM(J345:M345)&lt;=0),0,ROUND(ROUND(ABS(D345)*100,0)*M345/SUM(J345:M345),10))</f>
        <v>0</v>
      </c>
      <c r="V345" s="2" t="n">
        <f aca="false">INT(R345)</f>
        <v>0</v>
      </c>
      <c r="W345" s="2" t="n">
        <f aca="false">INT(S345)</f>
        <v>0</v>
      </c>
      <c r="X345" s="2" t="n">
        <f aca="false">INT(T345)</f>
        <v>0</v>
      </c>
      <c r="Y345" s="2" t="n">
        <f aca="false">INT(U345)</f>
        <v>0</v>
      </c>
      <c r="Z345" s="2" t="n">
        <f aca="false">IF(ISNUMBER(D345),ROUND(ABS(D345)*100,0)-SUM(V345:Y345),0)</f>
        <v>0</v>
      </c>
      <c r="AA345" s="2" t="n">
        <f aca="false">ROUND(R345-V345,10)</f>
        <v>0</v>
      </c>
      <c r="AB345" s="2" t="n">
        <f aca="false">ROUND(S345-W345,10)</f>
        <v>0</v>
      </c>
      <c r="AC345" s="2" t="n">
        <f aca="false">ROUND(T345-X345,10)</f>
        <v>0</v>
      </c>
      <c r="AD345" s="2" t="n">
        <f aca="false">ROUND(U345-Y345,10)</f>
        <v>0</v>
      </c>
      <c r="AE345" s="2" t="n">
        <f aca="false">COUNTIFS($AA345:$AD345,"&gt;"&amp;AA345)+COUNTIFS($AA345:AA345,AA345)</f>
        <v>1</v>
      </c>
      <c r="AF345" s="2" t="n">
        <f aca="false">COUNTIFS($AA345:$AD345,"&gt;"&amp;AB345)+COUNTIFS($AA345:AB345,AB345)</f>
        <v>2</v>
      </c>
      <c r="AG345" s="2" t="n">
        <f aca="false">COUNTIFS($AA345:$AD345,"&gt;"&amp;AC345)+COUNTIFS($AA345:AC345,AC345)</f>
        <v>3</v>
      </c>
      <c r="AH345" s="2" t="n">
        <f aca="false">COUNTIFS($AA345:$AD345,"&gt;"&amp;AD345)+COUNTIFS($AA345:AD345,AD345)</f>
        <v>4</v>
      </c>
      <c r="AI345" s="2" t="str">
        <f aca="false">IF(COUNTA(A345:I345)=0,"",IF(OR(NOT(ISNUMBER(A345)),B345="",COUNTIFS(Reparto!$A$8:INDEX(Reparto!$A$8:$A$11,Reparto!$E$5),C345)&lt;&gt;1,NOT(ISNUMBER(D345)),ABS(D345-ROUND(D345,2))&gt;0.000001,MIN(J345:M345)&lt;0,SUM(J345:M345)&lt;=0,COUNT(J345:M345)&lt;&gt;4,ABS(SUM(N345:Q345)-D345)&gt;0.000001),"REVISAR datos","Correcto"))</f>
        <v/>
      </c>
    </row>
    <row r="346" customFormat="false" ht="24" hidden="false" customHeight="true" outlineLevel="0" collapsed="false">
      <c r="A346" s="19"/>
      <c r="B346" s="17"/>
      <c r="C346" s="17"/>
      <c r="D346" s="18"/>
      <c r="E346" s="17"/>
      <c r="F346" s="17"/>
      <c r="G346" s="17"/>
      <c r="H346" s="17"/>
      <c r="I346" s="17"/>
      <c r="J346" s="2" t="n">
        <f aca="false">IF(1&gt;Reparto!$E$5,0,IF(F346="",Reparto!$D$8,F346))</f>
        <v>1800</v>
      </c>
      <c r="K346" s="2" t="n">
        <f aca="false">IF(2&gt;Reparto!$E$5,0,IF(G346="",Reparto!$D$9,G346))</f>
        <v>1200</v>
      </c>
      <c r="L346" s="2" t="n">
        <f aca="false">IF(3&gt;Reparto!$E$5,0,IF(H346="",Reparto!$D$10,H346))</f>
        <v>0</v>
      </c>
      <c r="M346" s="2" t="n">
        <f aca="false">IF(4&gt;Reparto!$E$5,0,IF(I346="",Reparto!$D$11,I346))</f>
        <v>0</v>
      </c>
      <c r="N346" s="8" t="n">
        <f aca="false">IF(OR(NOT(ISNUMBER(D346)),SUM(J346:M346)&lt;=0),0,SIGN(D346)*(V346+IF(AE346&lt;=$Z346,1,0))/100)</f>
        <v>0</v>
      </c>
      <c r="O346" s="8" t="n">
        <f aca="false">IF(OR(NOT(ISNUMBER(D346)),SUM(J346:M346)&lt;=0),0,SIGN(D346)*(W346+IF(AF346&lt;=$Z346,1,0))/100)</f>
        <v>0</v>
      </c>
      <c r="P346" s="8" t="n">
        <f aca="false">IF(OR(NOT(ISNUMBER(D346)),SUM(J346:M346)&lt;=0),0,SIGN(D346)*(X346+IF(AG346&lt;=$Z346,1,0))/100)</f>
        <v>0</v>
      </c>
      <c r="Q346" s="8" t="n">
        <f aca="false">IF(OR(NOT(ISNUMBER(D346)),SUM(J346:M346)&lt;=0),0,SIGN(D346)*(Y346+IF(AH346&lt;=$Z346,1,0))/100)</f>
        <v>0</v>
      </c>
      <c r="R346" s="2" t="n">
        <f aca="false">IF(OR(NOT(ISNUMBER(D346)),SUM(J346:M346)&lt;=0),0,ROUND(ROUND(ABS(D346)*100,0)*J346/SUM(J346:M346),10))</f>
        <v>0</v>
      </c>
      <c r="S346" s="2" t="n">
        <f aca="false">IF(OR(NOT(ISNUMBER(D346)),SUM(J346:M346)&lt;=0),0,ROUND(ROUND(ABS(D346)*100,0)*K346/SUM(J346:M346),10))</f>
        <v>0</v>
      </c>
      <c r="T346" s="2" t="n">
        <f aca="false">IF(OR(NOT(ISNUMBER(D346)),SUM(J346:M346)&lt;=0),0,ROUND(ROUND(ABS(D346)*100,0)*L346/SUM(J346:M346),10))</f>
        <v>0</v>
      </c>
      <c r="U346" s="2" t="n">
        <f aca="false">IF(OR(NOT(ISNUMBER(D346)),SUM(J346:M346)&lt;=0),0,ROUND(ROUND(ABS(D346)*100,0)*M346/SUM(J346:M346),10))</f>
        <v>0</v>
      </c>
      <c r="V346" s="2" t="n">
        <f aca="false">INT(R346)</f>
        <v>0</v>
      </c>
      <c r="W346" s="2" t="n">
        <f aca="false">INT(S346)</f>
        <v>0</v>
      </c>
      <c r="X346" s="2" t="n">
        <f aca="false">INT(T346)</f>
        <v>0</v>
      </c>
      <c r="Y346" s="2" t="n">
        <f aca="false">INT(U346)</f>
        <v>0</v>
      </c>
      <c r="Z346" s="2" t="n">
        <f aca="false">IF(ISNUMBER(D346),ROUND(ABS(D346)*100,0)-SUM(V346:Y346),0)</f>
        <v>0</v>
      </c>
      <c r="AA346" s="2" t="n">
        <f aca="false">ROUND(R346-V346,10)</f>
        <v>0</v>
      </c>
      <c r="AB346" s="2" t="n">
        <f aca="false">ROUND(S346-W346,10)</f>
        <v>0</v>
      </c>
      <c r="AC346" s="2" t="n">
        <f aca="false">ROUND(T346-X346,10)</f>
        <v>0</v>
      </c>
      <c r="AD346" s="2" t="n">
        <f aca="false">ROUND(U346-Y346,10)</f>
        <v>0</v>
      </c>
      <c r="AE346" s="2" t="n">
        <f aca="false">COUNTIFS($AA346:$AD346,"&gt;"&amp;AA346)+COUNTIFS($AA346:AA346,AA346)</f>
        <v>1</v>
      </c>
      <c r="AF346" s="2" t="n">
        <f aca="false">COUNTIFS($AA346:$AD346,"&gt;"&amp;AB346)+COUNTIFS($AA346:AB346,AB346)</f>
        <v>2</v>
      </c>
      <c r="AG346" s="2" t="n">
        <f aca="false">COUNTIFS($AA346:$AD346,"&gt;"&amp;AC346)+COUNTIFS($AA346:AC346,AC346)</f>
        <v>3</v>
      </c>
      <c r="AH346" s="2" t="n">
        <f aca="false">COUNTIFS($AA346:$AD346,"&gt;"&amp;AD346)+COUNTIFS($AA346:AD346,AD346)</f>
        <v>4</v>
      </c>
      <c r="AI346" s="2" t="str">
        <f aca="false">IF(COUNTA(A346:I346)=0,"",IF(OR(NOT(ISNUMBER(A346)),B346="",COUNTIFS(Reparto!$A$8:INDEX(Reparto!$A$8:$A$11,Reparto!$E$5),C346)&lt;&gt;1,NOT(ISNUMBER(D346)),ABS(D346-ROUND(D346,2))&gt;0.000001,MIN(J346:M346)&lt;0,SUM(J346:M346)&lt;=0,COUNT(J346:M346)&lt;&gt;4,ABS(SUM(N346:Q346)-D346)&gt;0.000001),"REVISAR datos","Correcto"))</f>
        <v/>
      </c>
    </row>
    <row r="347" customFormat="false" ht="24" hidden="false" customHeight="true" outlineLevel="0" collapsed="false">
      <c r="A347" s="19"/>
      <c r="B347" s="17"/>
      <c r="C347" s="17"/>
      <c r="D347" s="18"/>
      <c r="E347" s="17"/>
      <c r="F347" s="17"/>
      <c r="G347" s="17"/>
      <c r="H347" s="17"/>
      <c r="I347" s="17"/>
      <c r="J347" s="2" t="n">
        <f aca="false">IF(1&gt;Reparto!$E$5,0,IF(F347="",Reparto!$D$8,F347))</f>
        <v>1800</v>
      </c>
      <c r="K347" s="2" t="n">
        <f aca="false">IF(2&gt;Reparto!$E$5,0,IF(G347="",Reparto!$D$9,G347))</f>
        <v>1200</v>
      </c>
      <c r="L347" s="2" t="n">
        <f aca="false">IF(3&gt;Reparto!$E$5,0,IF(H347="",Reparto!$D$10,H347))</f>
        <v>0</v>
      </c>
      <c r="M347" s="2" t="n">
        <f aca="false">IF(4&gt;Reparto!$E$5,0,IF(I347="",Reparto!$D$11,I347))</f>
        <v>0</v>
      </c>
      <c r="N347" s="8" t="n">
        <f aca="false">IF(OR(NOT(ISNUMBER(D347)),SUM(J347:M347)&lt;=0),0,SIGN(D347)*(V347+IF(AE347&lt;=$Z347,1,0))/100)</f>
        <v>0</v>
      </c>
      <c r="O347" s="8" t="n">
        <f aca="false">IF(OR(NOT(ISNUMBER(D347)),SUM(J347:M347)&lt;=0),0,SIGN(D347)*(W347+IF(AF347&lt;=$Z347,1,0))/100)</f>
        <v>0</v>
      </c>
      <c r="P347" s="8" t="n">
        <f aca="false">IF(OR(NOT(ISNUMBER(D347)),SUM(J347:M347)&lt;=0),0,SIGN(D347)*(X347+IF(AG347&lt;=$Z347,1,0))/100)</f>
        <v>0</v>
      </c>
      <c r="Q347" s="8" t="n">
        <f aca="false">IF(OR(NOT(ISNUMBER(D347)),SUM(J347:M347)&lt;=0),0,SIGN(D347)*(Y347+IF(AH347&lt;=$Z347,1,0))/100)</f>
        <v>0</v>
      </c>
      <c r="R347" s="2" t="n">
        <f aca="false">IF(OR(NOT(ISNUMBER(D347)),SUM(J347:M347)&lt;=0),0,ROUND(ROUND(ABS(D347)*100,0)*J347/SUM(J347:M347),10))</f>
        <v>0</v>
      </c>
      <c r="S347" s="2" t="n">
        <f aca="false">IF(OR(NOT(ISNUMBER(D347)),SUM(J347:M347)&lt;=0),0,ROUND(ROUND(ABS(D347)*100,0)*K347/SUM(J347:M347),10))</f>
        <v>0</v>
      </c>
      <c r="T347" s="2" t="n">
        <f aca="false">IF(OR(NOT(ISNUMBER(D347)),SUM(J347:M347)&lt;=0),0,ROUND(ROUND(ABS(D347)*100,0)*L347/SUM(J347:M347),10))</f>
        <v>0</v>
      </c>
      <c r="U347" s="2" t="n">
        <f aca="false">IF(OR(NOT(ISNUMBER(D347)),SUM(J347:M347)&lt;=0),0,ROUND(ROUND(ABS(D347)*100,0)*M347/SUM(J347:M347),10))</f>
        <v>0</v>
      </c>
      <c r="V347" s="2" t="n">
        <f aca="false">INT(R347)</f>
        <v>0</v>
      </c>
      <c r="W347" s="2" t="n">
        <f aca="false">INT(S347)</f>
        <v>0</v>
      </c>
      <c r="X347" s="2" t="n">
        <f aca="false">INT(T347)</f>
        <v>0</v>
      </c>
      <c r="Y347" s="2" t="n">
        <f aca="false">INT(U347)</f>
        <v>0</v>
      </c>
      <c r="Z347" s="2" t="n">
        <f aca="false">IF(ISNUMBER(D347),ROUND(ABS(D347)*100,0)-SUM(V347:Y347),0)</f>
        <v>0</v>
      </c>
      <c r="AA347" s="2" t="n">
        <f aca="false">ROUND(R347-V347,10)</f>
        <v>0</v>
      </c>
      <c r="AB347" s="2" t="n">
        <f aca="false">ROUND(S347-W347,10)</f>
        <v>0</v>
      </c>
      <c r="AC347" s="2" t="n">
        <f aca="false">ROUND(T347-X347,10)</f>
        <v>0</v>
      </c>
      <c r="AD347" s="2" t="n">
        <f aca="false">ROUND(U347-Y347,10)</f>
        <v>0</v>
      </c>
      <c r="AE347" s="2" t="n">
        <f aca="false">COUNTIFS($AA347:$AD347,"&gt;"&amp;AA347)+COUNTIFS($AA347:AA347,AA347)</f>
        <v>1</v>
      </c>
      <c r="AF347" s="2" t="n">
        <f aca="false">COUNTIFS($AA347:$AD347,"&gt;"&amp;AB347)+COUNTIFS($AA347:AB347,AB347)</f>
        <v>2</v>
      </c>
      <c r="AG347" s="2" t="n">
        <f aca="false">COUNTIFS($AA347:$AD347,"&gt;"&amp;AC347)+COUNTIFS($AA347:AC347,AC347)</f>
        <v>3</v>
      </c>
      <c r="AH347" s="2" t="n">
        <f aca="false">COUNTIFS($AA347:$AD347,"&gt;"&amp;AD347)+COUNTIFS($AA347:AD347,AD347)</f>
        <v>4</v>
      </c>
      <c r="AI347" s="2" t="str">
        <f aca="false">IF(COUNTA(A347:I347)=0,"",IF(OR(NOT(ISNUMBER(A347)),B347="",COUNTIFS(Reparto!$A$8:INDEX(Reparto!$A$8:$A$11,Reparto!$E$5),C347)&lt;&gt;1,NOT(ISNUMBER(D347)),ABS(D347-ROUND(D347,2))&gt;0.000001,MIN(J347:M347)&lt;0,SUM(J347:M347)&lt;=0,COUNT(J347:M347)&lt;&gt;4,ABS(SUM(N347:Q347)-D347)&gt;0.000001),"REVISAR datos","Correcto"))</f>
        <v/>
      </c>
    </row>
    <row r="348" customFormat="false" ht="24" hidden="false" customHeight="true" outlineLevel="0" collapsed="false">
      <c r="A348" s="19"/>
      <c r="B348" s="17"/>
      <c r="C348" s="17"/>
      <c r="D348" s="18"/>
      <c r="E348" s="17"/>
      <c r="F348" s="17"/>
      <c r="G348" s="17"/>
      <c r="H348" s="17"/>
      <c r="I348" s="17"/>
      <c r="J348" s="2" t="n">
        <f aca="false">IF(1&gt;Reparto!$E$5,0,IF(F348="",Reparto!$D$8,F348))</f>
        <v>1800</v>
      </c>
      <c r="K348" s="2" t="n">
        <f aca="false">IF(2&gt;Reparto!$E$5,0,IF(G348="",Reparto!$D$9,G348))</f>
        <v>1200</v>
      </c>
      <c r="L348" s="2" t="n">
        <f aca="false">IF(3&gt;Reparto!$E$5,0,IF(H348="",Reparto!$D$10,H348))</f>
        <v>0</v>
      </c>
      <c r="M348" s="2" t="n">
        <f aca="false">IF(4&gt;Reparto!$E$5,0,IF(I348="",Reparto!$D$11,I348))</f>
        <v>0</v>
      </c>
      <c r="N348" s="8" t="n">
        <f aca="false">IF(OR(NOT(ISNUMBER(D348)),SUM(J348:M348)&lt;=0),0,SIGN(D348)*(V348+IF(AE348&lt;=$Z348,1,0))/100)</f>
        <v>0</v>
      </c>
      <c r="O348" s="8" t="n">
        <f aca="false">IF(OR(NOT(ISNUMBER(D348)),SUM(J348:M348)&lt;=0),0,SIGN(D348)*(W348+IF(AF348&lt;=$Z348,1,0))/100)</f>
        <v>0</v>
      </c>
      <c r="P348" s="8" t="n">
        <f aca="false">IF(OR(NOT(ISNUMBER(D348)),SUM(J348:M348)&lt;=0),0,SIGN(D348)*(X348+IF(AG348&lt;=$Z348,1,0))/100)</f>
        <v>0</v>
      </c>
      <c r="Q348" s="8" t="n">
        <f aca="false">IF(OR(NOT(ISNUMBER(D348)),SUM(J348:M348)&lt;=0),0,SIGN(D348)*(Y348+IF(AH348&lt;=$Z348,1,0))/100)</f>
        <v>0</v>
      </c>
      <c r="R348" s="2" t="n">
        <f aca="false">IF(OR(NOT(ISNUMBER(D348)),SUM(J348:M348)&lt;=0),0,ROUND(ROUND(ABS(D348)*100,0)*J348/SUM(J348:M348),10))</f>
        <v>0</v>
      </c>
      <c r="S348" s="2" t="n">
        <f aca="false">IF(OR(NOT(ISNUMBER(D348)),SUM(J348:M348)&lt;=0),0,ROUND(ROUND(ABS(D348)*100,0)*K348/SUM(J348:M348),10))</f>
        <v>0</v>
      </c>
      <c r="T348" s="2" t="n">
        <f aca="false">IF(OR(NOT(ISNUMBER(D348)),SUM(J348:M348)&lt;=0),0,ROUND(ROUND(ABS(D348)*100,0)*L348/SUM(J348:M348),10))</f>
        <v>0</v>
      </c>
      <c r="U348" s="2" t="n">
        <f aca="false">IF(OR(NOT(ISNUMBER(D348)),SUM(J348:M348)&lt;=0),0,ROUND(ROUND(ABS(D348)*100,0)*M348/SUM(J348:M348),10))</f>
        <v>0</v>
      </c>
      <c r="V348" s="2" t="n">
        <f aca="false">INT(R348)</f>
        <v>0</v>
      </c>
      <c r="W348" s="2" t="n">
        <f aca="false">INT(S348)</f>
        <v>0</v>
      </c>
      <c r="X348" s="2" t="n">
        <f aca="false">INT(T348)</f>
        <v>0</v>
      </c>
      <c r="Y348" s="2" t="n">
        <f aca="false">INT(U348)</f>
        <v>0</v>
      </c>
      <c r="Z348" s="2" t="n">
        <f aca="false">IF(ISNUMBER(D348),ROUND(ABS(D348)*100,0)-SUM(V348:Y348),0)</f>
        <v>0</v>
      </c>
      <c r="AA348" s="2" t="n">
        <f aca="false">ROUND(R348-V348,10)</f>
        <v>0</v>
      </c>
      <c r="AB348" s="2" t="n">
        <f aca="false">ROUND(S348-W348,10)</f>
        <v>0</v>
      </c>
      <c r="AC348" s="2" t="n">
        <f aca="false">ROUND(T348-X348,10)</f>
        <v>0</v>
      </c>
      <c r="AD348" s="2" t="n">
        <f aca="false">ROUND(U348-Y348,10)</f>
        <v>0</v>
      </c>
      <c r="AE348" s="2" t="n">
        <f aca="false">COUNTIFS($AA348:$AD348,"&gt;"&amp;AA348)+COUNTIFS($AA348:AA348,AA348)</f>
        <v>1</v>
      </c>
      <c r="AF348" s="2" t="n">
        <f aca="false">COUNTIFS($AA348:$AD348,"&gt;"&amp;AB348)+COUNTIFS($AA348:AB348,AB348)</f>
        <v>2</v>
      </c>
      <c r="AG348" s="2" t="n">
        <f aca="false">COUNTIFS($AA348:$AD348,"&gt;"&amp;AC348)+COUNTIFS($AA348:AC348,AC348)</f>
        <v>3</v>
      </c>
      <c r="AH348" s="2" t="n">
        <f aca="false">COUNTIFS($AA348:$AD348,"&gt;"&amp;AD348)+COUNTIFS($AA348:AD348,AD348)</f>
        <v>4</v>
      </c>
      <c r="AI348" s="2" t="str">
        <f aca="false">IF(COUNTA(A348:I348)=0,"",IF(OR(NOT(ISNUMBER(A348)),B348="",COUNTIFS(Reparto!$A$8:INDEX(Reparto!$A$8:$A$11,Reparto!$E$5),C348)&lt;&gt;1,NOT(ISNUMBER(D348)),ABS(D348-ROUND(D348,2))&gt;0.000001,MIN(J348:M348)&lt;0,SUM(J348:M348)&lt;=0,COUNT(J348:M348)&lt;&gt;4,ABS(SUM(N348:Q348)-D348)&gt;0.000001),"REVISAR datos","Correcto"))</f>
        <v/>
      </c>
    </row>
    <row r="349" customFormat="false" ht="24" hidden="false" customHeight="true" outlineLevel="0" collapsed="false">
      <c r="A349" s="19"/>
      <c r="B349" s="17"/>
      <c r="C349" s="17"/>
      <c r="D349" s="18"/>
      <c r="E349" s="17"/>
      <c r="F349" s="17"/>
      <c r="G349" s="17"/>
      <c r="H349" s="17"/>
      <c r="I349" s="17"/>
      <c r="J349" s="2" t="n">
        <f aca="false">IF(1&gt;Reparto!$E$5,0,IF(F349="",Reparto!$D$8,F349))</f>
        <v>1800</v>
      </c>
      <c r="K349" s="2" t="n">
        <f aca="false">IF(2&gt;Reparto!$E$5,0,IF(G349="",Reparto!$D$9,G349))</f>
        <v>1200</v>
      </c>
      <c r="L349" s="2" t="n">
        <f aca="false">IF(3&gt;Reparto!$E$5,0,IF(H349="",Reparto!$D$10,H349))</f>
        <v>0</v>
      </c>
      <c r="M349" s="2" t="n">
        <f aca="false">IF(4&gt;Reparto!$E$5,0,IF(I349="",Reparto!$D$11,I349))</f>
        <v>0</v>
      </c>
      <c r="N349" s="8" t="n">
        <f aca="false">IF(OR(NOT(ISNUMBER(D349)),SUM(J349:M349)&lt;=0),0,SIGN(D349)*(V349+IF(AE349&lt;=$Z349,1,0))/100)</f>
        <v>0</v>
      </c>
      <c r="O349" s="8" t="n">
        <f aca="false">IF(OR(NOT(ISNUMBER(D349)),SUM(J349:M349)&lt;=0),0,SIGN(D349)*(W349+IF(AF349&lt;=$Z349,1,0))/100)</f>
        <v>0</v>
      </c>
      <c r="P349" s="8" t="n">
        <f aca="false">IF(OR(NOT(ISNUMBER(D349)),SUM(J349:M349)&lt;=0),0,SIGN(D349)*(X349+IF(AG349&lt;=$Z349,1,0))/100)</f>
        <v>0</v>
      </c>
      <c r="Q349" s="8" t="n">
        <f aca="false">IF(OR(NOT(ISNUMBER(D349)),SUM(J349:M349)&lt;=0),0,SIGN(D349)*(Y349+IF(AH349&lt;=$Z349,1,0))/100)</f>
        <v>0</v>
      </c>
      <c r="R349" s="2" t="n">
        <f aca="false">IF(OR(NOT(ISNUMBER(D349)),SUM(J349:M349)&lt;=0),0,ROUND(ROUND(ABS(D349)*100,0)*J349/SUM(J349:M349),10))</f>
        <v>0</v>
      </c>
      <c r="S349" s="2" t="n">
        <f aca="false">IF(OR(NOT(ISNUMBER(D349)),SUM(J349:M349)&lt;=0),0,ROUND(ROUND(ABS(D349)*100,0)*K349/SUM(J349:M349),10))</f>
        <v>0</v>
      </c>
      <c r="T349" s="2" t="n">
        <f aca="false">IF(OR(NOT(ISNUMBER(D349)),SUM(J349:M349)&lt;=0),0,ROUND(ROUND(ABS(D349)*100,0)*L349/SUM(J349:M349),10))</f>
        <v>0</v>
      </c>
      <c r="U349" s="2" t="n">
        <f aca="false">IF(OR(NOT(ISNUMBER(D349)),SUM(J349:M349)&lt;=0),0,ROUND(ROUND(ABS(D349)*100,0)*M349/SUM(J349:M349),10))</f>
        <v>0</v>
      </c>
      <c r="V349" s="2" t="n">
        <f aca="false">INT(R349)</f>
        <v>0</v>
      </c>
      <c r="W349" s="2" t="n">
        <f aca="false">INT(S349)</f>
        <v>0</v>
      </c>
      <c r="X349" s="2" t="n">
        <f aca="false">INT(T349)</f>
        <v>0</v>
      </c>
      <c r="Y349" s="2" t="n">
        <f aca="false">INT(U349)</f>
        <v>0</v>
      </c>
      <c r="Z349" s="2" t="n">
        <f aca="false">IF(ISNUMBER(D349),ROUND(ABS(D349)*100,0)-SUM(V349:Y349),0)</f>
        <v>0</v>
      </c>
      <c r="AA349" s="2" t="n">
        <f aca="false">ROUND(R349-V349,10)</f>
        <v>0</v>
      </c>
      <c r="AB349" s="2" t="n">
        <f aca="false">ROUND(S349-W349,10)</f>
        <v>0</v>
      </c>
      <c r="AC349" s="2" t="n">
        <f aca="false">ROUND(T349-X349,10)</f>
        <v>0</v>
      </c>
      <c r="AD349" s="2" t="n">
        <f aca="false">ROUND(U349-Y349,10)</f>
        <v>0</v>
      </c>
      <c r="AE349" s="2" t="n">
        <f aca="false">COUNTIFS($AA349:$AD349,"&gt;"&amp;AA349)+COUNTIFS($AA349:AA349,AA349)</f>
        <v>1</v>
      </c>
      <c r="AF349" s="2" t="n">
        <f aca="false">COUNTIFS($AA349:$AD349,"&gt;"&amp;AB349)+COUNTIFS($AA349:AB349,AB349)</f>
        <v>2</v>
      </c>
      <c r="AG349" s="2" t="n">
        <f aca="false">COUNTIFS($AA349:$AD349,"&gt;"&amp;AC349)+COUNTIFS($AA349:AC349,AC349)</f>
        <v>3</v>
      </c>
      <c r="AH349" s="2" t="n">
        <f aca="false">COUNTIFS($AA349:$AD349,"&gt;"&amp;AD349)+COUNTIFS($AA349:AD349,AD349)</f>
        <v>4</v>
      </c>
      <c r="AI349" s="2" t="str">
        <f aca="false">IF(COUNTA(A349:I349)=0,"",IF(OR(NOT(ISNUMBER(A349)),B349="",COUNTIFS(Reparto!$A$8:INDEX(Reparto!$A$8:$A$11,Reparto!$E$5),C349)&lt;&gt;1,NOT(ISNUMBER(D349)),ABS(D349-ROUND(D349,2))&gt;0.000001,MIN(J349:M349)&lt;0,SUM(J349:M349)&lt;=0,COUNT(J349:M349)&lt;&gt;4,ABS(SUM(N349:Q349)-D349)&gt;0.000001),"REVISAR datos","Correcto"))</f>
        <v/>
      </c>
    </row>
    <row r="350" customFormat="false" ht="24" hidden="false" customHeight="true" outlineLevel="0" collapsed="false">
      <c r="A350" s="19"/>
      <c r="B350" s="17"/>
      <c r="C350" s="17"/>
      <c r="D350" s="18"/>
      <c r="E350" s="17"/>
      <c r="F350" s="17"/>
      <c r="G350" s="17"/>
      <c r="H350" s="17"/>
      <c r="I350" s="17"/>
      <c r="J350" s="2" t="n">
        <f aca="false">IF(1&gt;Reparto!$E$5,0,IF(F350="",Reparto!$D$8,F350))</f>
        <v>1800</v>
      </c>
      <c r="K350" s="2" t="n">
        <f aca="false">IF(2&gt;Reparto!$E$5,0,IF(G350="",Reparto!$D$9,G350))</f>
        <v>1200</v>
      </c>
      <c r="L350" s="2" t="n">
        <f aca="false">IF(3&gt;Reparto!$E$5,0,IF(H350="",Reparto!$D$10,H350))</f>
        <v>0</v>
      </c>
      <c r="M350" s="2" t="n">
        <f aca="false">IF(4&gt;Reparto!$E$5,0,IF(I350="",Reparto!$D$11,I350))</f>
        <v>0</v>
      </c>
      <c r="N350" s="8" t="n">
        <f aca="false">IF(OR(NOT(ISNUMBER(D350)),SUM(J350:M350)&lt;=0),0,SIGN(D350)*(V350+IF(AE350&lt;=$Z350,1,0))/100)</f>
        <v>0</v>
      </c>
      <c r="O350" s="8" t="n">
        <f aca="false">IF(OR(NOT(ISNUMBER(D350)),SUM(J350:M350)&lt;=0),0,SIGN(D350)*(W350+IF(AF350&lt;=$Z350,1,0))/100)</f>
        <v>0</v>
      </c>
      <c r="P350" s="8" t="n">
        <f aca="false">IF(OR(NOT(ISNUMBER(D350)),SUM(J350:M350)&lt;=0),0,SIGN(D350)*(X350+IF(AG350&lt;=$Z350,1,0))/100)</f>
        <v>0</v>
      </c>
      <c r="Q350" s="8" t="n">
        <f aca="false">IF(OR(NOT(ISNUMBER(D350)),SUM(J350:M350)&lt;=0),0,SIGN(D350)*(Y350+IF(AH350&lt;=$Z350,1,0))/100)</f>
        <v>0</v>
      </c>
      <c r="R350" s="2" t="n">
        <f aca="false">IF(OR(NOT(ISNUMBER(D350)),SUM(J350:M350)&lt;=0),0,ROUND(ROUND(ABS(D350)*100,0)*J350/SUM(J350:M350),10))</f>
        <v>0</v>
      </c>
      <c r="S350" s="2" t="n">
        <f aca="false">IF(OR(NOT(ISNUMBER(D350)),SUM(J350:M350)&lt;=0),0,ROUND(ROUND(ABS(D350)*100,0)*K350/SUM(J350:M350),10))</f>
        <v>0</v>
      </c>
      <c r="T350" s="2" t="n">
        <f aca="false">IF(OR(NOT(ISNUMBER(D350)),SUM(J350:M350)&lt;=0),0,ROUND(ROUND(ABS(D350)*100,0)*L350/SUM(J350:M350),10))</f>
        <v>0</v>
      </c>
      <c r="U350" s="2" t="n">
        <f aca="false">IF(OR(NOT(ISNUMBER(D350)),SUM(J350:M350)&lt;=0),0,ROUND(ROUND(ABS(D350)*100,0)*M350/SUM(J350:M350),10))</f>
        <v>0</v>
      </c>
      <c r="V350" s="2" t="n">
        <f aca="false">INT(R350)</f>
        <v>0</v>
      </c>
      <c r="W350" s="2" t="n">
        <f aca="false">INT(S350)</f>
        <v>0</v>
      </c>
      <c r="X350" s="2" t="n">
        <f aca="false">INT(T350)</f>
        <v>0</v>
      </c>
      <c r="Y350" s="2" t="n">
        <f aca="false">INT(U350)</f>
        <v>0</v>
      </c>
      <c r="Z350" s="2" t="n">
        <f aca="false">IF(ISNUMBER(D350),ROUND(ABS(D350)*100,0)-SUM(V350:Y350),0)</f>
        <v>0</v>
      </c>
      <c r="AA350" s="2" t="n">
        <f aca="false">ROUND(R350-V350,10)</f>
        <v>0</v>
      </c>
      <c r="AB350" s="2" t="n">
        <f aca="false">ROUND(S350-W350,10)</f>
        <v>0</v>
      </c>
      <c r="AC350" s="2" t="n">
        <f aca="false">ROUND(T350-X350,10)</f>
        <v>0</v>
      </c>
      <c r="AD350" s="2" t="n">
        <f aca="false">ROUND(U350-Y350,10)</f>
        <v>0</v>
      </c>
      <c r="AE350" s="2" t="n">
        <f aca="false">COUNTIFS($AA350:$AD350,"&gt;"&amp;AA350)+COUNTIFS($AA350:AA350,AA350)</f>
        <v>1</v>
      </c>
      <c r="AF350" s="2" t="n">
        <f aca="false">COUNTIFS($AA350:$AD350,"&gt;"&amp;AB350)+COUNTIFS($AA350:AB350,AB350)</f>
        <v>2</v>
      </c>
      <c r="AG350" s="2" t="n">
        <f aca="false">COUNTIFS($AA350:$AD350,"&gt;"&amp;AC350)+COUNTIFS($AA350:AC350,AC350)</f>
        <v>3</v>
      </c>
      <c r="AH350" s="2" t="n">
        <f aca="false">COUNTIFS($AA350:$AD350,"&gt;"&amp;AD350)+COUNTIFS($AA350:AD350,AD350)</f>
        <v>4</v>
      </c>
      <c r="AI350" s="2" t="str">
        <f aca="false">IF(COUNTA(A350:I350)=0,"",IF(OR(NOT(ISNUMBER(A350)),B350="",COUNTIFS(Reparto!$A$8:INDEX(Reparto!$A$8:$A$11,Reparto!$E$5),C350)&lt;&gt;1,NOT(ISNUMBER(D350)),ABS(D350-ROUND(D350,2))&gt;0.000001,MIN(J350:M350)&lt;0,SUM(J350:M350)&lt;=0,COUNT(J350:M350)&lt;&gt;4,ABS(SUM(N350:Q350)-D350)&gt;0.000001),"REVISAR datos","Correcto"))</f>
        <v/>
      </c>
    </row>
    <row r="351" customFormat="false" ht="24" hidden="false" customHeight="true" outlineLevel="0" collapsed="false">
      <c r="A351" s="19"/>
      <c r="B351" s="17"/>
      <c r="C351" s="17"/>
      <c r="D351" s="18"/>
      <c r="E351" s="17"/>
      <c r="F351" s="17"/>
      <c r="G351" s="17"/>
      <c r="H351" s="17"/>
      <c r="I351" s="17"/>
      <c r="J351" s="2" t="n">
        <f aca="false">IF(1&gt;Reparto!$E$5,0,IF(F351="",Reparto!$D$8,F351))</f>
        <v>1800</v>
      </c>
      <c r="K351" s="2" t="n">
        <f aca="false">IF(2&gt;Reparto!$E$5,0,IF(G351="",Reparto!$D$9,G351))</f>
        <v>1200</v>
      </c>
      <c r="L351" s="2" t="n">
        <f aca="false">IF(3&gt;Reparto!$E$5,0,IF(H351="",Reparto!$D$10,H351))</f>
        <v>0</v>
      </c>
      <c r="M351" s="2" t="n">
        <f aca="false">IF(4&gt;Reparto!$E$5,0,IF(I351="",Reparto!$D$11,I351))</f>
        <v>0</v>
      </c>
      <c r="N351" s="8" t="n">
        <f aca="false">IF(OR(NOT(ISNUMBER(D351)),SUM(J351:M351)&lt;=0),0,SIGN(D351)*(V351+IF(AE351&lt;=$Z351,1,0))/100)</f>
        <v>0</v>
      </c>
      <c r="O351" s="8" t="n">
        <f aca="false">IF(OR(NOT(ISNUMBER(D351)),SUM(J351:M351)&lt;=0),0,SIGN(D351)*(W351+IF(AF351&lt;=$Z351,1,0))/100)</f>
        <v>0</v>
      </c>
      <c r="P351" s="8" t="n">
        <f aca="false">IF(OR(NOT(ISNUMBER(D351)),SUM(J351:M351)&lt;=0),0,SIGN(D351)*(X351+IF(AG351&lt;=$Z351,1,0))/100)</f>
        <v>0</v>
      </c>
      <c r="Q351" s="8" t="n">
        <f aca="false">IF(OR(NOT(ISNUMBER(D351)),SUM(J351:M351)&lt;=0),0,SIGN(D351)*(Y351+IF(AH351&lt;=$Z351,1,0))/100)</f>
        <v>0</v>
      </c>
      <c r="R351" s="2" t="n">
        <f aca="false">IF(OR(NOT(ISNUMBER(D351)),SUM(J351:M351)&lt;=0),0,ROUND(ROUND(ABS(D351)*100,0)*J351/SUM(J351:M351),10))</f>
        <v>0</v>
      </c>
      <c r="S351" s="2" t="n">
        <f aca="false">IF(OR(NOT(ISNUMBER(D351)),SUM(J351:M351)&lt;=0),0,ROUND(ROUND(ABS(D351)*100,0)*K351/SUM(J351:M351),10))</f>
        <v>0</v>
      </c>
      <c r="T351" s="2" t="n">
        <f aca="false">IF(OR(NOT(ISNUMBER(D351)),SUM(J351:M351)&lt;=0),0,ROUND(ROUND(ABS(D351)*100,0)*L351/SUM(J351:M351),10))</f>
        <v>0</v>
      </c>
      <c r="U351" s="2" t="n">
        <f aca="false">IF(OR(NOT(ISNUMBER(D351)),SUM(J351:M351)&lt;=0),0,ROUND(ROUND(ABS(D351)*100,0)*M351/SUM(J351:M351),10))</f>
        <v>0</v>
      </c>
      <c r="V351" s="2" t="n">
        <f aca="false">INT(R351)</f>
        <v>0</v>
      </c>
      <c r="W351" s="2" t="n">
        <f aca="false">INT(S351)</f>
        <v>0</v>
      </c>
      <c r="X351" s="2" t="n">
        <f aca="false">INT(T351)</f>
        <v>0</v>
      </c>
      <c r="Y351" s="2" t="n">
        <f aca="false">INT(U351)</f>
        <v>0</v>
      </c>
      <c r="Z351" s="2" t="n">
        <f aca="false">IF(ISNUMBER(D351),ROUND(ABS(D351)*100,0)-SUM(V351:Y351),0)</f>
        <v>0</v>
      </c>
      <c r="AA351" s="2" t="n">
        <f aca="false">ROUND(R351-V351,10)</f>
        <v>0</v>
      </c>
      <c r="AB351" s="2" t="n">
        <f aca="false">ROUND(S351-W351,10)</f>
        <v>0</v>
      </c>
      <c r="AC351" s="2" t="n">
        <f aca="false">ROUND(T351-X351,10)</f>
        <v>0</v>
      </c>
      <c r="AD351" s="2" t="n">
        <f aca="false">ROUND(U351-Y351,10)</f>
        <v>0</v>
      </c>
      <c r="AE351" s="2" t="n">
        <f aca="false">COUNTIFS($AA351:$AD351,"&gt;"&amp;AA351)+COUNTIFS($AA351:AA351,AA351)</f>
        <v>1</v>
      </c>
      <c r="AF351" s="2" t="n">
        <f aca="false">COUNTIFS($AA351:$AD351,"&gt;"&amp;AB351)+COUNTIFS($AA351:AB351,AB351)</f>
        <v>2</v>
      </c>
      <c r="AG351" s="2" t="n">
        <f aca="false">COUNTIFS($AA351:$AD351,"&gt;"&amp;AC351)+COUNTIFS($AA351:AC351,AC351)</f>
        <v>3</v>
      </c>
      <c r="AH351" s="2" t="n">
        <f aca="false">COUNTIFS($AA351:$AD351,"&gt;"&amp;AD351)+COUNTIFS($AA351:AD351,AD351)</f>
        <v>4</v>
      </c>
      <c r="AI351" s="2" t="str">
        <f aca="false">IF(COUNTA(A351:I351)=0,"",IF(OR(NOT(ISNUMBER(A351)),B351="",COUNTIFS(Reparto!$A$8:INDEX(Reparto!$A$8:$A$11,Reparto!$E$5),C351)&lt;&gt;1,NOT(ISNUMBER(D351)),ABS(D351-ROUND(D351,2))&gt;0.000001,MIN(J351:M351)&lt;0,SUM(J351:M351)&lt;=0,COUNT(J351:M351)&lt;&gt;4,ABS(SUM(N351:Q351)-D351)&gt;0.000001),"REVISAR datos","Correcto"))</f>
        <v/>
      </c>
    </row>
    <row r="352" customFormat="false" ht="24" hidden="false" customHeight="true" outlineLevel="0" collapsed="false">
      <c r="A352" s="19"/>
      <c r="B352" s="17"/>
      <c r="C352" s="17"/>
      <c r="D352" s="18"/>
      <c r="E352" s="17"/>
      <c r="F352" s="17"/>
      <c r="G352" s="17"/>
      <c r="H352" s="17"/>
      <c r="I352" s="17"/>
      <c r="J352" s="2" t="n">
        <f aca="false">IF(1&gt;Reparto!$E$5,0,IF(F352="",Reparto!$D$8,F352))</f>
        <v>1800</v>
      </c>
      <c r="K352" s="2" t="n">
        <f aca="false">IF(2&gt;Reparto!$E$5,0,IF(G352="",Reparto!$D$9,G352))</f>
        <v>1200</v>
      </c>
      <c r="L352" s="2" t="n">
        <f aca="false">IF(3&gt;Reparto!$E$5,0,IF(H352="",Reparto!$D$10,H352))</f>
        <v>0</v>
      </c>
      <c r="M352" s="2" t="n">
        <f aca="false">IF(4&gt;Reparto!$E$5,0,IF(I352="",Reparto!$D$11,I352))</f>
        <v>0</v>
      </c>
      <c r="N352" s="8" t="n">
        <f aca="false">IF(OR(NOT(ISNUMBER(D352)),SUM(J352:M352)&lt;=0),0,SIGN(D352)*(V352+IF(AE352&lt;=$Z352,1,0))/100)</f>
        <v>0</v>
      </c>
      <c r="O352" s="8" t="n">
        <f aca="false">IF(OR(NOT(ISNUMBER(D352)),SUM(J352:M352)&lt;=0),0,SIGN(D352)*(W352+IF(AF352&lt;=$Z352,1,0))/100)</f>
        <v>0</v>
      </c>
      <c r="P352" s="8" t="n">
        <f aca="false">IF(OR(NOT(ISNUMBER(D352)),SUM(J352:M352)&lt;=0),0,SIGN(D352)*(X352+IF(AG352&lt;=$Z352,1,0))/100)</f>
        <v>0</v>
      </c>
      <c r="Q352" s="8" t="n">
        <f aca="false">IF(OR(NOT(ISNUMBER(D352)),SUM(J352:M352)&lt;=0),0,SIGN(D352)*(Y352+IF(AH352&lt;=$Z352,1,0))/100)</f>
        <v>0</v>
      </c>
      <c r="R352" s="2" t="n">
        <f aca="false">IF(OR(NOT(ISNUMBER(D352)),SUM(J352:M352)&lt;=0),0,ROUND(ROUND(ABS(D352)*100,0)*J352/SUM(J352:M352),10))</f>
        <v>0</v>
      </c>
      <c r="S352" s="2" t="n">
        <f aca="false">IF(OR(NOT(ISNUMBER(D352)),SUM(J352:M352)&lt;=0),0,ROUND(ROUND(ABS(D352)*100,0)*K352/SUM(J352:M352),10))</f>
        <v>0</v>
      </c>
      <c r="T352" s="2" t="n">
        <f aca="false">IF(OR(NOT(ISNUMBER(D352)),SUM(J352:M352)&lt;=0),0,ROUND(ROUND(ABS(D352)*100,0)*L352/SUM(J352:M352),10))</f>
        <v>0</v>
      </c>
      <c r="U352" s="2" t="n">
        <f aca="false">IF(OR(NOT(ISNUMBER(D352)),SUM(J352:M352)&lt;=0),0,ROUND(ROUND(ABS(D352)*100,0)*M352/SUM(J352:M352),10))</f>
        <v>0</v>
      </c>
      <c r="V352" s="2" t="n">
        <f aca="false">INT(R352)</f>
        <v>0</v>
      </c>
      <c r="W352" s="2" t="n">
        <f aca="false">INT(S352)</f>
        <v>0</v>
      </c>
      <c r="X352" s="2" t="n">
        <f aca="false">INT(T352)</f>
        <v>0</v>
      </c>
      <c r="Y352" s="2" t="n">
        <f aca="false">INT(U352)</f>
        <v>0</v>
      </c>
      <c r="Z352" s="2" t="n">
        <f aca="false">IF(ISNUMBER(D352),ROUND(ABS(D352)*100,0)-SUM(V352:Y352),0)</f>
        <v>0</v>
      </c>
      <c r="AA352" s="2" t="n">
        <f aca="false">ROUND(R352-V352,10)</f>
        <v>0</v>
      </c>
      <c r="AB352" s="2" t="n">
        <f aca="false">ROUND(S352-W352,10)</f>
        <v>0</v>
      </c>
      <c r="AC352" s="2" t="n">
        <f aca="false">ROUND(T352-X352,10)</f>
        <v>0</v>
      </c>
      <c r="AD352" s="2" t="n">
        <f aca="false">ROUND(U352-Y352,10)</f>
        <v>0</v>
      </c>
      <c r="AE352" s="2" t="n">
        <f aca="false">COUNTIFS($AA352:$AD352,"&gt;"&amp;AA352)+COUNTIFS($AA352:AA352,AA352)</f>
        <v>1</v>
      </c>
      <c r="AF352" s="2" t="n">
        <f aca="false">COUNTIFS($AA352:$AD352,"&gt;"&amp;AB352)+COUNTIFS($AA352:AB352,AB352)</f>
        <v>2</v>
      </c>
      <c r="AG352" s="2" t="n">
        <f aca="false">COUNTIFS($AA352:$AD352,"&gt;"&amp;AC352)+COUNTIFS($AA352:AC352,AC352)</f>
        <v>3</v>
      </c>
      <c r="AH352" s="2" t="n">
        <f aca="false">COUNTIFS($AA352:$AD352,"&gt;"&amp;AD352)+COUNTIFS($AA352:AD352,AD352)</f>
        <v>4</v>
      </c>
      <c r="AI352" s="2" t="str">
        <f aca="false">IF(COUNTA(A352:I352)=0,"",IF(OR(NOT(ISNUMBER(A352)),B352="",COUNTIFS(Reparto!$A$8:INDEX(Reparto!$A$8:$A$11,Reparto!$E$5),C352)&lt;&gt;1,NOT(ISNUMBER(D352)),ABS(D352-ROUND(D352,2))&gt;0.000001,MIN(J352:M352)&lt;0,SUM(J352:M352)&lt;=0,COUNT(J352:M352)&lt;&gt;4,ABS(SUM(N352:Q352)-D352)&gt;0.000001),"REVISAR datos","Correcto"))</f>
        <v/>
      </c>
    </row>
    <row r="353" customFormat="false" ht="24" hidden="false" customHeight="true" outlineLevel="0" collapsed="false">
      <c r="A353" s="19"/>
      <c r="B353" s="17"/>
      <c r="C353" s="17"/>
      <c r="D353" s="18"/>
      <c r="E353" s="17"/>
      <c r="F353" s="17"/>
      <c r="G353" s="17"/>
      <c r="H353" s="17"/>
      <c r="I353" s="17"/>
      <c r="J353" s="2" t="n">
        <f aca="false">IF(1&gt;Reparto!$E$5,0,IF(F353="",Reparto!$D$8,F353))</f>
        <v>1800</v>
      </c>
      <c r="K353" s="2" t="n">
        <f aca="false">IF(2&gt;Reparto!$E$5,0,IF(G353="",Reparto!$D$9,G353))</f>
        <v>1200</v>
      </c>
      <c r="L353" s="2" t="n">
        <f aca="false">IF(3&gt;Reparto!$E$5,0,IF(H353="",Reparto!$D$10,H353))</f>
        <v>0</v>
      </c>
      <c r="M353" s="2" t="n">
        <f aca="false">IF(4&gt;Reparto!$E$5,0,IF(I353="",Reparto!$D$11,I353))</f>
        <v>0</v>
      </c>
      <c r="N353" s="8" t="n">
        <f aca="false">IF(OR(NOT(ISNUMBER(D353)),SUM(J353:M353)&lt;=0),0,SIGN(D353)*(V353+IF(AE353&lt;=$Z353,1,0))/100)</f>
        <v>0</v>
      </c>
      <c r="O353" s="8" t="n">
        <f aca="false">IF(OR(NOT(ISNUMBER(D353)),SUM(J353:M353)&lt;=0),0,SIGN(D353)*(W353+IF(AF353&lt;=$Z353,1,0))/100)</f>
        <v>0</v>
      </c>
      <c r="P353" s="8" t="n">
        <f aca="false">IF(OR(NOT(ISNUMBER(D353)),SUM(J353:M353)&lt;=0),0,SIGN(D353)*(X353+IF(AG353&lt;=$Z353,1,0))/100)</f>
        <v>0</v>
      </c>
      <c r="Q353" s="8" t="n">
        <f aca="false">IF(OR(NOT(ISNUMBER(D353)),SUM(J353:M353)&lt;=0),0,SIGN(D353)*(Y353+IF(AH353&lt;=$Z353,1,0))/100)</f>
        <v>0</v>
      </c>
      <c r="R353" s="2" t="n">
        <f aca="false">IF(OR(NOT(ISNUMBER(D353)),SUM(J353:M353)&lt;=0),0,ROUND(ROUND(ABS(D353)*100,0)*J353/SUM(J353:M353),10))</f>
        <v>0</v>
      </c>
      <c r="S353" s="2" t="n">
        <f aca="false">IF(OR(NOT(ISNUMBER(D353)),SUM(J353:M353)&lt;=0),0,ROUND(ROUND(ABS(D353)*100,0)*K353/SUM(J353:M353),10))</f>
        <v>0</v>
      </c>
      <c r="T353" s="2" t="n">
        <f aca="false">IF(OR(NOT(ISNUMBER(D353)),SUM(J353:M353)&lt;=0),0,ROUND(ROUND(ABS(D353)*100,0)*L353/SUM(J353:M353),10))</f>
        <v>0</v>
      </c>
      <c r="U353" s="2" t="n">
        <f aca="false">IF(OR(NOT(ISNUMBER(D353)),SUM(J353:M353)&lt;=0),0,ROUND(ROUND(ABS(D353)*100,0)*M353/SUM(J353:M353),10))</f>
        <v>0</v>
      </c>
      <c r="V353" s="2" t="n">
        <f aca="false">INT(R353)</f>
        <v>0</v>
      </c>
      <c r="W353" s="2" t="n">
        <f aca="false">INT(S353)</f>
        <v>0</v>
      </c>
      <c r="X353" s="2" t="n">
        <f aca="false">INT(T353)</f>
        <v>0</v>
      </c>
      <c r="Y353" s="2" t="n">
        <f aca="false">INT(U353)</f>
        <v>0</v>
      </c>
      <c r="Z353" s="2" t="n">
        <f aca="false">IF(ISNUMBER(D353),ROUND(ABS(D353)*100,0)-SUM(V353:Y353),0)</f>
        <v>0</v>
      </c>
      <c r="AA353" s="2" t="n">
        <f aca="false">ROUND(R353-V353,10)</f>
        <v>0</v>
      </c>
      <c r="AB353" s="2" t="n">
        <f aca="false">ROUND(S353-W353,10)</f>
        <v>0</v>
      </c>
      <c r="AC353" s="2" t="n">
        <f aca="false">ROUND(T353-X353,10)</f>
        <v>0</v>
      </c>
      <c r="AD353" s="2" t="n">
        <f aca="false">ROUND(U353-Y353,10)</f>
        <v>0</v>
      </c>
      <c r="AE353" s="2" t="n">
        <f aca="false">COUNTIFS($AA353:$AD353,"&gt;"&amp;AA353)+COUNTIFS($AA353:AA353,AA353)</f>
        <v>1</v>
      </c>
      <c r="AF353" s="2" t="n">
        <f aca="false">COUNTIFS($AA353:$AD353,"&gt;"&amp;AB353)+COUNTIFS($AA353:AB353,AB353)</f>
        <v>2</v>
      </c>
      <c r="AG353" s="2" t="n">
        <f aca="false">COUNTIFS($AA353:$AD353,"&gt;"&amp;AC353)+COUNTIFS($AA353:AC353,AC353)</f>
        <v>3</v>
      </c>
      <c r="AH353" s="2" t="n">
        <f aca="false">COUNTIFS($AA353:$AD353,"&gt;"&amp;AD353)+COUNTIFS($AA353:AD353,AD353)</f>
        <v>4</v>
      </c>
      <c r="AI353" s="2" t="str">
        <f aca="false">IF(COUNTA(A353:I353)=0,"",IF(OR(NOT(ISNUMBER(A353)),B353="",COUNTIFS(Reparto!$A$8:INDEX(Reparto!$A$8:$A$11,Reparto!$E$5),C353)&lt;&gt;1,NOT(ISNUMBER(D353)),ABS(D353-ROUND(D353,2))&gt;0.000001,MIN(J353:M353)&lt;0,SUM(J353:M353)&lt;=0,COUNT(J353:M353)&lt;&gt;4,ABS(SUM(N353:Q353)-D353)&gt;0.000001),"REVISAR datos","Correcto"))</f>
        <v/>
      </c>
    </row>
    <row r="354" customFormat="false" ht="24" hidden="false" customHeight="true" outlineLevel="0" collapsed="false">
      <c r="A354" s="19"/>
      <c r="B354" s="17"/>
      <c r="C354" s="17"/>
      <c r="D354" s="18"/>
      <c r="E354" s="17"/>
      <c r="F354" s="17"/>
      <c r="G354" s="17"/>
      <c r="H354" s="17"/>
      <c r="I354" s="17"/>
      <c r="J354" s="2" t="n">
        <f aca="false">IF(1&gt;Reparto!$E$5,0,IF(F354="",Reparto!$D$8,F354))</f>
        <v>1800</v>
      </c>
      <c r="K354" s="2" t="n">
        <f aca="false">IF(2&gt;Reparto!$E$5,0,IF(G354="",Reparto!$D$9,G354))</f>
        <v>1200</v>
      </c>
      <c r="L354" s="2" t="n">
        <f aca="false">IF(3&gt;Reparto!$E$5,0,IF(H354="",Reparto!$D$10,H354))</f>
        <v>0</v>
      </c>
      <c r="M354" s="2" t="n">
        <f aca="false">IF(4&gt;Reparto!$E$5,0,IF(I354="",Reparto!$D$11,I354))</f>
        <v>0</v>
      </c>
      <c r="N354" s="8" t="n">
        <f aca="false">IF(OR(NOT(ISNUMBER(D354)),SUM(J354:M354)&lt;=0),0,SIGN(D354)*(V354+IF(AE354&lt;=$Z354,1,0))/100)</f>
        <v>0</v>
      </c>
      <c r="O354" s="8" t="n">
        <f aca="false">IF(OR(NOT(ISNUMBER(D354)),SUM(J354:M354)&lt;=0),0,SIGN(D354)*(W354+IF(AF354&lt;=$Z354,1,0))/100)</f>
        <v>0</v>
      </c>
      <c r="P354" s="8" t="n">
        <f aca="false">IF(OR(NOT(ISNUMBER(D354)),SUM(J354:M354)&lt;=0),0,SIGN(D354)*(X354+IF(AG354&lt;=$Z354,1,0))/100)</f>
        <v>0</v>
      </c>
      <c r="Q354" s="8" t="n">
        <f aca="false">IF(OR(NOT(ISNUMBER(D354)),SUM(J354:M354)&lt;=0),0,SIGN(D354)*(Y354+IF(AH354&lt;=$Z354,1,0))/100)</f>
        <v>0</v>
      </c>
      <c r="R354" s="2" t="n">
        <f aca="false">IF(OR(NOT(ISNUMBER(D354)),SUM(J354:M354)&lt;=0),0,ROUND(ROUND(ABS(D354)*100,0)*J354/SUM(J354:M354),10))</f>
        <v>0</v>
      </c>
      <c r="S354" s="2" t="n">
        <f aca="false">IF(OR(NOT(ISNUMBER(D354)),SUM(J354:M354)&lt;=0),0,ROUND(ROUND(ABS(D354)*100,0)*K354/SUM(J354:M354),10))</f>
        <v>0</v>
      </c>
      <c r="T354" s="2" t="n">
        <f aca="false">IF(OR(NOT(ISNUMBER(D354)),SUM(J354:M354)&lt;=0),0,ROUND(ROUND(ABS(D354)*100,0)*L354/SUM(J354:M354),10))</f>
        <v>0</v>
      </c>
      <c r="U354" s="2" t="n">
        <f aca="false">IF(OR(NOT(ISNUMBER(D354)),SUM(J354:M354)&lt;=0),0,ROUND(ROUND(ABS(D354)*100,0)*M354/SUM(J354:M354),10))</f>
        <v>0</v>
      </c>
      <c r="V354" s="2" t="n">
        <f aca="false">INT(R354)</f>
        <v>0</v>
      </c>
      <c r="W354" s="2" t="n">
        <f aca="false">INT(S354)</f>
        <v>0</v>
      </c>
      <c r="X354" s="2" t="n">
        <f aca="false">INT(T354)</f>
        <v>0</v>
      </c>
      <c r="Y354" s="2" t="n">
        <f aca="false">INT(U354)</f>
        <v>0</v>
      </c>
      <c r="Z354" s="2" t="n">
        <f aca="false">IF(ISNUMBER(D354),ROUND(ABS(D354)*100,0)-SUM(V354:Y354),0)</f>
        <v>0</v>
      </c>
      <c r="AA354" s="2" t="n">
        <f aca="false">ROUND(R354-V354,10)</f>
        <v>0</v>
      </c>
      <c r="AB354" s="2" t="n">
        <f aca="false">ROUND(S354-W354,10)</f>
        <v>0</v>
      </c>
      <c r="AC354" s="2" t="n">
        <f aca="false">ROUND(T354-X354,10)</f>
        <v>0</v>
      </c>
      <c r="AD354" s="2" t="n">
        <f aca="false">ROUND(U354-Y354,10)</f>
        <v>0</v>
      </c>
      <c r="AE354" s="2" t="n">
        <f aca="false">COUNTIFS($AA354:$AD354,"&gt;"&amp;AA354)+COUNTIFS($AA354:AA354,AA354)</f>
        <v>1</v>
      </c>
      <c r="AF354" s="2" t="n">
        <f aca="false">COUNTIFS($AA354:$AD354,"&gt;"&amp;AB354)+COUNTIFS($AA354:AB354,AB354)</f>
        <v>2</v>
      </c>
      <c r="AG354" s="2" t="n">
        <f aca="false">COUNTIFS($AA354:$AD354,"&gt;"&amp;AC354)+COUNTIFS($AA354:AC354,AC354)</f>
        <v>3</v>
      </c>
      <c r="AH354" s="2" t="n">
        <f aca="false">COUNTIFS($AA354:$AD354,"&gt;"&amp;AD354)+COUNTIFS($AA354:AD354,AD354)</f>
        <v>4</v>
      </c>
      <c r="AI354" s="2" t="str">
        <f aca="false">IF(COUNTA(A354:I354)=0,"",IF(OR(NOT(ISNUMBER(A354)),B354="",COUNTIFS(Reparto!$A$8:INDEX(Reparto!$A$8:$A$11,Reparto!$E$5),C354)&lt;&gt;1,NOT(ISNUMBER(D354)),ABS(D354-ROUND(D354,2))&gt;0.000001,MIN(J354:M354)&lt;0,SUM(J354:M354)&lt;=0,COUNT(J354:M354)&lt;&gt;4,ABS(SUM(N354:Q354)-D354)&gt;0.000001),"REVISAR datos","Correcto"))</f>
        <v/>
      </c>
    </row>
    <row r="355" customFormat="false" ht="24" hidden="false" customHeight="true" outlineLevel="0" collapsed="false">
      <c r="A355" s="19"/>
      <c r="B355" s="17"/>
      <c r="C355" s="17"/>
      <c r="D355" s="18"/>
      <c r="E355" s="17"/>
      <c r="F355" s="17"/>
      <c r="G355" s="17"/>
      <c r="H355" s="17"/>
      <c r="I355" s="17"/>
      <c r="J355" s="2" t="n">
        <f aca="false">IF(1&gt;Reparto!$E$5,0,IF(F355="",Reparto!$D$8,F355))</f>
        <v>1800</v>
      </c>
      <c r="K355" s="2" t="n">
        <f aca="false">IF(2&gt;Reparto!$E$5,0,IF(G355="",Reparto!$D$9,G355))</f>
        <v>1200</v>
      </c>
      <c r="L355" s="2" t="n">
        <f aca="false">IF(3&gt;Reparto!$E$5,0,IF(H355="",Reparto!$D$10,H355))</f>
        <v>0</v>
      </c>
      <c r="M355" s="2" t="n">
        <f aca="false">IF(4&gt;Reparto!$E$5,0,IF(I355="",Reparto!$D$11,I355))</f>
        <v>0</v>
      </c>
      <c r="N355" s="8" t="n">
        <f aca="false">IF(OR(NOT(ISNUMBER(D355)),SUM(J355:M355)&lt;=0),0,SIGN(D355)*(V355+IF(AE355&lt;=$Z355,1,0))/100)</f>
        <v>0</v>
      </c>
      <c r="O355" s="8" t="n">
        <f aca="false">IF(OR(NOT(ISNUMBER(D355)),SUM(J355:M355)&lt;=0),0,SIGN(D355)*(W355+IF(AF355&lt;=$Z355,1,0))/100)</f>
        <v>0</v>
      </c>
      <c r="P355" s="8" t="n">
        <f aca="false">IF(OR(NOT(ISNUMBER(D355)),SUM(J355:M355)&lt;=0),0,SIGN(D355)*(X355+IF(AG355&lt;=$Z355,1,0))/100)</f>
        <v>0</v>
      </c>
      <c r="Q355" s="8" t="n">
        <f aca="false">IF(OR(NOT(ISNUMBER(D355)),SUM(J355:M355)&lt;=0),0,SIGN(D355)*(Y355+IF(AH355&lt;=$Z355,1,0))/100)</f>
        <v>0</v>
      </c>
      <c r="R355" s="2" t="n">
        <f aca="false">IF(OR(NOT(ISNUMBER(D355)),SUM(J355:M355)&lt;=0),0,ROUND(ROUND(ABS(D355)*100,0)*J355/SUM(J355:M355),10))</f>
        <v>0</v>
      </c>
      <c r="S355" s="2" t="n">
        <f aca="false">IF(OR(NOT(ISNUMBER(D355)),SUM(J355:M355)&lt;=0),0,ROUND(ROUND(ABS(D355)*100,0)*K355/SUM(J355:M355),10))</f>
        <v>0</v>
      </c>
      <c r="T355" s="2" t="n">
        <f aca="false">IF(OR(NOT(ISNUMBER(D355)),SUM(J355:M355)&lt;=0),0,ROUND(ROUND(ABS(D355)*100,0)*L355/SUM(J355:M355),10))</f>
        <v>0</v>
      </c>
      <c r="U355" s="2" t="n">
        <f aca="false">IF(OR(NOT(ISNUMBER(D355)),SUM(J355:M355)&lt;=0),0,ROUND(ROUND(ABS(D355)*100,0)*M355/SUM(J355:M355),10))</f>
        <v>0</v>
      </c>
      <c r="V355" s="2" t="n">
        <f aca="false">INT(R355)</f>
        <v>0</v>
      </c>
      <c r="W355" s="2" t="n">
        <f aca="false">INT(S355)</f>
        <v>0</v>
      </c>
      <c r="X355" s="2" t="n">
        <f aca="false">INT(T355)</f>
        <v>0</v>
      </c>
      <c r="Y355" s="2" t="n">
        <f aca="false">INT(U355)</f>
        <v>0</v>
      </c>
      <c r="Z355" s="2" t="n">
        <f aca="false">IF(ISNUMBER(D355),ROUND(ABS(D355)*100,0)-SUM(V355:Y355),0)</f>
        <v>0</v>
      </c>
      <c r="AA355" s="2" t="n">
        <f aca="false">ROUND(R355-V355,10)</f>
        <v>0</v>
      </c>
      <c r="AB355" s="2" t="n">
        <f aca="false">ROUND(S355-W355,10)</f>
        <v>0</v>
      </c>
      <c r="AC355" s="2" t="n">
        <f aca="false">ROUND(T355-X355,10)</f>
        <v>0</v>
      </c>
      <c r="AD355" s="2" t="n">
        <f aca="false">ROUND(U355-Y355,10)</f>
        <v>0</v>
      </c>
      <c r="AE355" s="2" t="n">
        <f aca="false">COUNTIFS($AA355:$AD355,"&gt;"&amp;AA355)+COUNTIFS($AA355:AA355,AA355)</f>
        <v>1</v>
      </c>
      <c r="AF355" s="2" t="n">
        <f aca="false">COUNTIFS($AA355:$AD355,"&gt;"&amp;AB355)+COUNTIFS($AA355:AB355,AB355)</f>
        <v>2</v>
      </c>
      <c r="AG355" s="2" t="n">
        <f aca="false">COUNTIFS($AA355:$AD355,"&gt;"&amp;AC355)+COUNTIFS($AA355:AC355,AC355)</f>
        <v>3</v>
      </c>
      <c r="AH355" s="2" t="n">
        <f aca="false">COUNTIFS($AA355:$AD355,"&gt;"&amp;AD355)+COUNTIFS($AA355:AD355,AD355)</f>
        <v>4</v>
      </c>
      <c r="AI355" s="2" t="str">
        <f aca="false">IF(COUNTA(A355:I355)=0,"",IF(OR(NOT(ISNUMBER(A355)),B355="",COUNTIFS(Reparto!$A$8:INDEX(Reparto!$A$8:$A$11,Reparto!$E$5),C355)&lt;&gt;1,NOT(ISNUMBER(D355)),ABS(D355-ROUND(D355,2))&gt;0.000001,MIN(J355:M355)&lt;0,SUM(J355:M355)&lt;=0,COUNT(J355:M355)&lt;&gt;4,ABS(SUM(N355:Q355)-D355)&gt;0.000001),"REVISAR datos","Correcto"))</f>
        <v/>
      </c>
    </row>
    <row r="356" customFormat="false" ht="24" hidden="false" customHeight="true" outlineLevel="0" collapsed="false">
      <c r="A356" s="19"/>
      <c r="B356" s="17"/>
      <c r="C356" s="17"/>
      <c r="D356" s="18"/>
      <c r="E356" s="17"/>
      <c r="F356" s="17"/>
      <c r="G356" s="17"/>
      <c r="H356" s="17"/>
      <c r="I356" s="17"/>
      <c r="J356" s="2" t="n">
        <f aca="false">IF(1&gt;Reparto!$E$5,0,IF(F356="",Reparto!$D$8,F356))</f>
        <v>1800</v>
      </c>
      <c r="K356" s="2" t="n">
        <f aca="false">IF(2&gt;Reparto!$E$5,0,IF(G356="",Reparto!$D$9,G356))</f>
        <v>1200</v>
      </c>
      <c r="L356" s="2" t="n">
        <f aca="false">IF(3&gt;Reparto!$E$5,0,IF(H356="",Reparto!$D$10,H356))</f>
        <v>0</v>
      </c>
      <c r="M356" s="2" t="n">
        <f aca="false">IF(4&gt;Reparto!$E$5,0,IF(I356="",Reparto!$D$11,I356))</f>
        <v>0</v>
      </c>
      <c r="N356" s="8" t="n">
        <f aca="false">IF(OR(NOT(ISNUMBER(D356)),SUM(J356:M356)&lt;=0),0,SIGN(D356)*(V356+IF(AE356&lt;=$Z356,1,0))/100)</f>
        <v>0</v>
      </c>
      <c r="O356" s="8" t="n">
        <f aca="false">IF(OR(NOT(ISNUMBER(D356)),SUM(J356:M356)&lt;=0),0,SIGN(D356)*(W356+IF(AF356&lt;=$Z356,1,0))/100)</f>
        <v>0</v>
      </c>
      <c r="P356" s="8" t="n">
        <f aca="false">IF(OR(NOT(ISNUMBER(D356)),SUM(J356:M356)&lt;=0),0,SIGN(D356)*(X356+IF(AG356&lt;=$Z356,1,0))/100)</f>
        <v>0</v>
      </c>
      <c r="Q356" s="8" t="n">
        <f aca="false">IF(OR(NOT(ISNUMBER(D356)),SUM(J356:M356)&lt;=0),0,SIGN(D356)*(Y356+IF(AH356&lt;=$Z356,1,0))/100)</f>
        <v>0</v>
      </c>
      <c r="R356" s="2" t="n">
        <f aca="false">IF(OR(NOT(ISNUMBER(D356)),SUM(J356:M356)&lt;=0),0,ROUND(ROUND(ABS(D356)*100,0)*J356/SUM(J356:M356),10))</f>
        <v>0</v>
      </c>
      <c r="S356" s="2" t="n">
        <f aca="false">IF(OR(NOT(ISNUMBER(D356)),SUM(J356:M356)&lt;=0),0,ROUND(ROUND(ABS(D356)*100,0)*K356/SUM(J356:M356),10))</f>
        <v>0</v>
      </c>
      <c r="T356" s="2" t="n">
        <f aca="false">IF(OR(NOT(ISNUMBER(D356)),SUM(J356:M356)&lt;=0),0,ROUND(ROUND(ABS(D356)*100,0)*L356/SUM(J356:M356),10))</f>
        <v>0</v>
      </c>
      <c r="U356" s="2" t="n">
        <f aca="false">IF(OR(NOT(ISNUMBER(D356)),SUM(J356:M356)&lt;=0),0,ROUND(ROUND(ABS(D356)*100,0)*M356/SUM(J356:M356),10))</f>
        <v>0</v>
      </c>
      <c r="V356" s="2" t="n">
        <f aca="false">INT(R356)</f>
        <v>0</v>
      </c>
      <c r="W356" s="2" t="n">
        <f aca="false">INT(S356)</f>
        <v>0</v>
      </c>
      <c r="X356" s="2" t="n">
        <f aca="false">INT(T356)</f>
        <v>0</v>
      </c>
      <c r="Y356" s="2" t="n">
        <f aca="false">INT(U356)</f>
        <v>0</v>
      </c>
      <c r="Z356" s="2" t="n">
        <f aca="false">IF(ISNUMBER(D356),ROUND(ABS(D356)*100,0)-SUM(V356:Y356),0)</f>
        <v>0</v>
      </c>
      <c r="AA356" s="2" t="n">
        <f aca="false">ROUND(R356-V356,10)</f>
        <v>0</v>
      </c>
      <c r="AB356" s="2" t="n">
        <f aca="false">ROUND(S356-W356,10)</f>
        <v>0</v>
      </c>
      <c r="AC356" s="2" t="n">
        <f aca="false">ROUND(T356-X356,10)</f>
        <v>0</v>
      </c>
      <c r="AD356" s="2" t="n">
        <f aca="false">ROUND(U356-Y356,10)</f>
        <v>0</v>
      </c>
      <c r="AE356" s="2" t="n">
        <f aca="false">COUNTIFS($AA356:$AD356,"&gt;"&amp;AA356)+COUNTIFS($AA356:AA356,AA356)</f>
        <v>1</v>
      </c>
      <c r="AF356" s="2" t="n">
        <f aca="false">COUNTIFS($AA356:$AD356,"&gt;"&amp;AB356)+COUNTIFS($AA356:AB356,AB356)</f>
        <v>2</v>
      </c>
      <c r="AG356" s="2" t="n">
        <f aca="false">COUNTIFS($AA356:$AD356,"&gt;"&amp;AC356)+COUNTIFS($AA356:AC356,AC356)</f>
        <v>3</v>
      </c>
      <c r="AH356" s="2" t="n">
        <f aca="false">COUNTIFS($AA356:$AD356,"&gt;"&amp;AD356)+COUNTIFS($AA356:AD356,AD356)</f>
        <v>4</v>
      </c>
      <c r="AI356" s="2" t="str">
        <f aca="false">IF(COUNTA(A356:I356)=0,"",IF(OR(NOT(ISNUMBER(A356)),B356="",COUNTIFS(Reparto!$A$8:INDEX(Reparto!$A$8:$A$11,Reparto!$E$5),C356)&lt;&gt;1,NOT(ISNUMBER(D356)),ABS(D356-ROUND(D356,2))&gt;0.000001,MIN(J356:M356)&lt;0,SUM(J356:M356)&lt;=0,COUNT(J356:M356)&lt;&gt;4,ABS(SUM(N356:Q356)-D356)&gt;0.000001),"REVISAR datos","Correcto"))</f>
        <v/>
      </c>
    </row>
    <row r="357" customFormat="false" ht="24" hidden="false" customHeight="true" outlineLevel="0" collapsed="false">
      <c r="A357" s="19"/>
      <c r="B357" s="17"/>
      <c r="C357" s="17"/>
      <c r="D357" s="18"/>
      <c r="E357" s="17"/>
      <c r="F357" s="17"/>
      <c r="G357" s="17"/>
      <c r="H357" s="17"/>
      <c r="I357" s="17"/>
      <c r="J357" s="2" t="n">
        <f aca="false">IF(1&gt;Reparto!$E$5,0,IF(F357="",Reparto!$D$8,F357))</f>
        <v>1800</v>
      </c>
      <c r="K357" s="2" t="n">
        <f aca="false">IF(2&gt;Reparto!$E$5,0,IF(G357="",Reparto!$D$9,G357))</f>
        <v>1200</v>
      </c>
      <c r="L357" s="2" t="n">
        <f aca="false">IF(3&gt;Reparto!$E$5,0,IF(H357="",Reparto!$D$10,H357))</f>
        <v>0</v>
      </c>
      <c r="M357" s="2" t="n">
        <f aca="false">IF(4&gt;Reparto!$E$5,0,IF(I357="",Reparto!$D$11,I357))</f>
        <v>0</v>
      </c>
      <c r="N357" s="8" t="n">
        <f aca="false">IF(OR(NOT(ISNUMBER(D357)),SUM(J357:M357)&lt;=0),0,SIGN(D357)*(V357+IF(AE357&lt;=$Z357,1,0))/100)</f>
        <v>0</v>
      </c>
      <c r="O357" s="8" t="n">
        <f aca="false">IF(OR(NOT(ISNUMBER(D357)),SUM(J357:M357)&lt;=0),0,SIGN(D357)*(W357+IF(AF357&lt;=$Z357,1,0))/100)</f>
        <v>0</v>
      </c>
      <c r="P357" s="8" t="n">
        <f aca="false">IF(OR(NOT(ISNUMBER(D357)),SUM(J357:M357)&lt;=0),0,SIGN(D357)*(X357+IF(AG357&lt;=$Z357,1,0))/100)</f>
        <v>0</v>
      </c>
      <c r="Q357" s="8" t="n">
        <f aca="false">IF(OR(NOT(ISNUMBER(D357)),SUM(J357:M357)&lt;=0),0,SIGN(D357)*(Y357+IF(AH357&lt;=$Z357,1,0))/100)</f>
        <v>0</v>
      </c>
      <c r="R357" s="2" t="n">
        <f aca="false">IF(OR(NOT(ISNUMBER(D357)),SUM(J357:M357)&lt;=0),0,ROUND(ROUND(ABS(D357)*100,0)*J357/SUM(J357:M357),10))</f>
        <v>0</v>
      </c>
      <c r="S357" s="2" t="n">
        <f aca="false">IF(OR(NOT(ISNUMBER(D357)),SUM(J357:M357)&lt;=0),0,ROUND(ROUND(ABS(D357)*100,0)*K357/SUM(J357:M357),10))</f>
        <v>0</v>
      </c>
      <c r="T357" s="2" t="n">
        <f aca="false">IF(OR(NOT(ISNUMBER(D357)),SUM(J357:M357)&lt;=0),0,ROUND(ROUND(ABS(D357)*100,0)*L357/SUM(J357:M357),10))</f>
        <v>0</v>
      </c>
      <c r="U357" s="2" t="n">
        <f aca="false">IF(OR(NOT(ISNUMBER(D357)),SUM(J357:M357)&lt;=0),0,ROUND(ROUND(ABS(D357)*100,0)*M357/SUM(J357:M357),10))</f>
        <v>0</v>
      </c>
      <c r="V357" s="2" t="n">
        <f aca="false">INT(R357)</f>
        <v>0</v>
      </c>
      <c r="W357" s="2" t="n">
        <f aca="false">INT(S357)</f>
        <v>0</v>
      </c>
      <c r="X357" s="2" t="n">
        <f aca="false">INT(T357)</f>
        <v>0</v>
      </c>
      <c r="Y357" s="2" t="n">
        <f aca="false">INT(U357)</f>
        <v>0</v>
      </c>
      <c r="Z357" s="2" t="n">
        <f aca="false">IF(ISNUMBER(D357),ROUND(ABS(D357)*100,0)-SUM(V357:Y357),0)</f>
        <v>0</v>
      </c>
      <c r="AA357" s="2" t="n">
        <f aca="false">ROUND(R357-V357,10)</f>
        <v>0</v>
      </c>
      <c r="AB357" s="2" t="n">
        <f aca="false">ROUND(S357-W357,10)</f>
        <v>0</v>
      </c>
      <c r="AC357" s="2" t="n">
        <f aca="false">ROUND(T357-X357,10)</f>
        <v>0</v>
      </c>
      <c r="AD357" s="2" t="n">
        <f aca="false">ROUND(U357-Y357,10)</f>
        <v>0</v>
      </c>
      <c r="AE357" s="2" t="n">
        <f aca="false">COUNTIFS($AA357:$AD357,"&gt;"&amp;AA357)+COUNTIFS($AA357:AA357,AA357)</f>
        <v>1</v>
      </c>
      <c r="AF357" s="2" t="n">
        <f aca="false">COUNTIFS($AA357:$AD357,"&gt;"&amp;AB357)+COUNTIFS($AA357:AB357,AB357)</f>
        <v>2</v>
      </c>
      <c r="AG357" s="2" t="n">
        <f aca="false">COUNTIFS($AA357:$AD357,"&gt;"&amp;AC357)+COUNTIFS($AA357:AC357,AC357)</f>
        <v>3</v>
      </c>
      <c r="AH357" s="2" t="n">
        <f aca="false">COUNTIFS($AA357:$AD357,"&gt;"&amp;AD357)+COUNTIFS($AA357:AD357,AD357)</f>
        <v>4</v>
      </c>
      <c r="AI357" s="2" t="str">
        <f aca="false">IF(COUNTA(A357:I357)=0,"",IF(OR(NOT(ISNUMBER(A357)),B357="",COUNTIFS(Reparto!$A$8:INDEX(Reparto!$A$8:$A$11,Reparto!$E$5),C357)&lt;&gt;1,NOT(ISNUMBER(D357)),ABS(D357-ROUND(D357,2))&gt;0.000001,MIN(J357:M357)&lt;0,SUM(J357:M357)&lt;=0,COUNT(J357:M357)&lt;&gt;4,ABS(SUM(N357:Q357)-D357)&gt;0.000001),"REVISAR datos","Correcto"))</f>
        <v/>
      </c>
    </row>
    <row r="358" customFormat="false" ht="24" hidden="false" customHeight="true" outlineLevel="0" collapsed="false">
      <c r="A358" s="19"/>
      <c r="B358" s="17"/>
      <c r="C358" s="17"/>
      <c r="D358" s="18"/>
      <c r="E358" s="17"/>
      <c r="F358" s="17"/>
      <c r="G358" s="17"/>
      <c r="H358" s="17"/>
      <c r="I358" s="17"/>
      <c r="J358" s="2" t="n">
        <f aca="false">IF(1&gt;Reparto!$E$5,0,IF(F358="",Reparto!$D$8,F358))</f>
        <v>1800</v>
      </c>
      <c r="K358" s="2" t="n">
        <f aca="false">IF(2&gt;Reparto!$E$5,0,IF(G358="",Reparto!$D$9,G358))</f>
        <v>1200</v>
      </c>
      <c r="L358" s="2" t="n">
        <f aca="false">IF(3&gt;Reparto!$E$5,0,IF(H358="",Reparto!$D$10,H358))</f>
        <v>0</v>
      </c>
      <c r="M358" s="2" t="n">
        <f aca="false">IF(4&gt;Reparto!$E$5,0,IF(I358="",Reparto!$D$11,I358))</f>
        <v>0</v>
      </c>
      <c r="N358" s="8" t="n">
        <f aca="false">IF(OR(NOT(ISNUMBER(D358)),SUM(J358:M358)&lt;=0),0,SIGN(D358)*(V358+IF(AE358&lt;=$Z358,1,0))/100)</f>
        <v>0</v>
      </c>
      <c r="O358" s="8" t="n">
        <f aca="false">IF(OR(NOT(ISNUMBER(D358)),SUM(J358:M358)&lt;=0),0,SIGN(D358)*(W358+IF(AF358&lt;=$Z358,1,0))/100)</f>
        <v>0</v>
      </c>
      <c r="P358" s="8" t="n">
        <f aca="false">IF(OR(NOT(ISNUMBER(D358)),SUM(J358:M358)&lt;=0),0,SIGN(D358)*(X358+IF(AG358&lt;=$Z358,1,0))/100)</f>
        <v>0</v>
      </c>
      <c r="Q358" s="8" t="n">
        <f aca="false">IF(OR(NOT(ISNUMBER(D358)),SUM(J358:M358)&lt;=0),0,SIGN(D358)*(Y358+IF(AH358&lt;=$Z358,1,0))/100)</f>
        <v>0</v>
      </c>
      <c r="R358" s="2" t="n">
        <f aca="false">IF(OR(NOT(ISNUMBER(D358)),SUM(J358:M358)&lt;=0),0,ROUND(ROUND(ABS(D358)*100,0)*J358/SUM(J358:M358),10))</f>
        <v>0</v>
      </c>
      <c r="S358" s="2" t="n">
        <f aca="false">IF(OR(NOT(ISNUMBER(D358)),SUM(J358:M358)&lt;=0),0,ROUND(ROUND(ABS(D358)*100,0)*K358/SUM(J358:M358),10))</f>
        <v>0</v>
      </c>
      <c r="T358" s="2" t="n">
        <f aca="false">IF(OR(NOT(ISNUMBER(D358)),SUM(J358:M358)&lt;=0),0,ROUND(ROUND(ABS(D358)*100,0)*L358/SUM(J358:M358),10))</f>
        <v>0</v>
      </c>
      <c r="U358" s="2" t="n">
        <f aca="false">IF(OR(NOT(ISNUMBER(D358)),SUM(J358:M358)&lt;=0),0,ROUND(ROUND(ABS(D358)*100,0)*M358/SUM(J358:M358),10))</f>
        <v>0</v>
      </c>
      <c r="V358" s="2" t="n">
        <f aca="false">INT(R358)</f>
        <v>0</v>
      </c>
      <c r="W358" s="2" t="n">
        <f aca="false">INT(S358)</f>
        <v>0</v>
      </c>
      <c r="X358" s="2" t="n">
        <f aca="false">INT(T358)</f>
        <v>0</v>
      </c>
      <c r="Y358" s="2" t="n">
        <f aca="false">INT(U358)</f>
        <v>0</v>
      </c>
      <c r="Z358" s="2" t="n">
        <f aca="false">IF(ISNUMBER(D358),ROUND(ABS(D358)*100,0)-SUM(V358:Y358),0)</f>
        <v>0</v>
      </c>
      <c r="AA358" s="2" t="n">
        <f aca="false">ROUND(R358-V358,10)</f>
        <v>0</v>
      </c>
      <c r="AB358" s="2" t="n">
        <f aca="false">ROUND(S358-W358,10)</f>
        <v>0</v>
      </c>
      <c r="AC358" s="2" t="n">
        <f aca="false">ROUND(T358-X358,10)</f>
        <v>0</v>
      </c>
      <c r="AD358" s="2" t="n">
        <f aca="false">ROUND(U358-Y358,10)</f>
        <v>0</v>
      </c>
      <c r="AE358" s="2" t="n">
        <f aca="false">COUNTIFS($AA358:$AD358,"&gt;"&amp;AA358)+COUNTIFS($AA358:AA358,AA358)</f>
        <v>1</v>
      </c>
      <c r="AF358" s="2" t="n">
        <f aca="false">COUNTIFS($AA358:$AD358,"&gt;"&amp;AB358)+COUNTIFS($AA358:AB358,AB358)</f>
        <v>2</v>
      </c>
      <c r="AG358" s="2" t="n">
        <f aca="false">COUNTIFS($AA358:$AD358,"&gt;"&amp;AC358)+COUNTIFS($AA358:AC358,AC358)</f>
        <v>3</v>
      </c>
      <c r="AH358" s="2" t="n">
        <f aca="false">COUNTIFS($AA358:$AD358,"&gt;"&amp;AD358)+COUNTIFS($AA358:AD358,AD358)</f>
        <v>4</v>
      </c>
      <c r="AI358" s="2" t="str">
        <f aca="false">IF(COUNTA(A358:I358)=0,"",IF(OR(NOT(ISNUMBER(A358)),B358="",COUNTIFS(Reparto!$A$8:INDEX(Reparto!$A$8:$A$11,Reparto!$E$5),C358)&lt;&gt;1,NOT(ISNUMBER(D358)),ABS(D358-ROUND(D358,2))&gt;0.000001,MIN(J358:M358)&lt;0,SUM(J358:M358)&lt;=0,COUNT(J358:M358)&lt;&gt;4,ABS(SUM(N358:Q358)-D358)&gt;0.000001),"REVISAR datos","Correcto"))</f>
        <v/>
      </c>
    </row>
    <row r="359" customFormat="false" ht="24" hidden="false" customHeight="true" outlineLevel="0" collapsed="false">
      <c r="A359" s="19"/>
      <c r="B359" s="17"/>
      <c r="C359" s="17"/>
      <c r="D359" s="18"/>
      <c r="E359" s="17"/>
      <c r="F359" s="17"/>
      <c r="G359" s="17"/>
      <c r="H359" s="17"/>
      <c r="I359" s="17"/>
      <c r="J359" s="2" t="n">
        <f aca="false">IF(1&gt;Reparto!$E$5,0,IF(F359="",Reparto!$D$8,F359))</f>
        <v>1800</v>
      </c>
      <c r="K359" s="2" t="n">
        <f aca="false">IF(2&gt;Reparto!$E$5,0,IF(G359="",Reparto!$D$9,G359))</f>
        <v>1200</v>
      </c>
      <c r="L359" s="2" t="n">
        <f aca="false">IF(3&gt;Reparto!$E$5,0,IF(H359="",Reparto!$D$10,H359))</f>
        <v>0</v>
      </c>
      <c r="M359" s="2" t="n">
        <f aca="false">IF(4&gt;Reparto!$E$5,0,IF(I359="",Reparto!$D$11,I359))</f>
        <v>0</v>
      </c>
      <c r="N359" s="8" t="n">
        <f aca="false">IF(OR(NOT(ISNUMBER(D359)),SUM(J359:M359)&lt;=0),0,SIGN(D359)*(V359+IF(AE359&lt;=$Z359,1,0))/100)</f>
        <v>0</v>
      </c>
      <c r="O359" s="8" t="n">
        <f aca="false">IF(OR(NOT(ISNUMBER(D359)),SUM(J359:M359)&lt;=0),0,SIGN(D359)*(W359+IF(AF359&lt;=$Z359,1,0))/100)</f>
        <v>0</v>
      </c>
      <c r="P359" s="8" t="n">
        <f aca="false">IF(OR(NOT(ISNUMBER(D359)),SUM(J359:M359)&lt;=0),0,SIGN(D359)*(X359+IF(AG359&lt;=$Z359,1,0))/100)</f>
        <v>0</v>
      </c>
      <c r="Q359" s="8" t="n">
        <f aca="false">IF(OR(NOT(ISNUMBER(D359)),SUM(J359:M359)&lt;=0),0,SIGN(D359)*(Y359+IF(AH359&lt;=$Z359,1,0))/100)</f>
        <v>0</v>
      </c>
      <c r="R359" s="2" t="n">
        <f aca="false">IF(OR(NOT(ISNUMBER(D359)),SUM(J359:M359)&lt;=0),0,ROUND(ROUND(ABS(D359)*100,0)*J359/SUM(J359:M359),10))</f>
        <v>0</v>
      </c>
      <c r="S359" s="2" t="n">
        <f aca="false">IF(OR(NOT(ISNUMBER(D359)),SUM(J359:M359)&lt;=0),0,ROUND(ROUND(ABS(D359)*100,0)*K359/SUM(J359:M359),10))</f>
        <v>0</v>
      </c>
      <c r="T359" s="2" t="n">
        <f aca="false">IF(OR(NOT(ISNUMBER(D359)),SUM(J359:M359)&lt;=0),0,ROUND(ROUND(ABS(D359)*100,0)*L359/SUM(J359:M359),10))</f>
        <v>0</v>
      </c>
      <c r="U359" s="2" t="n">
        <f aca="false">IF(OR(NOT(ISNUMBER(D359)),SUM(J359:M359)&lt;=0),0,ROUND(ROUND(ABS(D359)*100,0)*M359/SUM(J359:M359),10))</f>
        <v>0</v>
      </c>
      <c r="V359" s="2" t="n">
        <f aca="false">INT(R359)</f>
        <v>0</v>
      </c>
      <c r="W359" s="2" t="n">
        <f aca="false">INT(S359)</f>
        <v>0</v>
      </c>
      <c r="X359" s="2" t="n">
        <f aca="false">INT(T359)</f>
        <v>0</v>
      </c>
      <c r="Y359" s="2" t="n">
        <f aca="false">INT(U359)</f>
        <v>0</v>
      </c>
      <c r="Z359" s="2" t="n">
        <f aca="false">IF(ISNUMBER(D359),ROUND(ABS(D359)*100,0)-SUM(V359:Y359),0)</f>
        <v>0</v>
      </c>
      <c r="AA359" s="2" t="n">
        <f aca="false">ROUND(R359-V359,10)</f>
        <v>0</v>
      </c>
      <c r="AB359" s="2" t="n">
        <f aca="false">ROUND(S359-W359,10)</f>
        <v>0</v>
      </c>
      <c r="AC359" s="2" t="n">
        <f aca="false">ROUND(T359-X359,10)</f>
        <v>0</v>
      </c>
      <c r="AD359" s="2" t="n">
        <f aca="false">ROUND(U359-Y359,10)</f>
        <v>0</v>
      </c>
      <c r="AE359" s="2" t="n">
        <f aca="false">COUNTIFS($AA359:$AD359,"&gt;"&amp;AA359)+COUNTIFS($AA359:AA359,AA359)</f>
        <v>1</v>
      </c>
      <c r="AF359" s="2" t="n">
        <f aca="false">COUNTIFS($AA359:$AD359,"&gt;"&amp;AB359)+COUNTIFS($AA359:AB359,AB359)</f>
        <v>2</v>
      </c>
      <c r="AG359" s="2" t="n">
        <f aca="false">COUNTIFS($AA359:$AD359,"&gt;"&amp;AC359)+COUNTIFS($AA359:AC359,AC359)</f>
        <v>3</v>
      </c>
      <c r="AH359" s="2" t="n">
        <f aca="false">COUNTIFS($AA359:$AD359,"&gt;"&amp;AD359)+COUNTIFS($AA359:AD359,AD359)</f>
        <v>4</v>
      </c>
      <c r="AI359" s="2" t="str">
        <f aca="false">IF(COUNTA(A359:I359)=0,"",IF(OR(NOT(ISNUMBER(A359)),B359="",COUNTIFS(Reparto!$A$8:INDEX(Reparto!$A$8:$A$11,Reparto!$E$5),C359)&lt;&gt;1,NOT(ISNUMBER(D359)),ABS(D359-ROUND(D359,2))&gt;0.000001,MIN(J359:M359)&lt;0,SUM(J359:M359)&lt;=0,COUNT(J359:M359)&lt;&gt;4,ABS(SUM(N359:Q359)-D359)&gt;0.000001),"REVISAR datos","Correcto"))</f>
        <v/>
      </c>
    </row>
    <row r="360" customFormat="false" ht="24" hidden="false" customHeight="true" outlineLevel="0" collapsed="false">
      <c r="A360" s="19"/>
      <c r="B360" s="17"/>
      <c r="C360" s="17"/>
      <c r="D360" s="18"/>
      <c r="E360" s="17"/>
      <c r="F360" s="17"/>
      <c r="G360" s="17"/>
      <c r="H360" s="17"/>
      <c r="I360" s="17"/>
      <c r="J360" s="2" t="n">
        <f aca="false">IF(1&gt;Reparto!$E$5,0,IF(F360="",Reparto!$D$8,F360))</f>
        <v>1800</v>
      </c>
      <c r="K360" s="2" t="n">
        <f aca="false">IF(2&gt;Reparto!$E$5,0,IF(G360="",Reparto!$D$9,G360))</f>
        <v>1200</v>
      </c>
      <c r="L360" s="2" t="n">
        <f aca="false">IF(3&gt;Reparto!$E$5,0,IF(H360="",Reparto!$D$10,H360))</f>
        <v>0</v>
      </c>
      <c r="M360" s="2" t="n">
        <f aca="false">IF(4&gt;Reparto!$E$5,0,IF(I360="",Reparto!$D$11,I360))</f>
        <v>0</v>
      </c>
      <c r="N360" s="8" t="n">
        <f aca="false">IF(OR(NOT(ISNUMBER(D360)),SUM(J360:M360)&lt;=0),0,SIGN(D360)*(V360+IF(AE360&lt;=$Z360,1,0))/100)</f>
        <v>0</v>
      </c>
      <c r="O360" s="8" t="n">
        <f aca="false">IF(OR(NOT(ISNUMBER(D360)),SUM(J360:M360)&lt;=0),0,SIGN(D360)*(W360+IF(AF360&lt;=$Z360,1,0))/100)</f>
        <v>0</v>
      </c>
      <c r="P360" s="8" t="n">
        <f aca="false">IF(OR(NOT(ISNUMBER(D360)),SUM(J360:M360)&lt;=0),0,SIGN(D360)*(X360+IF(AG360&lt;=$Z360,1,0))/100)</f>
        <v>0</v>
      </c>
      <c r="Q360" s="8" t="n">
        <f aca="false">IF(OR(NOT(ISNUMBER(D360)),SUM(J360:M360)&lt;=0),0,SIGN(D360)*(Y360+IF(AH360&lt;=$Z360,1,0))/100)</f>
        <v>0</v>
      </c>
      <c r="R360" s="2" t="n">
        <f aca="false">IF(OR(NOT(ISNUMBER(D360)),SUM(J360:M360)&lt;=0),0,ROUND(ROUND(ABS(D360)*100,0)*J360/SUM(J360:M360),10))</f>
        <v>0</v>
      </c>
      <c r="S360" s="2" t="n">
        <f aca="false">IF(OR(NOT(ISNUMBER(D360)),SUM(J360:M360)&lt;=0),0,ROUND(ROUND(ABS(D360)*100,0)*K360/SUM(J360:M360),10))</f>
        <v>0</v>
      </c>
      <c r="T360" s="2" t="n">
        <f aca="false">IF(OR(NOT(ISNUMBER(D360)),SUM(J360:M360)&lt;=0),0,ROUND(ROUND(ABS(D360)*100,0)*L360/SUM(J360:M360),10))</f>
        <v>0</v>
      </c>
      <c r="U360" s="2" t="n">
        <f aca="false">IF(OR(NOT(ISNUMBER(D360)),SUM(J360:M360)&lt;=0),0,ROUND(ROUND(ABS(D360)*100,0)*M360/SUM(J360:M360),10))</f>
        <v>0</v>
      </c>
      <c r="V360" s="2" t="n">
        <f aca="false">INT(R360)</f>
        <v>0</v>
      </c>
      <c r="W360" s="2" t="n">
        <f aca="false">INT(S360)</f>
        <v>0</v>
      </c>
      <c r="X360" s="2" t="n">
        <f aca="false">INT(T360)</f>
        <v>0</v>
      </c>
      <c r="Y360" s="2" t="n">
        <f aca="false">INT(U360)</f>
        <v>0</v>
      </c>
      <c r="Z360" s="2" t="n">
        <f aca="false">IF(ISNUMBER(D360),ROUND(ABS(D360)*100,0)-SUM(V360:Y360),0)</f>
        <v>0</v>
      </c>
      <c r="AA360" s="2" t="n">
        <f aca="false">ROUND(R360-V360,10)</f>
        <v>0</v>
      </c>
      <c r="AB360" s="2" t="n">
        <f aca="false">ROUND(S360-W360,10)</f>
        <v>0</v>
      </c>
      <c r="AC360" s="2" t="n">
        <f aca="false">ROUND(T360-X360,10)</f>
        <v>0</v>
      </c>
      <c r="AD360" s="2" t="n">
        <f aca="false">ROUND(U360-Y360,10)</f>
        <v>0</v>
      </c>
      <c r="AE360" s="2" t="n">
        <f aca="false">COUNTIFS($AA360:$AD360,"&gt;"&amp;AA360)+COUNTIFS($AA360:AA360,AA360)</f>
        <v>1</v>
      </c>
      <c r="AF360" s="2" t="n">
        <f aca="false">COUNTIFS($AA360:$AD360,"&gt;"&amp;AB360)+COUNTIFS($AA360:AB360,AB360)</f>
        <v>2</v>
      </c>
      <c r="AG360" s="2" t="n">
        <f aca="false">COUNTIFS($AA360:$AD360,"&gt;"&amp;AC360)+COUNTIFS($AA360:AC360,AC360)</f>
        <v>3</v>
      </c>
      <c r="AH360" s="2" t="n">
        <f aca="false">COUNTIFS($AA360:$AD360,"&gt;"&amp;AD360)+COUNTIFS($AA360:AD360,AD360)</f>
        <v>4</v>
      </c>
      <c r="AI360" s="2" t="str">
        <f aca="false">IF(COUNTA(A360:I360)=0,"",IF(OR(NOT(ISNUMBER(A360)),B360="",COUNTIFS(Reparto!$A$8:INDEX(Reparto!$A$8:$A$11,Reparto!$E$5),C360)&lt;&gt;1,NOT(ISNUMBER(D360)),ABS(D360-ROUND(D360,2))&gt;0.000001,MIN(J360:M360)&lt;0,SUM(J360:M360)&lt;=0,COUNT(J360:M360)&lt;&gt;4,ABS(SUM(N360:Q360)-D360)&gt;0.000001),"REVISAR datos","Correcto"))</f>
        <v/>
      </c>
    </row>
    <row r="361" customFormat="false" ht="24" hidden="false" customHeight="true" outlineLevel="0" collapsed="false">
      <c r="A361" s="19"/>
      <c r="B361" s="17"/>
      <c r="C361" s="17"/>
      <c r="D361" s="18"/>
      <c r="E361" s="17"/>
      <c r="F361" s="17"/>
      <c r="G361" s="17"/>
      <c r="H361" s="17"/>
      <c r="I361" s="17"/>
      <c r="J361" s="2" t="n">
        <f aca="false">IF(1&gt;Reparto!$E$5,0,IF(F361="",Reparto!$D$8,F361))</f>
        <v>1800</v>
      </c>
      <c r="K361" s="2" t="n">
        <f aca="false">IF(2&gt;Reparto!$E$5,0,IF(G361="",Reparto!$D$9,G361))</f>
        <v>1200</v>
      </c>
      <c r="L361" s="2" t="n">
        <f aca="false">IF(3&gt;Reparto!$E$5,0,IF(H361="",Reparto!$D$10,H361))</f>
        <v>0</v>
      </c>
      <c r="M361" s="2" t="n">
        <f aca="false">IF(4&gt;Reparto!$E$5,0,IF(I361="",Reparto!$D$11,I361))</f>
        <v>0</v>
      </c>
      <c r="N361" s="8" t="n">
        <f aca="false">IF(OR(NOT(ISNUMBER(D361)),SUM(J361:M361)&lt;=0),0,SIGN(D361)*(V361+IF(AE361&lt;=$Z361,1,0))/100)</f>
        <v>0</v>
      </c>
      <c r="O361" s="8" t="n">
        <f aca="false">IF(OR(NOT(ISNUMBER(D361)),SUM(J361:M361)&lt;=0),0,SIGN(D361)*(W361+IF(AF361&lt;=$Z361,1,0))/100)</f>
        <v>0</v>
      </c>
      <c r="P361" s="8" t="n">
        <f aca="false">IF(OR(NOT(ISNUMBER(D361)),SUM(J361:M361)&lt;=0),0,SIGN(D361)*(X361+IF(AG361&lt;=$Z361,1,0))/100)</f>
        <v>0</v>
      </c>
      <c r="Q361" s="8" t="n">
        <f aca="false">IF(OR(NOT(ISNUMBER(D361)),SUM(J361:M361)&lt;=0),0,SIGN(D361)*(Y361+IF(AH361&lt;=$Z361,1,0))/100)</f>
        <v>0</v>
      </c>
      <c r="R361" s="2" t="n">
        <f aca="false">IF(OR(NOT(ISNUMBER(D361)),SUM(J361:M361)&lt;=0),0,ROUND(ROUND(ABS(D361)*100,0)*J361/SUM(J361:M361),10))</f>
        <v>0</v>
      </c>
      <c r="S361" s="2" t="n">
        <f aca="false">IF(OR(NOT(ISNUMBER(D361)),SUM(J361:M361)&lt;=0),0,ROUND(ROUND(ABS(D361)*100,0)*K361/SUM(J361:M361),10))</f>
        <v>0</v>
      </c>
      <c r="T361" s="2" t="n">
        <f aca="false">IF(OR(NOT(ISNUMBER(D361)),SUM(J361:M361)&lt;=0),0,ROUND(ROUND(ABS(D361)*100,0)*L361/SUM(J361:M361),10))</f>
        <v>0</v>
      </c>
      <c r="U361" s="2" t="n">
        <f aca="false">IF(OR(NOT(ISNUMBER(D361)),SUM(J361:M361)&lt;=0),0,ROUND(ROUND(ABS(D361)*100,0)*M361/SUM(J361:M361),10))</f>
        <v>0</v>
      </c>
      <c r="V361" s="2" t="n">
        <f aca="false">INT(R361)</f>
        <v>0</v>
      </c>
      <c r="W361" s="2" t="n">
        <f aca="false">INT(S361)</f>
        <v>0</v>
      </c>
      <c r="X361" s="2" t="n">
        <f aca="false">INT(T361)</f>
        <v>0</v>
      </c>
      <c r="Y361" s="2" t="n">
        <f aca="false">INT(U361)</f>
        <v>0</v>
      </c>
      <c r="Z361" s="2" t="n">
        <f aca="false">IF(ISNUMBER(D361),ROUND(ABS(D361)*100,0)-SUM(V361:Y361),0)</f>
        <v>0</v>
      </c>
      <c r="AA361" s="2" t="n">
        <f aca="false">ROUND(R361-V361,10)</f>
        <v>0</v>
      </c>
      <c r="AB361" s="2" t="n">
        <f aca="false">ROUND(S361-W361,10)</f>
        <v>0</v>
      </c>
      <c r="AC361" s="2" t="n">
        <f aca="false">ROUND(T361-X361,10)</f>
        <v>0</v>
      </c>
      <c r="AD361" s="2" t="n">
        <f aca="false">ROUND(U361-Y361,10)</f>
        <v>0</v>
      </c>
      <c r="AE361" s="2" t="n">
        <f aca="false">COUNTIFS($AA361:$AD361,"&gt;"&amp;AA361)+COUNTIFS($AA361:AA361,AA361)</f>
        <v>1</v>
      </c>
      <c r="AF361" s="2" t="n">
        <f aca="false">COUNTIFS($AA361:$AD361,"&gt;"&amp;AB361)+COUNTIFS($AA361:AB361,AB361)</f>
        <v>2</v>
      </c>
      <c r="AG361" s="2" t="n">
        <f aca="false">COUNTIFS($AA361:$AD361,"&gt;"&amp;AC361)+COUNTIFS($AA361:AC361,AC361)</f>
        <v>3</v>
      </c>
      <c r="AH361" s="2" t="n">
        <f aca="false">COUNTIFS($AA361:$AD361,"&gt;"&amp;AD361)+COUNTIFS($AA361:AD361,AD361)</f>
        <v>4</v>
      </c>
      <c r="AI361" s="2" t="str">
        <f aca="false">IF(COUNTA(A361:I361)=0,"",IF(OR(NOT(ISNUMBER(A361)),B361="",COUNTIFS(Reparto!$A$8:INDEX(Reparto!$A$8:$A$11,Reparto!$E$5),C361)&lt;&gt;1,NOT(ISNUMBER(D361)),ABS(D361-ROUND(D361,2))&gt;0.000001,MIN(J361:M361)&lt;0,SUM(J361:M361)&lt;=0,COUNT(J361:M361)&lt;&gt;4,ABS(SUM(N361:Q361)-D361)&gt;0.000001),"REVISAR datos","Correcto"))</f>
        <v/>
      </c>
    </row>
    <row r="362" customFormat="false" ht="24" hidden="false" customHeight="true" outlineLevel="0" collapsed="false">
      <c r="A362" s="19"/>
      <c r="B362" s="17"/>
      <c r="C362" s="17"/>
      <c r="D362" s="18"/>
      <c r="E362" s="17"/>
      <c r="F362" s="17"/>
      <c r="G362" s="17"/>
      <c r="H362" s="17"/>
      <c r="I362" s="17"/>
      <c r="J362" s="2" t="n">
        <f aca="false">IF(1&gt;Reparto!$E$5,0,IF(F362="",Reparto!$D$8,F362))</f>
        <v>1800</v>
      </c>
      <c r="K362" s="2" t="n">
        <f aca="false">IF(2&gt;Reparto!$E$5,0,IF(G362="",Reparto!$D$9,G362))</f>
        <v>1200</v>
      </c>
      <c r="L362" s="2" t="n">
        <f aca="false">IF(3&gt;Reparto!$E$5,0,IF(H362="",Reparto!$D$10,H362))</f>
        <v>0</v>
      </c>
      <c r="M362" s="2" t="n">
        <f aca="false">IF(4&gt;Reparto!$E$5,0,IF(I362="",Reparto!$D$11,I362))</f>
        <v>0</v>
      </c>
      <c r="N362" s="8" t="n">
        <f aca="false">IF(OR(NOT(ISNUMBER(D362)),SUM(J362:M362)&lt;=0),0,SIGN(D362)*(V362+IF(AE362&lt;=$Z362,1,0))/100)</f>
        <v>0</v>
      </c>
      <c r="O362" s="8" t="n">
        <f aca="false">IF(OR(NOT(ISNUMBER(D362)),SUM(J362:M362)&lt;=0),0,SIGN(D362)*(W362+IF(AF362&lt;=$Z362,1,0))/100)</f>
        <v>0</v>
      </c>
      <c r="P362" s="8" t="n">
        <f aca="false">IF(OR(NOT(ISNUMBER(D362)),SUM(J362:M362)&lt;=0),0,SIGN(D362)*(X362+IF(AG362&lt;=$Z362,1,0))/100)</f>
        <v>0</v>
      </c>
      <c r="Q362" s="8" t="n">
        <f aca="false">IF(OR(NOT(ISNUMBER(D362)),SUM(J362:M362)&lt;=0),0,SIGN(D362)*(Y362+IF(AH362&lt;=$Z362,1,0))/100)</f>
        <v>0</v>
      </c>
      <c r="R362" s="2" t="n">
        <f aca="false">IF(OR(NOT(ISNUMBER(D362)),SUM(J362:M362)&lt;=0),0,ROUND(ROUND(ABS(D362)*100,0)*J362/SUM(J362:M362),10))</f>
        <v>0</v>
      </c>
      <c r="S362" s="2" t="n">
        <f aca="false">IF(OR(NOT(ISNUMBER(D362)),SUM(J362:M362)&lt;=0),0,ROUND(ROUND(ABS(D362)*100,0)*K362/SUM(J362:M362),10))</f>
        <v>0</v>
      </c>
      <c r="T362" s="2" t="n">
        <f aca="false">IF(OR(NOT(ISNUMBER(D362)),SUM(J362:M362)&lt;=0),0,ROUND(ROUND(ABS(D362)*100,0)*L362/SUM(J362:M362),10))</f>
        <v>0</v>
      </c>
      <c r="U362" s="2" t="n">
        <f aca="false">IF(OR(NOT(ISNUMBER(D362)),SUM(J362:M362)&lt;=0),0,ROUND(ROUND(ABS(D362)*100,0)*M362/SUM(J362:M362),10))</f>
        <v>0</v>
      </c>
      <c r="V362" s="2" t="n">
        <f aca="false">INT(R362)</f>
        <v>0</v>
      </c>
      <c r="W362" s="2" t="n">
        <f aca="false">INT(S362)</f>
        <v>0</v>
      </c>
      <c r="X362" s="2" t="n">
        <f aca="false">INT(T362)</f>
        <v>0</v>
      </c>
      <c r="Y362" s="2" t="n">
        <f aca="false">INT(U362)</f>
        <v>0</v>
      </c>
      <c r="Z362" s="2" t="n">
        <f aca="false">IF(ISNUMBER(D362),ROUND(ABS(D362)*100,0)-SUM(V362:Y362),0)</f>
        <v>0</v>
      </c>
      <c r="AA362" s="2" t="n">
        <f aca="false">ROUND(R362-V362,10)</f>
        <v>0</v>
      </c>
      <c r="AB362" s="2" t="n">
        <f aca="false">ROUND(S362-W362,10)</f>
        <v>0</v>
      </c>
      <c r="AC362" s="2" t="n">
        <f aca="false">ROUND(T362-X362,10)</f>
        <v>0</v>
      </c>
      <c r="AD362" s="2" t="n">
        <f aca="false">ROUND(U362-Y362,10)</f>
        <v>0</v>
      </c>
      <c r="AE362" s="2" t="n">
        <f aca="false">COUNTIFS($AA362:$AD362,"&gt;"&amp;AA362)+COUNTIFS($AA362:AA362,AA362)</f>
        <v>1</v>
      </c>
      <c r="AF362" s="2" t="n">
        <f aca="false">COUNTIFS($AA362:$AD362,"&gt;"&amp;AB362)+COUNTIFS($AA362:AB362,AB362)</f>
        <v>2</v>
      </c>
      <c r="AG362" s="2" t="n">
        <f aca="false">COUNTIFS($AA362:$AD362,"&gt;"&amp;AC362)+COUNTIFS($AA362:AC362,AC362)</f>
        <v>3</v>
      </c>
      <c r="AH362" s="2" t="n">
        <f aca="false">COUNTIFS($AA362:$AD362,"&gt;"&amp;AD362)+COUNTIFS($AA362:AD362,AD362)</f>
        <v>4</v>
      </c>
      <c r="AI362" s="2" t="str">
        <f aca="false">IF(COUNTA(A362:I362)=0,"",IF(OR(NOT(ISNUMBER(A362)),B362="",COUNTIFS(Reparto!$A$8:INDEX(Reparto!$A$8:$A$11,Reparto!$E$5),C362)&lt;&gt;1,NOT(ISNUMBER(D362)),ABS(D362-ROUND(D362,2))&gt;0.000001,MIN(J362:M362)&lt;0,SUM(J362:M362)&lt;=0,COUNT(J362:M362)&lt;&gt;4,ABS(SUM(N362:Q362)-D362)&gt;0.000001),"REVISAR datos","Correcto"))</f>
        <v/>
      </c>
    </row>
    <row r="363" customFormat="false" ht="24" hidden="false" customHeight="true" outlineLevel="0" collapsed="false">
      <c r="A363" s="19"/>
      <c r="B363" s="17"/>
      <c r="C363" s="17"/>
      <c r="D363" s="18"/>
      <c r="E363" s="17"/>
      <c r="F363" s="17"/>
      <c r="G363" s="17"/>
      <c r="H363" s="17"/>
      <c r="I363" s="17"/>
      <c r="J363" s="2" t="n">
        <f aca="false">IF(1&gt;Reparto!$E$5,0,IF(F363="",Reparto!$D$8,F363))</f>
        <v>1800</v>
      </c>
      <c r="K363" s="2" t="n">
        <f aca="false">IF(2&gt;Reparto!$E$5,0,IF(G363="",Reparto!$D$9,G363))</f>
        <v>1200</v>
      </c>
      <c r="L363" s="2" t="n">
        <f aca="false">IF(3&gt;Reparto!$E$5,0,IF(H363="",Reparto!$D$10,H363))</f>
        <v>0</v>
      </c>
      <c r="M363" s="2" t="n">
        <f aca="false">IF(4&gt;Reparto!$E$5,0,IF(I363="",Reparto!$D$11,I363))</f>
        <v>0</v>
      </c>
      <c r="N363" s="8" t="n">
        <f aca="false">IF(OR(NOT(ISNUMBER(D363)),SUM(J363:M363)&lt;=0),0,SIGN(D363)*(V363+IF(AE363&lt;=$Z363,1,0))/100)</f>
        <v>0</v>
      </c>
      <c r="O363" s="8" t="n">
        <f aca="false">IF(OR(NOT(ISNUMBER(D363)),SUM(J363:M363)&lt;=0),0,SIGN(D363)*(W363+IF(AF363&lt;=$Z363,1,0))/100)</f>
        <v>0</v>
      </c>
      <c r="P363" s="8" t="n">
        <f aca="false">IF(OR(NOT(ISNUMBER(D363)),SUM(J363:M363)&lt;=0),0,SIGN(D363)*(X363+IF(AG363&lt;=$Z363,1,0))/100)</f>
        <v>0</v>
      </c>
      <c r="Q363" s="8" t="n">
        <f aca="false">IF(OR(NOT(ISNUMBER(D363)),SUM(J363:M363)&lt;=0),0,SIGN(D363)*(Y363+IF(AH363&lt;=$Z363,1,0))/100)</f>
        <v>0</v>
      </c>
      <c r="R363" s="2" t="n">
        <f aca="false">IF(OR(NOT(ISNUMBER(D363)),SUM(J363:M363)&lt;=0),0,ROUND(ROUND(ABS(D363)*100,0)*J363/SUM(J363:M363),10))</f>
        <v>0</v>
      </c>
      <c r="S363" s="2" t="n">
        <f aca="false">IF(OR(NOT(ISNUMBER(D363)),SUM(J363:M363)&lt;=0),0,ROUND(ROUND(ABS(D363)*100,0)*K363/SUM(J363:M363),10))</f>
        <v>0</v>
      </c>
      <c r="T363" s="2" t="n">
        <f aca="false">IF(OR(NOT(ISNUMBER(D363)),SUM(J363:M363)&lt;=0),0,ROUND(ROUND(ABS(D363)*100,0)*L363/SUM(J363:M363),10))</f>
        <v>0</v>
      </c>
      <c r="U363" s="2" t="n">
        <f aca="false">IF(OR(NOT(ISNUMBER(D363)),SUM(J363:M363)&lt;=0),0,ROUND(ROUND(ABS(D363)*100,0)*M363/SUM(J363:M363),10))</f>
        <v>0</v>
      </c>
      <c r="V363" s="2" t="n">
        <f aca="false">INT(R363)</f>
        <v>0</v>
      </c>
      <c r="W363" s="2" t="n">
        <f aca="false">INT(S363)</f>
        <v>0</v>
      </c>
      <c r="X363" s="2" t="n">
        <f aca="false">INT(T363)</f>
        <v>0</v>
      </c>
      <c r="Y363" s="2" t="n">
        <f aca="false">INT(U363)</f>
        <v>0</v>
      </c>
      <c r="Z363" s="2" t="n">
        <f aca="false">IF(ISNUMBER(D363),ROUND(ABS(D363)*100,0)-SUM(V363:Y363),0)</f>
        <v>0</v>
      </c>
      <c r="AA363" s="2" t="n">
        <f aca="false">ROUND(R363-V363,10)</f>
        <v>0</v>
      </c>
      <c r="AB363" s="2" t="n">
        <f aca="false">ROUND(S363-W363,10)</f>
        <v>0</v>
      </c>
      <c r="AC363" s="2" t="n">
        <f aca="false">ROUND(T363-X363,10)</f>
        <v>0</v>
      </c>
      <c r="AD363" s="2" t="n">
        <f aca="false">ROUND(U363-Y363,10)</f>
        <v>0</v>
      </c>
      <c r="AE363" s="2" t="n">
        <f aca="false">COUNTIFS($AA363:$AD363,"&gt;"&amp;AA363)+COUNTIFS($AA363:AA363,AA363)</f>
        <v>1</v>
      </c>
      <c r="AF363" s="2" t="n">
        <f aca="false">COUNTIFS($AA363:$AD363,"&gt;"&amp;AB363)+COUNTIFS($AA363:AB363,AB363)</f>
        <v>2</v>
      </c>
      <c r="AG363" s="2" t="n">
        <f aca="false">COUNTIFS($AA363:$AD363,"&gt;"&amp;AC363)+COUNTIFS($AA363:AC363,AC363)</f>
        <v>3</v>
      </c>
      <c r="AH363" s="2" t="n">
        <f aca="false">COUNTIFS($AA363:$AD363,"&gt;"&amp;AD363)+COUNTIFS($AA363:AD363,AD363)</f>
        <v>4</v>
      </c>
      <c r="AI363" s="2" t="str">
        <f aca="false">IF(COUNTA(A363:I363)=0,"",IF(OR(NOT(ISNUMBER(A363)),B363="",COUNTIFS(Reparto!$A$8:INDEX(Reparto!$A$8:$A$11,Reparto!$E$5),C363)&lt;&gt;1,NOT(ISNUMBER(D363)),ABS(D363-ROUND(D363,2))&gt;0.000001,MIN(J363:M363)&lt;0,SUM(J363:M363)&lt;=0,COUNT(J363:M363)&lt;&gt;4,ABS(SUM(N363:Q363)-D363)&gt;0.000001),"REVISAR datos","Correcto"))</f>
        <v/>
      </c>
    </row>
    <row r="364" customFormat="false" ht="24" hidden="false" customHeight="true" outlineLevel="0" collapsed="false">
      <c r="A364" s="19"/>
      <c r="B364" s="17"/>
      <c r="C364" s="17"/>
      <c r="D364" s="18"/>
      <c r="E364" s="17"/>
      <c r="F364" s="17"/>
      <c r="G364" s="17"/>
      <c r="H364" s="17"/>
      <c r="I364" s="17"/>
      <c r="J364" s="2" t="n">
        <f aca="false">IF(1&gt;Reparto!$E$5,0,IF(F364="",Reparto!$D$8,F364))</f>
        <v>1800</v>
      </c>
      <c r="K364" s="2" t="n">
        <f aca="false">IF(2&gt;Reparto!$E$5,0,IF(G364="",Reparto!$D$9,G364))</f>
        <v>1200</v>
      </c>
      <c r="L364" s="2" t="n">
        <f aca="false">IF(3&gt;Reparto!$E$5,0,IF(H364="",Reparto!$D$10,H364))</f>
        <v>0</v>
      </c>
      <c r="M364" s="2" t="n">
        <f aca="false">IF(4&gt;Reparto!$E$5,0,IF(I364="",Reparto!$D$11,I364))</f>
        <v>0</v>
      </c>
      <c r="N364" s="8" t="n">
        <f aca="false">IF(OR(NOT(ISNUMBER(D364)),SUM(J364:M364)&lt;=0),0,SIGN(D364)*(V364+IF(AE364&lt;=$Z364,1,0))/100)</f>
        <v>0</v>
      </c>
      <c r="O364" s="8" t="n">
        <f aca="false">IF(OR(NOT(ISNUMBER(D364)),SUM(J364:M364)&lt;=0),0,SIGN(D364)*(W364+IF(AF364&lt;=$Z364,1,0))/100)</f>
        <v>0</v>
      </c>
      <c r="P364" s="8" t="n">
        <f aca="false">IF(OR(NOT(ISNUMBER(D364)),SUM(J364:M364)&lt;=0),0,SIGN(D364)*(X364+IF(AG364&lt;=$Z364,1,0))/100)</f>
        <v>0</v>
      </c>
      <c r="Q364" s="8" t="n">
        <f aca="false">IF(OR(NOT(ISNUMBER(D364)),SUM(J364:M364)&lt;=0),0,SIGN(D364)*(Y364+IF(AH364&lt;=$Z364,1,0))/100)</f>
        <v>0</v>
      </c>
      <c r="R364" s="2" t="n">
        <f aca="false">IF(OR(NOT(ISNUMBER(D364)),SUM(J364:M364)&lt;=0),0,ROUND(ROUND(ABS(D364)*100,0)*J364/SUM(J364:M364),10))</f>
        <v>0</v>
      </c>
      <c r="S364" s="2" t="n">
        <f aca="false">IF(OR(NOT(ISNUMBER(D364)),SUM(J364:M364)&lt;=0),0,ROUND(ROUND(ABS(D364)*100,0)*K364/SUM(J364:M364),10))</f>
        <v>0</v>
      </c>
      <c r="T364" s="2" t="n">
        <f aca="false">IF(OR(NOT(ISNUMBER(D364)),SUM(J364:M364)&lt;=0),0,ROUND(ROUND(ABS(D364)*100,0)*L364/SUM(J364:M364),10))</f>
        <v>0</v>
      </c>
      <c r="U364" s="2" t="n">
        <f aca="false">IF(OR(NOT(ISNUMBER(D364)),SUM(J364:M364)&lt;=0),0,ROUND(ROUND(ABS(D364)*100,0)*M364/SUM(J364:M364),10))</f>
        <v>0</v>
      </c>
      <c r="V364" s="2" t="n">
        <f aca="false">INT(R364)</f>
        <v>0</v>
      </c>
      <c r="W364" s="2" t="n">
        <f aca="false">INT(S364)</f>
        <v>0</v>
      </c>
      <c r="X364" s="2" t="n">
        <f aca="false">INT(T364)</f>
        <v>0</v>
      </c>
      <c r="Y364" s="2" t="n">
        <f aca="false">INT(U364)</f>
        <v>0</v>
      </c>
      <c r="Z364" s="2" t="n">
        <f aca="false">IF(ISNUMBER(D364),ROUND(ABS(D364)*100,0)-SUM(V364:Y364),0)</f>
        <v>0</v>
      </c>
      <c r="AA364" s="2" t="n">
        <f aca="false">ROUND(R364-V364,10)</f>
        <v>0</v>
      </c>
      <c r="AB364" s="2" t="n">
        <f aca="false">ROUND(S364-W364,10)</f>
        <v>0</v>
      </c>
      <c r="AC364" s="2" t="n">
        <f aca="false">ROUND(T364-X364,10)</f>
        <v>0</v>
      </c>
      <c r="AD364" s="2" t="n">
        <f aca="false">ROUND(U364-Y364,10)</f>
        <v>0</v>
      </c>
      <c r="AE364" s="2" t="n">
        <f aca="false">COUNTIFS($AA364:$AD364,"&gt;"&amp;AA364)+COUNTIFS($AA364:AA364,AA364)</f>
        <v>1</v>
      </c>
      <c r="AF364" s="2" t="n">
        <f aca="false">COUNTIFS($AA364:$AD364,"&gt;"&amp;AB364)+COUNTIFS($AA364:AB364,AB364)</f>
        <v>2</v>
      </c>
      <c r="AG364" s="2" t="n">
        <f aca="false">COUNTIFS($AA364:$AD364,"&gt;"&amp;AC364)+COUNTIFS($AA364:AC364,AC364)</f>
        <v>3</v>
      </c>
      <c r="AH364" s="2" t="n">
        <f aca="false">COUNTIFS($AA364:$AD364,"&gt;"&amp;AD364)+COUNTIFS($AA364:AD364,AD364)</f>
        <v>4</v>
      </c>
      <c r="AI364" s="2" t="str">
        <f aca="false">IF(COUNTA(A364:I364)=0,"",IF(OR(NOT(ISNUMBER(A364)),B364="",COUNTIFS(Reparto!$A$8:INDEX(Reparto!$A$8:$A$11,Reparto!$E$5),C364)&lt;&gt;1,NOT(ISNUMBER(D364)),ABS(D364-ROUND(D364,2))&gt;0.000001,MIN(J364:M364)&lt;0,SUM(J364:M364)&lt;=0,COUNT(J364:M364)&lt;&gt;4,ABS(SUM(N364:Q364)-D364)&gt;0.000001),"REVISAR datos","Correcto"))</f>
        <v/>
      </c>
    </row>
    <row r="365" customFormat="false" ht="24" hidden="false" customHeight="true" outlineLevel="0" collapsed="false">
      <c r="A365" s="19"/>
      <c r="B365" s="17"/>
      <c r="C365" s="17"/>
      <c r="D365" s="18"/>
      <c r="E365" s="17"/>
      <c r="F365" s="17"/>
      <c r="G365" s="17"/>
      <c r="H365" s="17"/>
      <c r="I365" s="17"/>
      <c r="J365" s="2" t="n">
        <f aca="false">IF(1&gt;Reparto!$E$5,0,IF(F365="",Reparto!$D$8,F365))</f>
        <v>1800</v>
      </c>
      <c r="K365" s="2" t="n">
        <f aca="false">IF(2&gt;Reparto!$E$5,0,IF(G365="",Reparto!$D$9,G365))</f>
        <v>1200</v>
      </c>
      <c r="L365" s="2" t="n">
        <f aca="false">IF(3&gt;Reparto!$E$5,0,IF(H365="",Reparto!$D$10,H365))</f>
        <v>0</v>
      </c>
      <c r="M365" s="2" t="n">
        <f aca="false">IF(4&gt;Reparto!$E$5,0,IF(I365="",Reparto!$D$11,I365))</f>
        <v>0</v>
      </c>
      <c r="N365" s="8" t="n">
        <f aca="false">IF(OR(NOT(ISNUMBER(D365)),SUM(J365:M365)&lt;=0),0,SIGN(D365)*(V365+IF(AE365&lt;=$Z365,1,0))/100)</f>
        <v>0</v>
      </c>
      <c r="O365" s="8" t="n">
        <f aca="false">IF(OR(NOT(ISNUMBER(D365)),SUM(J365:M365)&lt;=0),0,SIGN(D365)*(W365+IF(AF365&lt;=$Z365,1,0))/100)</f>
        <v>0</v>
      </c>
      <c r="P365" s="8" t="n">
        <f aca="false">IF(OR(NOT(ISNUMBER(D365)),SUM(J365:M365)&lt;=0),0,SIGN(D365)*(X365+IF(AG365&lt;=$Z365,1,0))/100)</f>
        <v>0</v>
      </c>
      <c r="Q365" s="8" t="n">
        <f aca="false">IF(OR(NOT(ISNUMBER(D365)),SUM(J365:M365)&lt;=0),0,SIGN(D365)*(Y365+IF(AH365&lt;=$Z365,1,0))/100)</f>
        <v>0</v>
      </c>
      <c r="R365" s="2" t="n">
        <f aca="false">IF(OR(NOT(ISNUMBER(D365)),SUM(J365:M365)&lt;=0),0,ROUND(ROUND(ABS(D365)*100,0)*J365/SUM(J365:M365),10))</f>
        <v>0</v>
      </c>
      <c r="S365" s="2" t="n">
        <f aca="false">IF(OR(NOT(ISNUMBER(D365)),SUM(J365:M365)&lt;=0),0,ROUND(ROUND(ABS(D365)*100,0)*K365/SUM(J365:M365),10))</f>
        <v>0</v>
      </c>
      <c r="T365" s="2" t="n">
        <f aca="false">IF(OR(NOT(ISNUMBER(D365)),SUM(J365:M365)&lt;=0),0,ROUND(ROUND(ABS(D365)*100,0)*L365/SUM(J365:M365),10))</f>
        <v>0</v>
      </c>
      <c r="U365" s="2" t="n">
        <f aca="false">IF(OR(NOT(ISNUMBER(D365)),SUM(J365:M365)&lt;=0),0,ROUND(ROUND(ABS(D365)*100,0)*M365/SUM(J365:M365),10))</f>
        <v>0</v>
      </c>
      <c r="V365" s="2" t="n">
        <f aca="false">INT(R365)</f>
        <v>0</v>
      </c>
      <c r="W365" s="2" t="n">
        <f aca="false">INT(S365)</f>
        <v>0</v>
      </c>
      <c r="X365" s="2" t="n">
        <f aca="false">INT(T365)</f>
        <v>0</v>
      </c>
      <c r="Y365" s="2" t="n">
        <f aca="false">INT(U365)</f>
        <v>0</v>
      </c>
      <c r="Z365" s="2" t="n">
        <f aca="false">IF(ISNUMBER(D365),ROUND(ABS(D365)*100,0)-SUM(V365:Y365),0)</f>
        <v>0</v>
      </c>
      <c r="AA365" s="2" t="n">
        <f aca="false">ROUND(R365-V365,10)</f>
        <v>0</v>
      </c>
      <c r="AB365" s="2" t="n">
        <f aca="false">ROUND(S365-W365,10)</f>
        <v>0</v>
      </c>
      <c r="AC365" s="2" t="n">
        <f aca="false">ROUND(T365-X365,10)</f>
        <v>0</v>
      </c>
      <c r="AD365" s="2" t="n">
        <f aca="false">ROUND(U365-Y365,10)</f>
        <v>0</v>
      </c>
      <c r="AE365" s="2" t="n">
        <f aca="false">COUNTIFS($AA365:$AD365,"&gt;"&amp;AA365)+COUNTIFS($AA365:AA365,AA365)</f>
        <v>1</v>
      </c>
      <c r="AF365" s="2" t="n">
        <f aca="false">COUNTIFS($AA365:$AD365,"&gt;"&amp;AB365)+COUNTIFS($AA365:AB365,AB365)</f>
        <v>2</v>
      </c>
      <c r="AG365" s="2" t="n">
        <f aca="false">COUNTIFS($AA365:$AD365,"&gt;"&amp;AC365)+COUNTIFS($AA365:AC365,AC365)</f>
        <v>3</v>
      </c>
      <c r="AH365" s="2" t="n">
        <f aca="false">COUNTIFS($AA365:$AD365,"&gt;"&amp;AD365)+COUNTIFS($AA365:AD365,AD365)</f>
        <v>4</v>
      </c>
      <c r="AI365" s="2" t="str">
        <f aca="false">IF(COUNTA(A365:I365)=0,"",IF(OR(NOT(ISNUMBER(A365)),B365="",COUNTIFS(Reparto!$A$8:INDEX(Reparto!$A$8:$A$11,Reparto!$E$5),C365)&lt;&gt;1,NOT(ISNUMBER(D365)),ABS(D365-ROUND(D365,2))&gt;0.000001,MIN(J365:M365)&lt;0,SUM(J365:M365)&lt;=0,COUNT(J365:M365)&lt;&gt;4,ABS(SUM(N365:Q365)-D365)&gt;0.000001),"REVISAR datos","Correcto"))</f>
        <v/>
      </c>
    </row>
    <row r="366" customFormat="false" ht="24" hidden="false" customHeight="true" outlineLevel="0" collapsed="false">
      <c r="A366" s="19"/>
      <c r="B366" s="17"/>
      <c r="C366" s="17"/>
      <c r="D366" s="18"/>
      <c r="E366" s="17"/>
      <c r="F366" s="17"/>
      <c r="G366" s="17"/>
      <c r="H366" s="17"/>
      <c r="I366" s="17"/>
      <c r="J366" s="2" t="n">
        <f aca="false">IF(1&gt;Reparto!$E$5,0,IF(F366="",Reparto!$D$8,F366))</f>
        <v>1800</v>
      </c>
      <c r="K366" s="2" t="n">
        <f aca="false">IF(2&gt;Reparto!$E$5,0,IF(G366="",Reparto!$D$9,G366))</f>
        <v>1200</v>
      </c>
      <c r="L366" s="2" t="n">
        <f aca="false">IF(3&gt;Reparto!$E$5,0,IF(H366="",Reparto!$D$10,H366))</f>
        <v>0</v>
      </c>
      <c r="M366" s="2" t="n">
        <f aca="false">IF(4&gt;Reparto!$E$5,0,IF(I366="",Reparto!$D$11,I366))</f>
        <v>0</v>
      </c>
      <c r="N366" s="8" t="n">
        <f aca="false">IF(OR(NOT(ISNUMBER(D366)),SUM(J366:M366)&lt;=0),0,SIGN(D366)*(V366+IF(AE366&lt;=$Z366,1,0))/100)</f>
        <v>0</v>
      </c>
      <c r="O366" s="8" t="n">
        <f aca="false">IF(OR(NOT(ISNUMBER(D366)),SUM(J366:M366)&lt;=0),0,SIGN(D366)*(W366+IF(AF366&lt;=$Z366,1,0))/100)</f>
        <v>0</v>
      </c>
      <c r="P366" s="8" t="n">
        <f aca="false">IF(OR(NOT(ISNUMBER(D366)),SUM(J366:M366)&lt;=0),0,SIGN(D366)*(X366+IF(AG366&lt;=$Z366,1,0))/100)</f>
        <v>0</v>
      </c>
      <c r="Q366" s="8" t="n">
        <f aca="false">IF(OR(NOT(ISNUMBER(D366)),SUM(J366:M366)&lt;=0),0,SIGN(D366)*(Y366+IF(AH366&lt;=$Z366,1,0))/100)</f>
        <v>0</v>
      </c>
      <c r="R366" s="2" t="n">
        <f aca="false">IF(OR(NOT(ISNUMBER(D366)),SUM(J366:M366)&lt;=0),0,ROUND(ROUND(ABS(D366)*100,0)*J366/SUM(J366:M366),10))</f>
        <v>0</v>
      </c>
      <c r="S366" s="2" t="n">
        <f aca="false">IF(OR(NOT(ISNUMBER(D366)),SUM(J366:M366)&lt;=0),0,ROUND(ROUND(ABS(D366)*100,0)*K366/SUM(J366:M366),10))</f>
        <v>0</v>
      </c>
      <c r="T366" s="2" t="n">
        <f aca="false">IF(OR(NOT(ISNUMBER(D366)),SUM(J366:M366)&lt;=0),0,ROUND(ROUND(ABS(D366)*100,0)*L366/SUM(J366:M366),10))</f>
        <v>0</v>
      </c>
      <c r="U366" s="2" t="n">
        <f aca="false">IF(OR(NOT(ISNUMBER(D366)),SUM(J366:M366)&lt;=0),0,ROUND(ROUND(ABS(D366)*100,0)*M366/SUM(J366:M366),10))</f>
        <v>0</v>
      </c>
      <c r="V366" s="2" t="n">
        <f aca="false">INT(R366)</f>
        <v>0</v>
      </c>
      <c r="W366" s="2" t="n">
        <f aca="false">INT(S366)</f>
        <v>0</v>
      </c>
      <c r="X366" s="2" t="n">
        <f aca="false">INT(T366)</f>
        <v>0</v>
      </c>
      <c r="Y366" s="2" t="n">
        <f aca="false">INT(U366)</f>
        <v>0</v>
      </c>
      <c r="Z366" s="2" t="n">
        <f aca="false">IF(ISNUMBER(D366),ROUND(ABS(D366)*100,0)-SUM(V366:Y366),0)</f>
        <v>0</v>
      </c>
      <c r="AA366" s="2" t="n">
        <f aca="false">ROUND(R366-V366,10)</f>
        <v>0</v>
      </c>
      <c r="AB366" s="2" t="n">
        <f aca="false">ROUND(S366-W366,10)</f>
        <v>0</v>
      </c>
      <c r="AC366" s="2" t="n">
        <f aca="false">ROUND(T366-X366,10)</f>
        <v>0</v>
      </c>
      <c r="AD366" s="2" t="n">
        <f aca="false">ROUND(U366-Y366,10)</f>
        <v>0</v>
      </c>
      <c r="AE366" s="2" t="n">
        <f aca="false">COUNTIFS($AA366:$AD366,"&gt;"&amp;AA366)+COUNTIFS($AA366:AA366,AA366)</f>
        <v>1</v>
      </c>
      <c r="AF366" s="2" t="n">
        <f aca="false">COUNTIFS($AA366:$AD366,"&gt;"&amp;AB366)+COUNTIFS($AA366:AB366,AB366)</f>
        <v>2</v>
      </c>
      <c r="AG366" s="2" t="n">
        <f aca="false">COUNTIFS($AA366:$AD366,"&gt;"&amp;AC366)+COUNTIFS($AA366:AC366,AC366)</f>
        <v>3</v>
      </c>
      <c r="AH366" s="2" t="n">
        <f aca="false">COUNTIFS($AA366:$AD366,"&gt;"&amp;AD366)+COUNTIFS($AA366:AD366,AD366)</f>
        <v>4</v>
      </c>
      <c r="AI366" s="2" t="str">
        <f aca="false">IF(COUNTA(A366:I366)=0,"",IF(OR(NOT(ISNUMBER(A366)),B366="",COUNTIFS(Reparto!$A$8:INDEX(Reparto!$A$8:$A$11,Reparto!$E$5),C366)&lt;&gt;1,NOT(ISNUMBER(D366)),ABS(D366-ROUND(D366,2))&gt;0.000001,MIN(J366:M366)&lt;0,SUM(J366:M366)&lt;=0,COUNT(J366:M366)&lt;&gt;4,ABS(SUM(N366:Q366)-D366)&gt;0.000001),"REVISAR datos","Correcto"))</f>
        <v/>
      </c>
    </row>
    <row r="367" customFormat="false" ht="24" hidden="false" customHeight="true" outlineLevel="0" collapsed="false">
      <c r="A367" s="19"/>
      <c r="B367" s="17"/>
      <c r="C367" s="17"/>
      <c r="D367" s="18"/>
      <c r="E367" s="17"/>
      <c r="F367" s="17"/>
      <c r="G367" s="17"/>
      <c r="H367" s="17"/>
      <c r="I367" s="17"/>
      <c r="J367" s="2" t="n">
        <f aca="false">IF(1&gt;Reparto!$E$5,0,IF(F367="",Reparto!$D$8,F367))</f>
        <v>1800</v>
      </c>
      <c r="K367" s="2" t="n">
        <f aca="false">IF(2&gt;Reparto!$E$5,0,IF(G367="",Reparto!$D$9,G367))</f>
        <v>1200</v>
      </c>
      <c r="L367" s="2" t="n">
        <f aca="false">IF(3&gt;Reparto!$E$5,0,IF(H367="",Reparto!$D$10,H367))</f>
        <v>0</v>
      </c>
      <c r="M367" s="2" t="n">
        <f aca="false">IF(4&gt;Reparto!$E$5,0,IF(I367="",Reparto!$D$11,I367))</f>
        <v>0</v>
      </c>
      <c r="N367" s="8" t="n">
        <f aca="false">IF(OR(NOT(ISNUMBER(D367)),SUM(J367:M367)&lt;=0),0,SIGN(D367)*(V367+IF(AE367&lt;=$Z367,1,0))/100)</f>
        <v>0</v>
      </c>
      <c r="O367" s="8" t="n">
        <f aca="false">IF(OR(NOT(ISNUMBER(D367)),SUM(J367:M367)&lt;=0),0,SIGN(D367)*(W367+IF(AF367&lt;=$Z367,1,0))/100)</f>
        <v>0</v>
      </c>
      <c r="P367" s="8" t="n">
        <f aca="false">IF(OR(NOT(ISNUMBER(D367)),SUM(J367:M367)&lt;=0),0,SIGN(D367)*(X367+IF(AG367&lt;=$Z367,1,0))/100)</f>
        <v>0</v>
      </c>
      <c r="Q367" s="8" t="n">
        <f aca="false">IF(OR(NOT(ISNUMBER(D367)),SUM(J367:M367)&lt;=0),0,SIGN(D367)*(Y367+IF(AH367&lt;=$Z367,1,0))/100)</f>
        <v>0</v>
      </c>
      <c r="R367" s="2" t="n">
        <f aca="false">IF(OR(NOT(ISNUMBER(D367)),SUM(J367:M367)&lt;=0),0,ROUND(ROUND(ABS(D367)*100,0)*J367/SUM(J367:M367),10))</f>
        <v>0</v>
      </c>
      <c r="S367" s="2" t="n">
        <f aca="false">IF(OR(NOT(ISNUMBER(D367)),SUM(J367:M367)&lt;=0),0,ROUND(ROUND(ABS(D367)*100,0)*K367/SUM(J367:M367),10))</f>
        <v>0</v>
      </c>
      <c r="T367" s="2" t="n">
        <f aca="false">IF(OR(NOT(ISNUMBER(D367)),SUM(J367:M367)&lt;=0),0,ROUND(ROUND(ABS(D367)*100,0)*L367/SUM(J367:M367),10))</f>
        <v>0</v>
      </c>
      <c r="U367" s="2" t="n">
        <f aca="false">IF(OR(NOT(ISNUMBER(D367)),SUM(J367:M367)&lt;=0),0,ROUND(ROUND(ABS(D367)*100,0)*M367/SUM(J367:M367),10))</f>
        <v>0</v>
      </c>
      <c r="V367" s="2" t="n">
        <f aca="false">INT(R367)</f>
        <v>0</v>
      </c>
      <c r="W367" s="2" t="n">
        <f aca="false">INT(S367)</f>
        <v>0</v>
      </c>
      <c r="X367" s="2" t="n">
        <f aca="false">INT(T367)</f>
        <v>0</v>
      </c>
      <c r="Y367" s="2" t="n">
        <f aca="false">INT(U367)</f>
        <v>0</v>
      </c>
      <c r="Z367" s="2" t="n">
        <f aca="false">IF(ISNUMBER(D367),ROUND(ABS(D367)*100,0)-SUM(V367:Y367),0)</f>
        <v>0</v>
      </c>
      <c r="AA367" s="2" t="n">
        <f aca="false">ROUND(R367-V367,10)</f>
        <v>0</v>
      </c>
      <c r="AB367" s="2" t="n">
        <f aca="false">ROUND(S367-W367,10)</f>
        <v>0</v>
      </c>
      <c r="AC367" s="2" t="n">
        <f aca="false">ROUND(T367-X367,10)</f>
        <v>0</v>
      </c>
      <c r="AD367" s="2" t="n">
        <f aca="false">ROUND(U367-Y367,10)</f>
        <v>0</v>
      </c>
      <c r="AE367" s="2" t="n">
        <f aca="false">COUNTIFS($AA367:$AD367,"&gt;"&amp;AA367)+COUNTIFS($AA367:AA367,AA367)</f>
        <v>1</v>
      </c>
      <c r="AF367" s="2" t="n">
        <f aca="false">COUNTIFS($AA367:$AD367,"&gt;"&amp;AB367)+COUNTIFS($AA367:AB367,AB367)</f>
        <v>2</v>
      </c>
      <c r="AG367" s="2" t="n">
        <f aca="false">COUNTIFS($AA367:$AD367,"&gt;"&amp;AC367)+COUNTIFS($AA367:AC367,AC367)</f>
        <v>3</v>
      </c>
      <c r="AH367" s="2" t="n">
        <f aca="false">COUNTIFS($AA367:$AD367,"&gt;"&amp;AD367)+COUNTIFS($AA367:AD367,AD367)</f>
        <v>4</v>
      </c>
      <c r="AI367" s="2" t="str">
        <f aca="false">IF(COUNTA(A367:I367)=0,"",IF(OR(NOT(ISNUMBER(A367)),B367="",COUNTIFS(Reparto!$A$8:INDEX(Reparto!$A$8:$A$11,Reparto!$E$5),C367)&lt;&gt;1,NOT(ISNUMBER(D367)),ABS(D367-ROUND(D367,2))&gt;0.000001,MIN(J367:M367)&lt;0,SUM(J367:M367)&lt;=0,COUNT(J367:M367)&lt;&gt;4,ABS(SUM(N367:Q367)-D367)&gt;0.000001),"REVISAR datos","Correcto"))</f>
        <v/>
      </c>
    </row>
    <row r="368" customFormat="false" ht="24" hidden="false" customHeight="true" outlineLevel="0" collapsed="false">
      <c r="A368" s="19"/>
      <c r="B368" s="17"/>
      <c r="C368" s="17"/>
      <c r="D368" s="18"/>
      <c r="E368" s="17"/>
      <c r="F368" s="17"/>
      <c r="G368" s="17"/>
      <c r="H368" s="17"/>
      <c r="I368" s="17"/>
      <c r="J368" s="2" t="n">
        <f aca="false">IF(1&gt;Reparto!$E$5,0,IF(F368="",Reparto!$D$8,F368))</f>
        <v>1800</v>
      </c>
      <c r="K368" s="2" t="n">
        <f aca="false">IF(2&gt;Reparto!$E$5,0,IF(G368="",Reparto!$D$9,G368))</f>
        <v>1200</v>
      </c>
      <c r="L368" s="2" t="n">
        <f aca="false">IF(3&gt;Reparto!$E$5,0,IF(H368="",Reparto!$D$10,H368))</f>
        <v>0</v>
      </c>
      <c r="M368" s="2" t="n">
        <f aca="false">IF(4&gt;Reparto!$E$5,0,IF(I368="",Reparto!$D$11,I368))</f>
        <v>0</v>
      </c>
      <c r="N368" s="8" t="n">
        <f aca="false">IF(OR(NOT(ISNUMBER(D368)),SUM(J368:M368)&lt;=0),0,SIGN(D368)*(V368+IF(AE368&lt;=$Z368,1,0))/100)</f>
        <v>0</v>
      </c>
      <c r="O368" s="8" t="n">
        <f aca="false">IF(OR(NOT(ISNUMBER(D368)),SUM(J368:M368)&lt;=0),0,SIGN(D368)*(W368+IF(AF368&lt;=$Z368,1,0))/100)</f>
        <v>0</v>
      </c>
      <c r="P368" s="8" t="n">
        <f aca="false">IF(OR(NOT(ISNUMBER(D368)),SUM(J368:M368)&lt;=0),0,SIGN(D368)*(X368+IF(AG368&lt;=$Z368,1,0))/100)</f>
        <v>0</v>
      </c>
      <c r="Q368" s="8" t="n">
        <f aca="false">IF(OR(NOT(ISNUMBER(D368)),SUM(J368:M368)&lt;=0),0,SIGN(D368)*(Y368+IF(AH368&lt;=$Z368,1,0))/100)</f>
        <v>0</v>
      </c>
      <c r="R368" s="2" t="n">
        <f aca="false">IF(OR(NOT(ISNUMBER(D368)),SUM(J368:M368)&lt;=0),0,ROUND(ROUND(ABS(D368)*100,0)*J368/SUM(J368:M368),10))</f>
        <v>0</v>
      </c>
      <c r="S368" s="2" t="n">
        <f aca="false">IF(OR(NOT(ISNUMBER(D368)),SUM(J368:M368)&lt;=0),0,ROUND(ROUND(ABS(D368)*100,0)*K368/SUM(J368:M368),10))</f>
        <v>0</v>
      </c>
      <c r="T368" s="2" t="n">
        <f aca="false">IF(OR(NOT(ISNUMBER(D368)),SUM(J368:M368)&lt;=0),0,ROUND(ROUND(ABS(D368)*100,0)*L368/SUM(J368:M368),10))</f>
        <v>0</v>
      </c>
      <c r="U368" s="2" t="n">
        <f aca="false">IF(OR(NOT(ISNUMBER(D368)),SUM(J368:M368)&lt;=0),0,ROUND(ROUND(ABS(D368)*100,0)*M368/SUM(J368:M368),10))</f>
        <v>0</v>
      </c>
      <c r="V368" s="2" t="n">
        <f aca="false">INT(R368)</f>
        <v>0</v>
      </c>
      <c r="W368" s="2" t="n">
        <f aca="false">INT(S368)</f>
        <v>0</v>
      </c>
      <c r="X368" s="2" t="n">
        <f aca="false">INT(T368)</f>
        <v>0</v>
      </c>
      <c r="Y368" s="2" t="n">
        <f aca="false">INT(U368)</f>
        <v>0</v>
      </c>
      <c r="Z368" s="2" t="n">
        <f aca="false">IF(ISNUMBER(D368),ROUND(ABS(D368)*100,0)-SUM(V368:Y368),0)</f>
        <v>0</v>
      </c>
      <c r="AA368" s="2" t="n">
        <f aca="false">ROUND(R368-V368,10)</f>
        <v>0</v>
      </c>
      <c r="AB368" s="2" t="n">
        <f aca="false">ROUND(S368-W368,10)</f>
        <v>0</v>
      </c>
      <c r="AC368" s="2" t="n">
        <f aca="false">ROUND(T368-X368,10)</f>
        <v>0</v>
      </c>
      <c r="AD368" s="2" t="n">
        <f aca="false">ROUND(U368-Y368,10)</f>
        <v>0</v>
      </c>
      <c r="AE368" s="2" t="n">
        <f aca="false">COUNTIFS($AA368:$AD368,"&gt;"&amp;AA368)+COUNTIFS($AA368:AA368,AA368)</f>
        <v>1</v>
      </c>
      <c r="AF368" s="2" t="n">
        <f aca="false">COUNTIFS($AA368:$AD368,"&gt;"&amp;AB368)+COUNTIFS($AA368:AB368,AB368)</f>
        <v>2</v>
      </c>
      <c r="AG368" s="2" t="n">
        <f aca="false">COUNTIFS($AA368:$AD368,"&gt;"&amp;AC368)+COUNTIFS($AA368:AC368,AC368)</f>
        <v>3</v>
      </c>
      <c r="AH368" s="2" t="n">
        <f aca="false">COUNTIFS($AA368:$AD368,"&gt;"&amp;AD368)+COUNTIFS($AA368:AD368,AD368)</f>
        <v>4</v>
      </c>
      <c r="AI368" s="2" t="str">
        <f aca="false">IF(COUNTA(A368:I368)=0,"",IF(OR(NOT(ISNUMBER(A368)),B368="",COUNTIFS(Reparto!$A$8:INDEX(Reparto!$A$8:$A$11,Reparto!$E$5),C368)&lt;&gt;1,NOT(ISNUMBER(D368)),ABS(D368-ROUND(D368,2))&gt;0.000001,MIN(J368:M368)&lt;0,SUM(J368:M368)&lt;=0,COUNT(J368:M368)&lt;&gt;4,ABS(SUM(N368:Q368)-D368)&gt;0.000001),"REVISAR datos","Correcto"))</f>
        <v/>
      </c>
    </row>
    <row r="369" customFormat="false" ht="24" hidden="false" customHeight="true" outlineLevel="0" collapsed="false">
      <c r="A369" s="19"/>
      <c r="B369" s="17"/>
      <c r="C369" s="17"/>
      <c r="D369" s="18"/>
      <c r="E369" s="17"/>
      <c r="F369" s="17"/>
      <c r="G369" s="17"/>
      <c r="H369" s="17"/>
      <c r="I369" s="17"/>
      <c r="J369" s="2" t="n">
        <f aca="false">IF(1&gt;Reparto!$E$5,0,IF(F369="",Reparto!$D$8,F369))</f>
        <v>1800</v>
      </c>
      <c r="K369" s="2" t="n">
        <f aca="false">IF(2&gt;Reparto!$E$5,0,IF(G369="",Reparto!$D$9,G369))</f>
        <v>1200</v>
      </c>
      <c r="L369" s="2" t="n">
        <f aca="false">IF(3&gt;Reparto!$E$5,0,IF(H369="",Reparto!$D$10,H369))</f>
        <v>0</v>
      </c>
      <c r="M369" s="2" t="n">
        <f aca="false">IF(4&gt;Reparto!$E$5,0,IF(I369="",Reparto!$D$11,I369))</f>
        <v>0</v>
      </c>
      <c r="N369" s="8" t="n">
        <f aca="false">IF(OR(NOT(ISNUMBER(D369)),SUM(J369:M369)&lt;=0),0,SIGN(D369)*(V369+IF(AE369&lt;=$Z369,1,0))/100)</f>
        <v>0</v>
      </c>
      <c r="O369" s="8" t="n">
        <f aca="false">IF(OR(NOT(ISNUMBER(D369)),SUM(J369:M369)&lt;=0),0,SIGN(D369)*(W369+IF(AF369&lt;=$Z369,1,0))/100)</f>
        <v>0</v>
      </c>
      <c r="P369" s="8" t="n">
        <f aca="false">IF(OR(NOT(ISNUMBER(D369)),SUM(J369:M369)&lt;=0),0,SIGN(D369)*(X369+IF(AG369&lt;=$Z369,1,0))/100)</f>
        <v>0</v>
      </c>
      <c r="Q369" s="8" t="n">
        <f aca="false">IF(OR(NOT(ISNUMBER(D369)),SUM(J369:M369)&lt;=0),0,SIGN(D369)*(Y369+IF(AH369&lt;=$Z369,1,0))/100)</f>
        <v>0</v>
      </c>
      <c r="R369" s="2" t="n">
        <f aca="false">IF(OR(NOT(ISNUMBER(D369)),SUM(J369:M369)&lt;=0),0,ROUND(ROUND(ABS(D369)*100,0)*J369/SUM(J369:M369),10))</f>
        <v>0</v>
      </c>
      <c r="S369" s="2" t="n">
        <f aca="false">IF(OR(NOT(ISNUMBER(D369)),SUM(J369:M369)&lt;=0),0,ROUND(ROUND(ABS(D369)*100,0)*K369/SUM(J369:M369),10))</f>
        <v>0</v>
      </c>
      <c r="T369" s="2" t="n">
        <f aca="false">IF(OR(NOT(ISNUMBER(D369)),SUM(J369:M369)&lt;=0),0,ROUND(ROUND(ABS(D369)*100,0)*L369/SUM(J369:M369),10))</f>
        <v>0</v>
      </c>
      <c r="U369" s="2" t="n">
        <f aca="false">IF(OR(NOT(ISNUMBER(D369)),SUM(J369:M369)&lt;=0),0,ROUND(ROUND(ABS(D369)*100,0)*M369/SUM(J369:M369),10))</f>
        <v>0</v>
      </c>
      <c r="V369" s="2" t="n">
        <f aca="false">INT(R369)</f>
        <v>0</v>
      </c>
      <c r="W369" s="2" t="n">
        <f aca="false">INT(S369)</f>
        <v>0</v>
      </c>
      <c r="X369" s="2" t="n">
        <f aca="false">INT(T369)</f>
        <v>0</v>
      </c>
      <c r="Y369" s="2" t="n">
        <f aca="false">INT(U369)</f>
        <v>0</v>
      </c>
      <c r="Z369" s="2" t="n">
        <f aca="false">IF(ISNUMBER(D369),ROUND(ABS(D369)*100,0)-SUM(V369:Y369),0)</f>
        <v>0</v>
      </c>
      <c r="AA369" s="2" t="n">
        <f aca="false">ROUND(R369-V369,10)</f>
        <v>0</v>
      </c>
      <c r="AB369" s="2" t="n">
        <f aca="false">ROUND(S369-W369,10)</f>
        <v>0</v>
      </c>
      <c r="AC369" s="2" t="n">
        <f aca="false">ROUND(T369-X369,10)</f>
        <v>0</v>
      </c>
      <c r="AD369" s="2" t="n">
        <f aca="false">ROUND(U369-Y369,10)</f>
        <v>0</v>
      </c>
      <c r="AE369" s="2" t="n">
        <f aca="false">COUNTIFS($AA369:$AD369,"&gt;"&amp;AA369)+COUNTIFS($AA369:AA369,AA369)</f>
        <v>1</v>
      </c>
      <c r="AF369" s="2" t="n">
        <f aca="false">COUNTIFS($AA369:$AD369,"&gt;"&amp;AB369)+COUNTIFS($AA369:AB369,AB369)</f>
        <v>2</v>
      </c>
      <c r="AG369" s="2" t="n">
        <f aca="false">COUNTIFS($AA369:$AD369,"&gt;"&amp;AC369)+COUNTIFS($AA369:AC369,AC369)</f>
        <v>3</v>
      </c>
      <c r="AH369" s="2" t="n">
        <f aca="false">COUNTIFS($AA369:$AD369,"&gt;"&amp;AD369)+COUNTIFS($AA369:AD369,AD369)</f>
        <v>4</v>
      </c>
      <c r="AI369" s="2" t="str">
        <f aca="false">IF(COUNTA(A369:I369)=0,"",IF(OR(NOT(ISNUMBER(A369)),B369="",COUNTIFS(Reparto!$A$8:INDEX(Reparto!$A$8:$A$11,Reparto!$E$5),C369)&lt;&gt;1,NOT(ISNUMBER(D369)),ABS(D369-ROUND(D369,2))&gt;0.000001,MIN(J369:M369)&lt;0,SUM(J369:M369)&lt;=0,COUNT(J369:M369)&lt;&gt;4,ABS(SUM(N369:Q369)-D369)&gt;0.000001),"REVISAR datos","Correcto"))</f>
        <v/>
      </c>
    </row>
    <row r="370" customFormat="false" ht="24" hidden="false" customHeight="true" outlineLevel="0" collapsed="false">
      <c r="A370" s="19"/>
      <c r="B370" s="17"/>
      <c r="C370" s="17"/>
      <c r="D370" s="18"/>
      <c r="E370" s="17"/>
      <c r="F370" s="17"/>
      <c r="G370" s="17"/>
      <c r="H370" s="17"/>
      <c r="I370" s="17"/>
      <c r="J370" s="2" t="n">
        <f aca="false">IF(1&gt;Reparto!$E$5,0,IF(F370="",Reparto!$D$8,F370))</f>
        <v>1800</v>
      </c>
      <c r="K370" s="2" t="n">
        <f aca="false">IF(2&gt;Reparto!$E$5,0,IF(G370="",Reparto!$D$9,G370))</f>
        <v>1200</v>
      </c>
      <c r="L370" s="2" t="n">
        <f aca="false">IF(3&gt;Reparto!$E$5,0,IF(H370="",Reparto!$D$10,H370))</f>
        <v>0</v>
      </c>
      <c r="M370" s="2" t="n">
        <f aca="false">IF(4&gt;Reparto!$E$5,0,IF(I370="",Reparto!$D$11,I370))</f>
        <v>0</v>
      </c>
      <c r="N370" s="8" t="n">
        <f aca="false">IF(OR(NOT(ISNUMBER(D370)),SUM(J370:M370)&lt;=0),0,SIGN(D370)*(V370+IF(AE370&lt;=$Z370,1,0))/100)</f>
        <v>0</v>
      </c>
      <c r="O370" s="8" t="n">
        <f aca="false">IF(OR(NOT(ISNUMBER(D370)),SUM(J370:M370)&lt;=0),0,SIGN(D370)*(W370+IF(AF370&lt;=$Z370,1,0))/100)</f>
        <v>0</v>
      </c>
      <c r="P370" s="8" t="n">
        <f aca="false">IF(OR(NOT(ISNUMBER(D370)),SUM(J370:M370)&lt;=0),0,SIGN(D370)*(X370+IF(AG370&lt;=$Z370,1,0))/100)</f>
        <v>0</v>
      </c>
      <c r="Q370" s="8" t="n">
        <f aca="false">IF(OR(NOT(ISNUMBER(D370)),SUM(J370:M370)&lt;=0),0,SIGN(D370)*(Y370+IF(AH370&lt;=$Z370,1,0))/100)</f>
        <v>0</v>
      </c>
      <c r="R370" s="2" t="n">
        <f aca="false">IF(OR(NOT(ISNUMBER(D370)),SUM(J370:M370)&lt;=0),0,ROUND(ROUND(ABS(D370)*100,0)*J370/SUM(J370:M370),10))</f>
        <v>0</v>
      </c>
      <c r="S370" s="2" t="n">
        <f aca="false">IF(OR(NOT(ISNUMBER(D370)),SUM(J370:M370)&lt;=0),0,ROUND(ROUND(ABS(D370)*100,0)*K370/SUM(J370:M370),10))</f>
        <v>0</v>
      </c>
      <c r="T370" s="2" t="n">
        <f aca="false">IF(OR(NOT(ISNUMBER(D370)),SUM(J370:M370)&lt;=0),0,ROUND(ROUND(ABS(D370)*100,0)*L370/SUM(J370:M370),10))</f>
        <v>0</v>
      </c>
      <c r="U370" s="2" t="n">
        <f aca="false">IF(OR(NOT(ISNUMBER(D370)),SUM(J370:M370)&lt;=0),0,ROUND(ROUND(ABS(D370)*100,0)*M370/SUM(J370:M370),10))</f>
        <v>0</v>
      </c>
      <c r="V370" s="2" t="n">
        <f aca="false">INT(R370)</f>
        <v>0</v>
      </c>
      <c r="W370" s="2" t="n">
        <f aca="false">INT(S370)</f>
        <v>0</v>
      </c>
      <c r="X370" s="2" t="n">
        <f aca="false">INT(T370)</f>
        <v>0</v>
      </c>
      <c r="Y370" s="2" t="n">
        <f aca="false">INT(U370)</f>
        <v>0</v>
      </c>
      <c r="Z370" s="2" t="n">
        <f aca="false">IF(ISNUMBER(D370),ROUND(ABS(D370)*100,0)-SUM(V370:Y370),0)</f>
        <v>0</v>
      </c>
      <c r="AA370" s="2" t="n">
        <f aca="false">ROUND(R370-V370,10)</f>
        <v>0</v>
      </c>
      <c r="AB370" s="2" t="n">
        <f aca="false">ROUND(S370-W370,10)</f>
        <v>0</v>
      </c>
      <c r="AC370" s="2" t="n">
        <f aca="false">ROUND(T370-X370,10)</f>
        <v>0</v>
      </c>
      <c r="AD370" s="2" t="n">
        <f aca="false">ROUND(U370-Y370,10)</f>
        <v>0</v>
      </c>
      <c r="AE370" s="2" t="n">
        <f aca="false">COUNTIFS($AA370:$AD370,"&gt;"&amp;AA370)+COUNTIFS($AA370:AA370,AA370)</f>
        <v>1</v>
      </c>
      <c r="AF370" s="2" t="n">
        <f aca="false">COUNTIFS($AA370:$AD370,"&gt;"&amp;AB370)+COUNTIFS($AA370:AB370,AB370)</f>
        <v>2</v>
      </c>
      <c r="AG370" s="2" t="n">
        <f aca="false">COUNTIFS($AA370:$AD370,"&gt;"&amp;AC370)+COUNTIFS($AA370:AC370,AC370)</f>
        <v>3</v>
      </c>
      <c r="AH370" s="2" t="n">
        <f aca="false">COUNTIFS($AA370:$AD370,"&gt;"&amp;AD370)+COUNTIFS($AA370:AD370,AD370)</f>
        <v>4</v>
      </c>
      <c r="AI370" s="2" t="str">
        <f aca="false">IF(COUNTA(A370:I370)=0,"",IF(OR(NOT(ISNUMBER(A370)),B370="",COUNTIFS(Reparto!$A$8:INDEX(Reparto!$A$8:$A$11,Reparto!$E$5),C370)&lt;&gt;1,NOT(ISNUMBER(D370)),ABS(D370-ROUND(D370,2))&gt;0.000001,MIN(J370:M370)&lt;0,SUM(J370:M370)&lt;=0,COUNT(J370:M370)&lt;&gt;4,ABS(SUM(N370:Q370)-D370)&gt;0.000001),"REVISAR datos","Correcto"))</f>
        <v/>
      </c>
    </row>
    <row r="371" customFormat="false" ht="24" hidden="false" customHeight="true" outlineLevel="0" collapsed="false">
      <c r="A371" s="19"/>
      <c r="B371" s="17"/>
      <c r="C371" s="17"/>
      <c r="D371" s="18"/>
      <c r="E371" s="17"/>
      <c r="F371" s="17"/>
      <c r="G371" s="17"/>
      <c r="H371" s="17"/>
      <c r="I371" s="17"/>
      <c r="J371" s="2" t="n">
        <f aca="false">IF(1&gt;Reparto!$E$5,0,IF(F371="",Reparto!$D$8,F371))</f>
        <v>1800</v>
      </c>
      <c r="K371" s="2" t="n">
        <f aca="false">IF(2&gt;Reparto!$E$5,0,IF(G371="",Reparto!$D$9,G371))</f>
        <v>1200</v>
      </c>
      <c r="L371" s="2" t="n">
        <f aca="false">IF(3&gt;Reparto!$E$5,0,IF(H371="",Reparto!$D$10,H371))</f>
        <v>0</v>
      </c>
      <c r="M371" s="2" t="n">
        <f aca="false">IF(4&gt;Reparto!$E$5,0,IF(I371="",Reparto!$D$11,I371))</f>
        <v>0</v>
      </c>
      <c r="N371" s="8" t="n">
        <f aca="false">IF(OR(NOT(ISNUMBER(D371)),SUM(J371:M371)&lt;=0),0,SIGN(D371)*(V371+IF(AE371&lt;=$Z371,1,0))/100)</f>
        <v>0</v>
      </c>
      <c r="O371" s="8" t="n">
        <f aca="false">IF(OR(NOT(ISNUMBER(D371)),SUM(J371:M371)&lt;=0),0,SIGN(D371)*(W371+IF(AF371&lt;=$Z371,1,0))/100)</f>
        <v>0</v>
      </c>
      <c r="P371" s="8" t="n">
        <f aca="false">IF(OR(NOT(ISNUMBER(D371)),SUM(J371:M371)&lt;=0),0,SIGN(D371)*(X371+IF(AG371&lt;=$Z371,1,0))/100)</f>
        <v>0</v>
      </c>
      <c r="Q371" s="8" t="n">
        <f aca="false">IF(OR(NOT(ISNUMBER(D371)),SUM(J371:M371)&lt;=0),0,SIGN(D371)*(Y371+IF(AH371&lt;=$Z371,1,0))/100)</f>
        <v>0</v>
      </c>
      <c r="R371" s="2" t="n">
        <f aca="false">IF(OR(NOT(ISNUMBER(D371)),SUM(J371:M371)&lt;=0),0,ROUND(ROUND(ABS(D371)*100,0)*J371/SUM(J371:M371),10))</f>
        <v>0</v>
      </c>
      <c r="S371" s="2" t="n">
        <f aca="false">IF(OR(NOT(ISNUMBER(D371)),SUM(J371:M371)&lt;=0),0,ROUND(ROUND(ABS(D371)*100,0)*K371/SUM(J371:M371),10))</f>
        <v>0</v>
      </c>
      <c r="T371" s="2" t="n">
        <f aca="false">IF(OR(NOT(ISNUMBER(D371)),SUM(J371:M371)&lt;=0),0,ROUND(ROUND(ABS(D371)*100,0)*L371/SUM(J371:M371),10))</f>
        <v>0</v>
      </c>
      <c r="U371" s="2" t="n">
        <f aca="false">IF(OR(NOT(ISNUMBER(D371)),SUM(J371:M371)&lt;=0),0,ROUND(ROUND(ABS(D371)*100,0)*M371/SUM(J371:M371),10))</f>
        <v>0</v>
      </c>
      <c r="V371" s="2" t="n">
        <f aca="false">INT(R371)</f>
        <v>0</v>
      </c>
      <c r="W371" s="2" t="n">
        <f aca="false">INT(S371)</f>
        <v>0</v>
      </c>
      <c r="X371" s="2" t="n">
        <f aca="false">INT(T371)</f>
        <v>0</v>
      </c>
      <c r="Y371" s="2" t="n">
        <f aca="false">INT(U371)</f>
        <v>0</v>
      </c>
      <c r="Z371" s="2" t="n">
        <f aca="false">IF(ISNUMBER(D371),ROUND(ABS(D371)*100,0)-SUM(V371:Y371),0)</f>
        <v>0</v>
      </c>
      <c r="AA371" s="2" t="n">
        <f aca="false">ROUND(R371-V371,10)</f>
        <v>0</v>
      </c>
      <c r="AB371" s="2" t="n">
        <f aca="false">ROUND(S371-W371,10)</f>
        <v>0</v>
      </c>
      <c r="AC371" s="2" t="n">
        <f aca="false">ROUND(T371-X371,10)</f>
        <v>0</v>
      </c>
      <c r="AD371" s="2" t="n">
        <f aca="false">ROUND(U371-Y371,10)</f>
        <v>0</v>
      </c>
      <c r="AE371" s="2" t="n">
        <f aca="false">COUNTIFS($AA371:$AD371,"&gt;"&amp;AA371)+COUNTIFS($AA371:AA371,AA371)</f>
        <v>1</v>
      </c>
      <c r="AF371" s="2" t="n">
        <f aca="false">COUNTIFS($AA371:$AD371,"&gt;"&amp;AB371)+COUNTIFS($AA371:AB371,AB371)</f>
        <v>2</v>
      </c>
      <c r="AG371" s="2" t="n">
        <f aca="false">COUNTIFS($AA371:$AD371,"&gt;"&amp;AC371)+COUNTIFS($AA371:AC371,AC371)</f>
        <v>3</v>
      </c>
      <c r="AH371" s="2" t="n">
        <f aca="false">COUNTIFS($AA371:$AD371,"&gt;"&amp;AD371)+COUNTIFS($AA371:AD371,AD371)</f>
        <v>4</v>
      </c>
      <c r="AI371" s="2" t="str">
        <f aca="false">IF(COUNTA(A371:I371)=0,"",IF(OR(NOT(ISNUMBER(A371)),B371="",COUNTIFS(Reparto!$A$8:INDEX(Reparto!$A$8:$A$11,Reparto!$E$5),C371)&lt;&gt;1,NOT(ISNUMBER(D371)),ABS(D371-ROUND(D371,2))&gt;0.000001,MIN(J371:M371)&lt;0,SUM(J371:M371)&lt;=0,COUNT(J371:M371)&lt;&gt;4,ABS(SUM(N371:Q371)-D371)&gt;0.000001),"REVISAR datos","Correcto"))</f>
        <v/>
      </c>
    </row>
    <row r="372" customFormat="false" ht="24" hidden="false" customHeight="true" outlineLevel="0" collapsed="false">
      <c r="A372" s="19"/>
      <c r="B372" s="17"/>
      <c r="C372" s="17"/>
      <c r="D372" s="18"/>
      <c r="E372" s="17"/>
      <c r="F372" s="17"/>
      <c r="G372" s="17"/>
      <c r="H372" s="17"/>
      <c r="I372" s="17"/>
      <c r="J372" s="2" t="n">
        <f aca="false">IF(1&gt;Reparto!$E$5,0,IF(F372="",Reparto!$D$8,F372))</f>
        <v>1800</v>
      </c>
      <c r="K372" s="2" t="n">
        <f aca="false">IF(2&gt;Reparto!$E$5,0,IF(G372="",Reparto!$D$9,G372))</f>
        <v>1200</v>
      </c>
      <c r="L372" s="2" t="n">
        <f aca="false">IF(3&gt;Reparto!$E$5,0,IF(H372="",Reparto!$D$10,H372))</f>
        <v>0</v>
      </c>
      <c r="M372" s="2" t="n">
        <f aca="false">IF(4&gt;Reparto!$E$5,0,IF(I372="",Reparto!$D$11,I372))</f>
        <v>0</v>
      </c>
      <c r="N372" s="8" t="n">
        <f aca="false">IF(OR(NOT(ISNUMBER(D372)),SUM(J372:M372)&lt;=0),0,SIGN(D372)*(V372+IF(AE372&lt;=$Z372,1,0))/100)</f>
        <v>0</v>
      </c>
      <c r="O372" s="8" t="n">
        <f aca="false">IF(OR(NOT(ISNUMBER(D372)),SUM(J372:M372)&lt;=0),0,SIGN(D372)*(W372+IF(AF372&lt;=$Z372,1,0))/100)</f>
        <v>0</v>
      </c>
      <c r="P372" s="8" t="n">
        <f aca="false">IF(OR(NOT(ISNUMBER(D372)),SUM(J372:M372)&lt;=0),0,SIGN(D372)*(X372+IF(AG372&lt;=$Z372,1,0))/100)</f>
        <v>0</v>
      </c>
      <c r="Q372" s="8" t="n">
        <f aca="false">IF(OR(NOT(ISNUMBER(D372)),SUM(J372:M372)&lt;=0),0,SIGN(D372)*(Y372+IF(AH372&lt;=$Z372,1,0))/100)</f>
        <v>0</v>
      </c>
      <c r="R372" s="2" t="n">
        <f aca="false">IF(OR(NOT(ISNUMBER(D372)),SUM(J372:M372)&lt;=0),0,ROUND(ROUND(ABS(D372)*100,0)*J372/SUM(J372:M372),10))</f>
        <v>0</v>
      </c>
      <c r="S372" s="2" t="n">
        <f aca="false">IF(OR(NOT(ISNUMBER(D372)),SUM(J372:M372)&lt;=0),0,ROUND(ROUND(ABS(D372)*100,0)*K372/SUM(J372:M372),10))</f>
        <v>0</v>
      </c>
      <c r="T372" s="2" t="n">
        <f aca="false">IF(OR(NOT(ISNUMBER(D372)),SUM(J372:M372)&lt;=0),0,ROUND(ROUND(ABS(D372)*100,0)*L372/SUM(J372:M372),10))</f>
        <v>0</v>
      </c>
      <c r="U372" s="2" t="n">
        <f aca="false">IF(OR(NOT(ISNUMBER(D372)),SUM(J372:M372)&lt;=0),0,ROUND(ROUND(ABS(D372)*100,0)*M372/SUM(J372:M372),10))</f>
        <v>0</v>
      </c>
      <c r="V372" s="2" t="n">
        <f aca="false">INT(R372)</f>
        <v>0</v>
      </c>
      <c r="W372" s="2" t="n">
        <f aca="false">INT(S372)</f>
        <v>0</v>
      </c>
      <c r="X372" s="2" t="n">
        <f aca="false">INT(T372)</f>
        <v>0</v>
      </c>
      <c r="Y372" s="2" t="n">
        <f aca="false">INT(U372)</f>
        <v>0</v>
      </c>
      <c r="Z372" s="2" t="n">
        <f aca="false">IF(ISNUMBER(D372),ROUND(ABS(D372)*100,0)-SUM(V372:Y372),0)</f>
        <v>0</v>
      </c>
      <c r="AA372" s="2" t="n">
        <f aca="false">ROUND(R372-V372,10)</f>
        <v>0</v>
      </c>
      <c r="AB372" s="2" t="n">
        <f aca="false">ROUND(S372-W372,10)</f>
        <v>0</v>
      </c>
      <c r="AC372" s="2" t="n">
        <f aca="false">ROUND(T372-X372,10)</f>
        <v>0</v>
      </c>
      <c r="AD372" s="2" t="n">
        <f aca="false">ROUND(U372-Y372,10)</f>
        <v>0</v>
      </c>
      <c r="AE372" s="2" t="n">
        <f aca="false">COUNTIFS($AA372:$AD372,"&gt;"&amp;AA372)+COUNTIFS($AA372:AA372,AA372)</f>
        <v>1</v>
      </c>
      <c r="AF372" s="2" t="n">
        <f aca="false">COUNTIFS($AA372:$AD372,"&gt;"&amp;AB372)+COUNTIFS($AA372:AB372,AB372)</f>
        <v>2</v>
      </c>
      <c r="AG372" s="2" t="n">
        <f aca="false">COUNTIFS($AA372:$AD372,"&gt;"&amp;AC372)+COUNTIFS($AA372:AC372,AC372)</f>
        <v>3</v>
      </c>
      <c r="AH372" s="2" t="n">
        <f aca="false">COUNTIFS($AA372:$AD372,"&gt;"&amp;AD372)+COUNTIFS($AA372:AD372,AD372)</f>
        <v>4</v>
      </c>
      <c r="AI372" s="2" t="str">
        <f aca="false">IF(COUNTA(A372:I372)=0,"",IF(OR(NOT(ISNUMBER(A372)),B372="",COUNTIFS(Reparto!$A$8:INDEX(Reparto!$A$8:$A$11,Reparto!$E$5),C372)&lt;&gt;1,NOT(ISNUMBER(D372)),ABS(D372-ROUND(D372,2))&gt;0.000001,MIN(J372:M372)&lt;0,SUM(J372:M372)&lt;=0,COUNT(J372:M372)&lt;&gt;4,ABS(SUM(N372:Q372)-D372)&gt;0.000001),"REVISAR datos","Correcto"))</f>
        <v/>
      </c>
    </row>
    <row r="373" customFormat="false" ht="24" hidden="false" customHeight="true" outlineLevel="0" collapsed="false">
      <c r="A373" s="19"/>
      <c r="B373" s="17"/>
      <c r="C373" s="17"/>
      <c r="D373" s="18"/>
      <c r="E373" s="17"/>
      <c r="F373" s="17"/>
      <c r="G373" s="17"/>
      <c r="H373" s="17"/>
      <c r="I373" s="17"/>
      <c r="J373" s="2" t="n">
        <f aca="false">IF(1&gt;Reparto!$E$5,0,IF(F373="",Reparto!$D$8,F373))</f>
        <v>1800</v>
      </c>
      <c r="K373" s="2" t="n">
        <f aca="false">IF(2&gt;Reparto!$E$5,0,IF(G373="",Reparto!$D$9,G373))</f>
        <v>1200</v>
      </c>
      <c r="L373" s="2" t="n">
        <f aca="false">IF(3&gt;Reparto!$E$5,0,IF(H373="",Reparto!$D$10,H373))</f>
        <v>0</v>
      </c>
      <c r="M373" s="2" t="n">
        <f aca="false">IF(4&gt;Reparto!$E$5,0,IF(I373="",Reparto!$D$11,I373))</f>
        <v>0</v>
      </c>
      <c r="N373" s="8" t="n">
        <f aca="false">IF(OR(NOT(ISNUMBER(D373)),SUM(J373:M373)&lt;=0),0,SIGN(D373)*(V373+IF(AE373&lt;=$Z373,1,0))/100)</f>
        <v>0</v>
      </c>
      <c r="O373" s="8" t="n">
        <f aca="false">IF(OR(NOT(ISNUMBER(D373)),SUM(J373:M373)&lt;=0),0,SIGN(D373)*(W373+IF(AF373&lt;=$Z373,1,0))/100)</f>
        <v>0</v>
      </c>
      <c r="P373" s="8" t="n">
        <f aca="false">IF(OR(NOT(ISNUMBER(D373)),SUM(J373:M373)&lt;=0),0,SIGN(D373)*(X373+IF(AG373&lt;=$Z373,1,0))/100)</f>
        <v>0</v>
      </c>
      <c r="Q373" s="8" t="n">
        <f aca="false">IF(OR(NOT(ISNUMBER(D373)),SUM(J373:M373)&lt;=0),0,SIGN(D373)*(Y373+IF(AH373&lt;=$Z373,1,0))/100)</f>
        <v>0</v>
      </c>
      <c r="R373" s="2" t="n">
        <f aca="false">IF(OR(NOT(ISNUMBER(D373)),SUM(J373:M373)&lt;=0),0,ROUND(ROUND(ABS(D373)*100,0)*J373/SUM(J373:M373),10))</f>
        <v>0</v>
      </c>
      <c r="S373" s="2" t="n">
        <f aca="false">IF(OR(NOT(ISNUMBER(D373)),SUM(J373:M373)&lt;=0),0,ROUND(ROUND(ABS(D373)*100,0)*K373/SUM(J373:M373),10))</f>
        <v>0</v>
      </c>
      <c r="T373" s="2" t="n">
        <f aca="false">IF(OR(NOT(ISNUMBER(D373)),SUM(J373:M373)&lt;=0),0,ROUND(ROUND(ABS(D373)*100,0)*L373/SUM(J373:M373),10))</f>
        <v>0</v>
      </c>
      <c r="U373" s="2" t="n">
        <f aca="false">IF(OR(NOT(ISNUMBER(D373)),SUM(J373:M373)&lt;=0),0,ROUND(ROUND(ABS(D373)*100,0)*M373/SUM(J373:M373),10))</f>
        <v>0</v>
      </c>
      <c r="V373" s="2" t="n">
        <f aca="false">INT(R373)</f>
        <v>0</v>
      </c>
      <c r="W373" s="2" t="n">
        <f aca="false">INT(S373)</f>
        <v>0</v>
      </c>
      <c r="X373" s="2" t="n">
        <f aca="false">INT(T373)</f>
        <v>0</v>
      </c>
      <c r="Y373" s="2" t="n">
        <f aca="false">INT(U373)</f>
        <v>0</v>
      </c>
      <c r="Z373" s="2" t="n">
        <f aca="false">IF(ISNUMBER(D373),ROUND(ABS(D373)*100,0)-SUM(V373:Y373),0)</f>
        <v>0</v>
      </c>
      <c r="AA373" s="2" t="n">
        <f aca="false">ROUND(R373-V373,10)</f>
        <v>0</v>
      </c>
      <c r="AB373" s="2" t="n">
        <f aca="false">ROUND(S373-W373,10)</f>
        <v>0</v>
      </c>
      <c r="AC373" s="2" t="n">
        <f aca="false">ROUND(T373-X373,10)</f>
        <v>0</v>
      </c>
      <c r="AD373" s="2" t="n">
        <f aca="false">ROUND(U373-Y373,10)</f>
        <v>0</v>
      </c>
      <c r="AE373" s="2" t="n">
        <f aca="false">COUNTIFS($AA373:$AD373,"&gt;"&amp;AA373)+COUNTIFS($AA373:AA373,AA373)</f>
        <v>1</v>
      </c>
      <c r="AF373" s="2" t="n">
        <f aca="false">COUNTIFS($AA373:$AD373,"&gt;"&amp;AB373)+COUNTIFS($AA373:AB373,AB373)</f>
        <v>2</v>
      </c>
      <c r="AG373" s="2" t="n">
        <f aca="false">COUNTIFS($AA373:$AD373,"&gt;"&amp;AC373)+COUNTIFS($AA373:AC373,AC373)</f>
        <v>3</v>
      </c>
      <c r="AH373" s="2" t="n">
        <f aca="false">COUNTIFS($AA373:$AD373,"&gt;"&amp;AD373)+COUNTIFS($AA373:AD373,AD373)</f>
        <v>4</v>
      </c>
      <c r="AI373" s="2" t="str">
        <f aca="false">IF(COUNTA(A373:I373)=0,"",IF(OR(NOT(ISNUMBER(A373)),B373="",COUNTIFS(Reparto!$A$8:INDEX(Reparto!$A$8:$A$11,Reparto!$E$5),C373)&lt;&gt;1,NOT(ISNUMBER(D373)),ABS(D373-ROUND(D373,2))&gt;0.000001,MIN(J373:M373)&lt;0,SUM(J373:M373)&lt;=0,COUNT(J373:M373)&lt;&gt;4,ABS(SUM(N373:Q373)-D373)&gt;0.000001),"REVISAR datos","Correcto"))</f>
        <v/>
      </c>
    </row>
    <row r="374" customFormat="false" ht="24" hidden="false" customHeight="true" outlineLevel="0" collapsed="false">
      <c r="A374" s="19"/>
      <c r="B374" s="17"/>
      <c r="C374" s="17"/>
      <c r="D374" s="18"/>
      <c r="E374" s="17"/>
      <c r="F374" s="17"/>
      <c r="G374" s="17"/>
      <c r="H374" s="17"/>
      <c r="I374" s="17"/>
      <c r="J374" s="2" t="n">
        <f aca="false">IF(1&gt;Reparto!$E$5,0,IF(F374="",Reparto!$D$8,F374))</f>
        <v>1800</v>
      </c>
      <c r="K374" s="2" t="n">
        <f aca="false">IF(2&gt;Reparto!$E$5,0,IF(G374="",Reparto!$D$9,G374))</f>
        <v>1200</v>
      </c>
      <c r="L374" s="2" t="n">
        <f aca="false">IF(3&gt;Reparto!$E$5,0,IF(H374="",Reparto!$D$10,H374))</f>
        <v>0</v>
      </c>
      <c r="M374" s="2" t="n">
        <f aca="false">IF(4&gt;Reparto!$E$5,0,IF(I374="",Reparto!$D$11,I374))</f>
        <v>0</v>
      </c>
      <c r="N374" s="8" t="n">
        <f aca="false">IF(OR(NOT(ISNUMBER(D374)),SUM(J374:M374)&lt;=0),0,SIGN(D374)*(V374+IF(AE374&lt;=$Z374,1,0))/100)</f>
        <v>0</v>
      </c>
      <c r="O374" s="8" t="n">
        <f aca="false">IF(OR(NOT(ISNUMBER(D374)),SUM(J374:M374)&lt;=0),0,SIGN(D374)*(W374+IF(AF374&lt;=$Z374,1,0))/100)</f>
        <v>0</v>
      </c>
      <c r="P374" s="8" t="n">
        <f aca="false">IF(OR(NOT(ISNUMBER(D374)),SUM(J374:M374)&lt;=0),0,SIGN(D374)*(X374+IF(AG374&lt;=$Z374,1,0))/100)</f>
        <v>0</v>
      </c>
      <c r="Q374" s="8" t="n">
        <f aca="false">IF(OR(NOT(ISNUMBER(D374)),SUM(J374:M374)&lt;=0),0,SIGN(D374)*(Y374+IF(AH374&lt;=$Z374,1,0))/100)</f>
        <v>0</v>
      </c>
      <c r="R374" s="2" t="n">
        <f aca="false">IF(OR(NOT(ISNUMBER(D374)),SUM(J374:M374)&lt;=0),0,ROUND(ROUND(ABS(D374)*100,0)*J374/SUM(J374:M374),10))</f>
        <v>0</v>
      </c>
      <c r="S374" s="2" t="n">
        <f aca="false">IF(OR(NOT(ISNUMBER(D374)),SUM(J374:M374)&lt;=0),0,ROUND(ROUND(ABS(D374)*100,0)*K374/SUM(J374:M374),10))</f>
        <v>0</v>
      </c>
      <c r="T374" s="2" t="n">
        <f aca="false">IF(OR(NOT(ISNUMBER(D374)),SUM(J374:M374)&lt;=0),0,ROUND(ROUND(ABS(D374)*100,0)*L374/SUM(J374:M374),10))</f>
        <v>0</v>
      </c>
      <c r="U374" s="2" t="n">
        <f aca="false">IF(OR(NOT(ISNUMBER(D374)),SUM(J374:M374)&lt;=0),0,ROUND(ROUND(ABS(D374)*100,0)*M374/SUM(J374:M374),10))</f>
        <v>0</v>
      </c>
      <c r="V374" s="2" t="n">
        <f aca="false">INT(R374)</f>
        <v>0</v>
      </c>
      <c r="W374" s="2" t="n">
        <f aca="false">INT(S374)</f>
        <v>0</v>
      </c>
      <c r="X374" s="2" t="n">
        <f aca="false">INT(T374)</f>
        <v>0</v>
      </c>
      <c r="Y374" s="2" t="n">
        <f aca="false">INT(U374)</f>
        <v>0</v>
      </c>
      <c r="Z374" s="2" t="n">
        <f aca="false">IF(ISNUMBER(D374),ROUND(ABS(D374)*100,0)-SUM(V374:Y374),0)</f>
        <v>0</v>
      </c>
      <c r="AA374" s="2" t="n">
        <f aca="false">ROUND(R374-V374,10)</f>
        <v>0</v>
      </c>
      <c r="AB374" s="2" t="n">
        <f aca="false">ROUND(S374-W374,10)</f>
        <v>0</v>
      </c>
      <c r="AC374" s="2" t="n">
        <f aca="false">ROUND(T374-X374,10)</f>
        <v>0</v>
      </c>
      <c r="AD374" s="2" t="n">
        <f aca="false">ROUND(U374-Y374,10)</f>
        <v>0</v>
      </c>
      <c r="AE374" s="2" t="n">
        <f aca="false">COUNTIFS($AA374:$AD374,"&gt;"&amp;AA374)+COUNTIFS($AA374:AA374,AA374)</f>
        <v>1</v>
      </c>
      <c r="AF374" s="2" t="n">
        <f aca="false">COUNTIFS($AA374:$AD374,"&gt;"&amp;AB374)+COUNTIFS($AA374:AB374,AB374)</f>
        <v>2</v>
      </c>
      <c r="AG374" s="2" t="n">
        <f aca="false">COUNTIFS($AA374:$AD374,"&gt;"&amp;AC374)+COUNTIFS($AA374:AC374,AC374)</f>
        <v>3</v>
      </c>
      <c r="AH374" s="2" t="n">
        <f aca="false">COUNTIFS($AA374:$AD374,"&gt;"&amp;AD374)+COUNTIFS($AA374:AD374,AD374)</f>
        <v>4</v>
      </c>
      <c r="AI374" s="2" t="str">
        <f aca="false">IF(COUNTA(A374:I374)=0,"",IF(OR(NOT(ISNUMBER(A374)),B374="",COUNTIFS(Reparto!$A$8:INDEX(Reparto!$A$8:$A$11,Reparto!$E$5),C374)&lt;&gt;1,NOT(ISNUMBER(D374)),ABS(D374-ROUND(D374,2))&gt;0.000001,MIN(J374:M374)&lt;0,SUM(J374:M374)&lt;=0,COUNT(J374:M374)&lt;&gt;4,ABS(SUM(N374:Q374)-D374)&gt;0.000001),"REVISAR datos","Correcto"))</f>
        <v/>
      </c>
    </row>
    <row r="375" customFormat="false" ht="24" hidden="false" customHeight="true" outlineLevel="0" collapsed="false">
      <c r="A375" s="19"/>
      <c r="B375" s="17"/>
      <c r="C375" s="17"/>
      <c r="D375" s="18"/>
      <c r="E375" s="17"/>
      <c r="F375" s="17"/>
      <c r="G375" s="17"/>
      <c r="H375" s="17"/>
      <c r="I375" s="17"/>
      <c r="J375" s="2" t="n">
        <f aca="false">IF(1&gt;Reparto!$E$5,0,IF(F375="",Reparto!$D$8,F375))</f>
        <v>1800</v>
      </c>
      <c r="K375" s="2" t="n">
        <f aca="false">IF(2&gt;Reparto!$E$5,0,IF(G375="",Reparto!$D$9,G375))</f>
        <v>1200</v>
      </c>
      <c r="L375" s="2" t="n">
        <f aca="false">IF(3&gt;Reparto!$E$5,0,IF(H375="",Reparto!$D$10,H375))</f>
        <v>0</v>
      </c>
      <c r="M375" s="2" t="n">
        <f aca="false">IF(4&gt;Reparto!$E$5,0,IF(I375="",Reparto!$D$11,I375))</f>
        <v>0</v>
      </c>
      <c r="N375" s="8" t="n">
        <f aca="false">IF(OR(NOT(ISNUMBER(D375)),SUM(J375:M375)&lt;=0),0,SIGN(D375)*(V375+IF(AE375&lt;=$Z375,1,0))/100)</f>
        <v>0</v>
      </c>
      <c r="O375" s="8" t="n">
        <f aca="false">IF(OR(NOT(ISNUMBER(D375)),SUM(J375:M375)&lt;=0),0,SIGN(D375)*(W375+IF(AF375&lt;=$Z375,1,0))/100)</f>
        <v>0</v>
      </c>
      <c r="P375" s="8" t="n">
        <f aca="false">IF(OR(NOT(ISNUMBER(D375)),SUM(J375:M375)&lt;=0),0,SIGN(D375)*(X375+IF(AG375&lt;=$Z375,1,0))/100)</f>
        <v>0</v>
      </c>
      <c r="Q375" s="8" t="n">
        <f aca="false">IF(OR(NOT(ISNUMBER(D375)),SUM(J375:M375)&lt;=0),0,SIGN(D375)*(Y375+IF(AH375&lt;=$Z375,1,0))/100)</f>
        <v>0</v>
      </c>
      <c r="R375" s="2" t="n">
        <f aca="false">IF(OR(NOT(ISNUMBER(D375)),SUM(J375:M375)&lt;=0),0,ROUND(ROUND(ABS(D375)*100,0)*J375/SUM(J375:M375),10))</f>
        <v>0</v>
      </c>
      <c r="S375" s="2" t="n">
        <f aca="false">IF(OR(NOT(ISNUMBER(D375)),SUM(J375:M375)&lt;=0),0,ROUND(ROUND(ABS(D375)*100,0)*K375/SUM(J375:M375),10))</f>
        <v>0</v>
      </c>
      <c r="T375" s="2" t="n">
        <f aca="false">IF(OR(NOT(ISNUMBER(D375)),SUM(J375:M375)&lt;=0),0,ROUND(ROUND(ABS(D375)*100,0)*L375/SUM(J375:M375),10))</f>
        <v>0</v>
      </c>
      <c r="U375" s="2" t="n">
        <f aca="false">IF(OR(NOT(ISNUMBER(D375)),SUM(J375:M375)&lt;=0),0,ROUND(ROUND(ABS(D375)*100,0)*M375/SUM(J375:M375),10))</f>
        <v>0</v>
      </c>
      <c r="V375" s="2" t="n">
        <f aca="false">INT(R375)</f>
        <v>0</v>
      </c>
      <c r="W375" s="2" t="n">
        <f aca="false">INT(S375)</f>
        <v>0</v>
      </c>
      <c r="X375" s="2" t="n">
        <f aca="false">INT(T375)</f>
        <v>0</v>
      </c>
      <c r="Y375" s="2" t="n">
        <f aca="false">INT(U375)</f>
        <v>0</v>
      </c>
      <c r="Z375" s="2" t="n">
        <f aca="false">IF(ISNUMBER(D375),ROUND(ABS(D375)*100,0)-SUM(V375:Y375),0)</f>
        <v>0</v>
      </c>
      <c r="AA375" s="2" t="n">
        <f aca="false">ROUND(R375-V375,10)</f>
        <v>0</v>
      </c>
      <c r="AB375" s="2" t="n">
        <f aca="false">ROUND(S375-W375,10)</f>
        <v>0</v>
      </c>
      <c r="AC375" s="2" t="n">
        <f aca="false">ROUND(T375-X375,10)</f>
        <v>0</v>
      </c>
      <c r="AD375" s="2" t="n">
        <f aca="false">ROUND(U375-Y375,10)</f>
        <v>0</v>
      </c>
      <c r="AE375" s="2" t="n">
        <f aca="false">COUNTIFS($AA375:$AD375,"&gt;"&amp;AA375)+COUNTIFS($AA375:AA375,AA375)</f>
        <v>1</v>
      </c>
      <c r="AF375" s="2" t="n">
        <f aca="false">COUNTIFS($AA375:$AD375,"&gt;"&amp;AB375)+COUNTIFS($AA375:AB375,AB375)</f>
        <v>2</v>
      </c>
      <c r="AG375" s="2" t="n">
        <f aca="false">COUNTIFS($AA375:$AD375,"&gt;"&amp;AC375)+COUNTIFS($AA375:AC375,AC375)</f>
        <v>3</v>
      </c>
      <c r="AH375" s="2" t="n">
        <f aca="false">COUNTIFS($AA375:$AD375,"&gt;"&amp;AD375)+COUNTIFS($AA375:AD375,AD375)</f>
        <v>4</v>
      </c>
      <c r="AI375" s="2" t="str">
        <f aca="false">IF(COUNTA(A375:I375)=0,"",IF(OR(NOT(ISNUMBER(A375)),B375="",COUNTIFS(Reparto!$A$8:INDEX(Reparto!$A$8:$A$11,Reparto!$E$5),C375)&lt;&gt;1,NOT(ISNUMBER(D375)),ABS(D375-ROUND(D375,2))&gt;0.000001,MIN(J375:M375)&lt;0,SUM(J375:M375)&lt;=0,COUNT(J375:M375)&lt;&gt;4,ABS(SUM(N375:Q375)-D375)&gt;0.000001),"REVISAR datos","Correcto"))</f>
        <v/>
      </c>
    </row>
    <row r="376" customFormat="false" ht="24" hidden="false" customHeight="true" outlineLevel="0" collapsed="false">
      <c r="A376" s="19"/>
      <c r="B376" s="17"/>
      <c r="C376" s="17"/>
      <c r="D376" s="18"/>
      <c r="E376" s="17"/>
      <c r="F376" s="17"/>
      <c r="G376" s="17"/>
      <c r="H376" s="17"/>
      <c r="I376" s="17"/>
      <c r="J376" s="2" t="n">
        <f aca="false">IF(1&gt;Reparto!$E$5,0,IF(F376="",Reparto!$D$8,F376))</f>
        <v>1800</v>
      </c>
      <c r="K376" s="2" t="n">
        <f aca="false">IF(2&gt;Reparto!$E$5,0,IF(G376="",Reparto!$D$9,G376))</f>
        <v>1200</v>
      </c>
      <c r="L376" s="2" t="n">
        <f aca="false">IF(3&gt;Reparto!$E$5,0,IF(H376="",Reparto!$D$10,H376))</f>
        <v>0</v>
      </c>
      <c r="M376" s="2" t="n">
        <f aca="false">IF(4&gt;Reparto!$E$5,0,IF(I376="",Reparto!$D$11,I376))</f>
        <v>0</v>
      </c>
      <c r="N376" s="8" t="n">
        <f aca="false">IF(OR(NOT(ISNUMBER(D376)),SUM(J376:M376)&lt;=0),0,SIGN(D376)*(V376+IF(AE376&lt;=$Z376,1,0))/100)</f>
        <v>0</v>
      </c>
      <c r="O376" s="8" t="n">
        <f aca="false">IF(OR(NOT(ISNUMBER(D376)),SUM(J376:M376)&lt;=0),0,SIGN(D376)*(W376+IF(AF376&lt;=$Z376,1,0))/100)</f>
        <v>0</v>
      </c>
      <c r="P376" s="8" t="n">
        <f aca="false">IF(OR(NOT(ISNUMBER(D376)),SUM(J376:M376)&lt;=0),0,SIGN(D376)*(X376+IF(AG376&lt;=$Z376,1,0))/100)</f>
        <v>0</v>
      </c>
      <c r="Q376" s="8" t="n">
        <f aca="false">IF(OR(NOT(ISNUMBER(D376)),SUM(J376:M376)&lt;=0),0,SIGN(D376)*(Y376+IF(AH376&lt;=$Z376,1,0))/100)</f>
        <v>0</v>
      </c>
      <c r="R376" s="2" t="n">
        <f aca="false">IF(OR(NOT(ISNUMBER(D376)),SUM(J376:M376)&lt;=0),0,ROUND(ROUND(ABS(D376)*100,0)*J376/SUM(J376:M376),10))</f>
        <v>0</v>
      </c>
      <c r="S376" s="2" t="n">
        <f aca="false">IF(OR(NOT(ISNUMBER(D376)),SUM(J376:M376)&lt;=0),0,ROUND(ROUND(ABS(D376)*100,0)*K376/SUM(J376:M376),10))</f>
        <v>0</v>
      </c>
      <c r="T376" s="2" t="n">
        <f aca="false">IF(OR(NOT(ISNUMBER(D376)),SUM(J376:M376)&lt;=0),0,ROUND(ROUND(ABS(D376)*100,0)*L376/SUM(J376:M376),10))</f>
        <v>0</v>
      </c>
      <c r="U376" s="2" t="n">
        <f aca="false">IF(OR(NOT(ISNUMBER(D376)),SUM(J376:M376)&lt;=0),0,ROUND(ROUND(ABS(D376)*100,0)*M376/SUM(J376:M376),10))</f>
        <v>0</v>
      </c>
      <c r="V376" s="2" t="n">
        <f aca="false">INT(R376)</f>
        <v>0</v>
      </c>
      <c r="W376" s="2" t="n">
        <f aca="false">INT(S376)</f>
        <v>0</v>
      </c>
      <c r="X376" s="2" t="n">
        <f aca="false">INT(T376)</f>
        <v>0</v>
      </c>
      <c r="Y376" s="2" t="n">
        <f aca="false">INT(U376)</f>
        <v>0</v>
      </c>
      <c r="Z376" s="2" t="n">
        <f aca="false">IF(ISNUMBER(D376),ROUND(ABS(D376)*100,0)-SUM(V376:Y376),0)</f>
        <v>0</v>
      </c>
      <c r="AA376" s="2" t="n">
        <f aca="false">ROUND(R376-V376,10)</f>
        <v>0</v>
      </c>
      <c r="AB376" s="2" t="n">
        <f aca="false">ROUND(S376-W376,10)</f>
        <v>0</v>
      </c>
      <c r="AC376" s="2" t="n">
        <f aca="false">ROUND(T376-X376,10)</f>
        <v>0</v>
      </c>
      <c r="AD376" s="2" t="n">
        <f aca="false">ROUND(U376-Y376,10)</f>
        <v>0</v>
      </c>
      <c r="AE376" s="2" t="n">
        <f aca="false">COUNTIFS($AA376:$AD376,"&gt;"&amp;AA376)+COUNTIFS($AA376:AA376,AA376)</f>
        <v>1</v>
      </c>
      <c r="AF376" s="2" t="n">
        <f aca="false">COUNTIFS($AA376:$AD376,"&gt;"&amp;AB376)+COUNTIFS($AA376:AB376,AB376)</f>
        <v>2</v>
      </c>
      <c r="AG376" s="2" t="n">
        <f aca="false">COUNTIFS($AA376:$AD376,"&gt;"&amp;AC376)+COUNTIFS($AA376:AC376,AC376)</f>
        <v>3</v>
      </c>
      <c r="AH376" s="2" t="n">
        <f aca="false">COUNTIFS($AA376:$AD376,"&gt;"&amp;AD376)+COUNTIFS($AA376:AD376,AD376)</f>
        <v>4</v>
      </c>
      <c r="AI376" s="2" t="str">
        <f aca="false">IF(COUNTA(A376:I376)=0,"",IF(OR(NOT(ISNUMBER(A376)),B376="",COUNTIFS(Reparto!$A$8:INDEX(Reparto!$A$8:$A$11,Reparto!$E$5),C376)&lt;&gt;1,NOT(ISNUMBER(D376)),ABS(D376-ROUND(D376,2))&gt;0.000001,MIN(J376:M376)&lt;0,SUM(J376:M376)&lt;=0,COUNT(J376:M376)&lt;&gt;4,ABS(SUM(N376:Q376)-D376)&gt;0.000001),"REVISAR datos","Correcto"))</f>
        <v/>
      </c>
    </row>
    <row r="377" customFormat="false" ht="24" hidden="false" customHeight="true" outlineLevel="0" collapsed="false">
      <c r="A377" s="19"/>
      <c r="B377" s="17"/>
      <c r="C377" s="17"/>
      <c r="D377" s="18"/>
      <c r="E377" s="17"/>
      <c r="F377" s="17"/>
      <c r="G377" s="17"/>
      <c r="H377" s="17"/>
      <c r="I377" s="17"/>
      <c r="J377" s="2" t="n">
        <f aca="false">IF(1&gt;Reparto!$E$5,0,IF(F377="",Reparto!$D$8,F377))</f>
        <v>1800</v>
      </c>
      <c r="K377" s="2" t="n">
        <f aca="false">IF(2&gt;Reparto!$E$5,0,IF(G377="",Reparto!$D$9,G377))</f>
        <v>1200</v>
      </c>
      <c r="L377" s="2" t="n">
        <f aca="false">IF(3&gt;Reparto!$E$5,0,IF(H377="",Reparto!$D$10,H377))</f>
        <v>0</v>
      </c>
      <c r="M377" s="2" t="n">
        <f aca="false">IF(4&gt;Reparto!$E$5,0,IF(I377="",Reparto!$D$11,I377))</f>
        <v>0</v>
      </c>
      <c r="N377" s="8" t="n">
        <f aca="false">IF(OR(NOT(ISNUMBER(D377)),SUM(J377:M377)&lt;=0),0,SIGN(D377)*(V377+IF(AE377&lt;=$Z377,1,0))/100)</f>
        <v>0</v>
      </c>
      <c r="O377" s="8" t="n">
        <f aca="false">IF(OR(NOT(ISNUMBER(D377)),SUM(J377:M377)&lt;=0),0,SIGN(D377)*(W377+IF(AF377&lt;=$Z377,1,0))/100)</f>
        <v>0</v>
      </c>
      <c r="P377" s="8" t="n">
        <f aca="false">IF(OR(NOT(ISNUMBER(D377)),SUM(J377:M377)&lt;=0),0,SIGN(D377)*(X377+IF(AG377&lt;=$Z377,1,0))/100)</f>
        <v>0</v>
      </c>
      <c r="Q377" s="8" t="n">
        <f aca="false">IF(OR(NOT(ISNUMBER(D377)),SUM(J377:M377)&lt;=0),0,SIGN(D377)*(Y377+IF(AH377&lt;=$Z377,1,0))/100)</f>
        <v>0</v>
      </c>
      <c r="R377" s="2" t="n">
        <f aca="false">IF(OR(NOT(ISNUMBER(D377)),SUM(J377:M377)&lt;=0),0,ROUND(ROUND(ABS(D377)*100,0)*J377/SUM(J377:M377),10))</f>
        <v>0</v>
      </c>
      <c r="S377" s="2" t="n">
        <f aca="false">IF(OR(NOT(ISNUMBER(D377)),SUM(J377:M377)&lt;=0),0,ROUND(ROUND(ABS(D377)*100,0)*K377/SUM(J377:M377),10))</f>
        <v>0</v>
      </c>
      <c r="T377" s="2" t="n">
        <f aca="false">IF(OR(NOT(ISNUMBER(D377)),SUM(J377:M377)&lt;=0),0,ROUND(ROUND(ABS(D377)*100,0)*L377/SUM(J377:M377),10))</f>
        <v>0</v>
      </c>
      <c r="U377" s="2" t="n">
        <f aca="false">IF(OR(NOT(ISNUMBER(D377)),SUM(J377:M377)&lt;=0),0,ROUND(ROUND(ABS(D377)*100,0)*M377/SUM(J377:M377),10))</f>
        <v>0</v>
      </c>
      <c r="V377" s="2" t="n">
        <f aca="false">INT(R377)</f>
        <v>0</v>
      </c>
      <c r="W377" s="2" t="n">
        <f aca="false">INT(S377)</f>
        <v>0</v>
      </c>
      <c r="X377" s="2" t="n">
        <f aca="false">INT(T377)</f>
        <v>0</v>
      </c>
      <c r="Y377" s="2" t="n">
        <f aca="false">INT(U377)</f>
        <v>0</v>
      </c>
      <c r="Z377" s="2" t="n">
        <f aca="false">IF(ISNUMBER(D377),ROUND(ABS(D377)*100,0)-SUM(V377:Y377),0)</f>
        <v>0</v>
      </c>
      <c r="AA377" s="2" t="n">
        <f aca="false">ROUND(R377-V377,10)</f>
        <v>0</v>
      </c>
      <c r="AB377" s="2" t="n">
        <f aca="false">ROUND(S377-W377,10)</f>
        <v>0</v>
      </c>
      <c r="AC377" s="2" t="n">
        <f aca="false">ROUND(T377-X377,10)</f>
        <v>0</v>
      </c>
      <c r="AD377" s="2" t="n">
        <f aca="false">ROUND(U377-Y377,10)</f>
        <v>0</v>
      </c>
      <c r="AE377" s="2" t="n">
        <f aca="false">COUNTIFS($AA377:$AD377,"&gt;"&amp;AA377)+COUNTIFS($AA377:AA377,AA377)</f>
        <v>1</v>
      </c>
      <c r="AF377" s="2" t="n">
        <f aca="false">COUNTIFS($AA377:$AD377,"&gt;"&amp;AB377)+COUNTIFS($AA377:AB377,AB377)</f>
        <v>2</v>
      </c>
      <c r="AG377" s="2" t="n">
        <f aca="false">COUNTIFS($AA377:$AD377,"&gt;"&amp;AC377)+COUNTIFS($AA377:AC377,AC377)</f>
        <v>3</v>
      </c>
      <c r="AH377" s="2" t="n">
        <f aca="false">COUNTIFS($AA377:$AD377,"&gt;"&amp;AD377)+COUNTIFS($AA377:AD377,AD377)</f>
        <v>4</v>
      </c>
      <c r="AI377" s="2" t="str">
        <f aca="false">IF(COUNTA(A377:I377)=0,"",IF(OR(NOT(ISNUMBER(A377)),B377="",COUNTIFS(Reparto!$A$8:INDEX(Reparto!$A$8:$A$11,Reparto!$E$5),C377)&lt;&gt;1,NOT(ISNUMBER(D377)),ABS(D377-ROUND(D377,2))&gt;0.000001,MIN(J377:M377)&lt;0,SUM(J377:M377)&lt;=0,COUNT(J377:M377)&lt;&gt;4,ABS(SUM(N377:Q377)-D377)&gt;0.000001),"REVISAR datos","Correcto"))</f>
        <v/>
      </c>
    </row>
    <row r="378" customFormat="false" ht="24" hidden="false" customHeight="true" outlineLevel="0" collapsed="false">
      <c r="A378" s="19"/>
      <c r="B378" s="17"/>
      <c r="C378" s="17"/>
      <c r="D378" s="18"/>
      <c r="E378" s="17"/>
      <c r="F378" s="17"/>
      <c r="G378" s="17"/>
      <c r="H378" s="17"/>
      <c r="I378" s="17"/>
      <c r="J378" s="2" t="n">
        <f aca="false">IF(1&gt;Reparto!$E$5,0,IF(F378="",Reparto!$D$8,F378))</f>
        <v>1800</v>
      </c>
      <c r="K378" s="2" t="n">
        <f aca="false">IF(2&gt;Reparto!$E$5,0,IF(G378="",Reparto!$D$9,G378))</f>
        <v>1200</v>
      </c>
      <c r="L378" s="2" t="n">
        <f aca="false">IF(3&gt;Reparto!$E$5,0,IF(H378="",Reparto!$D$10,H378))</f>
        <v>0</v>
      </c>
      <c r="M378" s="2" t="n">
        <f aca="false">IF(4&gt;Reparto!$E$5,0,IF(I378="",Reparto!$D$11,I378))</f>
        <v>0</v>
      </c>
      <c r="N378" s="8" t="n">
        <f aca="false">IF(OR(NOT(ISNUMBER(D378)),SUM(J378:M378)&lt;=0),0,SIGN(D378)*(V378+IF(AE378&lt;=$Z378,1,0))/100)</f>
        <v>0</v>
      </c>
      <c r="O378" s="8" t="n">
        <f aca="false">IF(OR(NOT(ISNUMBER(D378)),SUM(J378:M378)&lt;=0),0,SIGN(D378)*(W378+IF(AF378&lt;=$Z378,1,0))/100)</f>
        <v>0</v>
      </c>
      <c r="P378" s="8" t="n">
        <f aca="false">IF(OR(NOT(ISNUMBER(D378)),SUM(J378:M378)&lt;=0),0,SIGN(D378)*(X378+IF(AG378&lt;=$Z378,1,0))/100)</f>
        <v>0</v>
      </c>
      <c r="Q378" s="8" t="n">
        <f aca="false">IF(OR(NOT(ISNUMBER(D378)),SUM(J378:M378)&lt;=0),0,SIGN(D378)*(Y378+IF(AH378&lt;=$Z378,1,0))/100)</f>
        <v>0</v>
      </c>
      <c r="R378" s="2" t="n">
        <f aca="false">IF(OR(NOT(ISNUMBER(D378)),SUM(J378:M378)&lt;=0),0,ROUND(ROUND(ABS(D378)*100,0)*J378/SUM(J378:M378),10))</f>
        <v>0</v>
      </c>
      <c r="S378" s="2" t="n">
        <f aca="false">IF(OR(NOT(ISNUMBER(D378)),SUM(J378:M378)&lt;=0),0,ROUND(ROUND(ABS(D378)*100,0)*K378/SUM(J378:M378),10))</f>
        <v>0</v>
      </c>
      <c r="T378" s="2" t="n">
        <f aca="false">IF(OR(NOT(ISNUMBER(D378)),SUM(J378:M378)&lt;=0),0,ROUND(ROUND(ABS(D378)*100,0)*L378/SUM(J378:M378),10))</f>
        <v>0</v>
      </c>
      <c r="U378" s="2" t="n">
        <f aca="false">IF(OR(NOT(ISNUMBER(D378)),SUM(J378:M378)&lt;=0),0,ROUND(ROUND(ABS(D378)*100,0)*M378/SUM(J378:M378),10))</f>
        <v>0</v>
      </c>
      <c r="V378" s="2" t="n">
        <f aca="false">INT(R378)</f>
        <v>0</v>
      </c>
      <c r="W378" s="2" t="n">
        <f aca="false">INT(S378)</f>
        <v>0</v>
      </c>
      <c r="X378" s="2" t="n">
        <f aca="false">INT(T378)</f>
        <v>0</v>
      </c>
      <c r="Y378" s="2" t="n">
        <f aca="false">INT(U378)</f>
        <v>0</v>
      </c>
      <c r="Z378" s="2" t="n">
        <f aca="false">IF(ISNUMBER(D378),ROUND(ABS(D378)*100,0)-SUM(V378:Y378),0)</f>
        <v>0</v>
      </c>
      <c r="AA378" s="2" t="n">
        <f aca="false">ROUND(R378-V378,10)</f>
        <v>0</v>
      </c>
      <c r="AB378" s="2" t="n">
        <f aca="false">ROUND(S378-W378,10)</f>
        <v>0</v>
      </c>
      <c r="AC378" s="2" t="n">
        <f aca="false">ROUND(T378-X378,10)</f>
        <v>0</v>
      </c>
      <c r="AD378" s="2" t="n">
        <f aca="false">ROUND(U378-Y378,10)</f>
        <v>0</v>
      </c>
      <c r="AE378" s="2" t="n">
        <f aca="false">COUNTIFS($AA378:$AD378,"&gt;"&amp;AA378)+COUNTIFS($AA378:AA378,AA378)</f>
        <v>1</v>
      </c>
      <c r="AF378" s="2" t="n">
        <f aca="false">COUNTIFS($AA378:$AD378,"&gt;"&amp;AB378)+COUNTIFS($AA378:AB378,AB378)</f>
        <v>2</v>
      </c>
      <c r="AG378" s="2" t="n">
        <f aca="false">COUNTIFS($AA378:$AD378,"&gt;"&amp;AC378)+COUNTIFS($AA378:AC378,AC378)</f>
        <v>3</v>
      </c>
      <c r="AH378" s="2" t="n">
        <f aca="false">COUNTIFS($AA378:$AD378,"&gt;"&amp;AD378)+COUNTIFS($AA378:AD378,AD378)</f>
        <v>4</v>
      </c>
      <c r="AI378" s="2" t="str">
        <f aca="false">IF(COUNTA(A378:I378)=0,"",IF(OR(NOT(ISNUMBER(A378)),B378="",COUNTIFS(Reparto!$A$8:INDEX(Reparto!$A$8:$A$11,Reparto!$E$5),C378)&lt;&gt;1,NOT(ISNUMBER(D378)),ABS(D378-ROUND(D378,2))&gt;0.000001,MIN(J378:M378)&lt;0,SUM(J378:M378)&lt;=0,COUNT(J378:M378)&lt;&gt;4,ABS(SUM(N378:Q378)-D378)&gt;0.000001),"REVISAR datos","Correcto"))</f>
        <v/>
      </c>
    </row>
    <row r="379" customFormat="false" ht="24" hidden="false" customHeight="true" outlineLevel="0" collapsed="false">
      <c r="A379" s="19"/>
      <c r="B379" s="17"/>
      <c r="C379" s="17"/>
      <c r="D379" s="18"/>
      <c r="E379" s="17"/>
      <c r="F379" s="17"/>
      <c r="G379" s="17"/>
      <c r="H379" s="17"/>
      <c r="I379" s="17"/>
      <c r="J379" s="2" t="n">
        <f aca="false">IF(1&gt;Reparto!$E$5,0,IF(F379="",Reparto!$D$8,F379))</f>
        <v>1800</v>
      </c>
      <c r="K379" s="2" t="n">
        <f aca="false">IF(2&gt;Reparto!$E$5,0,IF(G379="",Reparto!$D$9,G379))</f>
        <v>1200</v>
      </c>
      <c r="L379" s="2" t="n">
        <f aca="false">IF(3&gt;Reparto!$E$5,0,IF(H379="",Reparto!$D$10,H379))</f>
        <v>0</v>
      </c>
      <c r="M379" s="2" t="n">
        <f aca="false">IF(4&gt;Reparto!$E$5,0,IF(I379="",Reparto!$D$11,I379))</f>
        <v>0</v>
      </c>
      <c r="N379" s="8" t="n">
        <f aca="false">IF(OR(NOT(ISNUMBER(D379)),SUM(J379:M379)&lt;=0),0,SIGN(D379)*(V379+IF(AE379&lt;=$Z379,1,0))/100)</f>
        <v>0</v>
      </c>
      <c r="O379" s="8" t="n">
        <f aca="false">IF(OR(NOT(ISNUMBER(D379)),SUM(J379:M379)&lt;=0),0,SIGN(D379)*(W379+IF(AF379&lt;=$Z379,1,0))/100)</f>
        <v>0</v>
      </c>
      <c r="P379" s="8" t="n">
        <f aca="false">IF(OR(NOT(ISNUMBER(D379)),SUM(J379:M379)&lt;=0),0,SIGN(D379)*(X379+IF(AG379&lt;=$Z379,1,0))/100)</f>
        <v>0</v>
      </c>
      <c r="Q379" s="8" t="n">
        <f aca="false">IF(OR(NOT(ISNUMBER(D379)),SUM(J379:M379)&lt;=0),0,SIGN(D379)*(Y379+IF(AH379&lt;=$Z379,1,0))/100)</f>
        <v>0</v>
      </c>
      <c r="R379" s="2" t="n">
        <f aca="false">IF(OR(NOT(ISNUMBER(D379)),SUM(J379:M379)&lt;=0),0,ROUND(ROUND(ABS(D379)*100,0)*J379/SUM(J379:M379),10))</f>
        <v>0</v>
      </c>
      <c r="S379" s="2" t="n">
        <f aca="false">IF(OR(NOT(ISNUMBER(D379)),SUM(J379:M379)&lt;=0),0,ROUND(ROUND(ABS(D379)*100,0)*K379/SUM(J379:M379),10))</f>
        <v>0</v>
      </c>
      <c r="T379" s="2" t="n">
        <f aca="false">IF(OR(NOT(ISNUMBER(D379)),SUM(J379:M379)&lt;=0),0,ROUND(ROUND(ABS(D379)*100,0)*L379/SUM(J379:M379),10))</f>
        <v>0</v>
      </c>
      <c r="U379" s="2" t="n">
        <f aca="false">IF(OR(NOT(ISNUMBER(D379)),SUM(J379:M379)&lt;=0),0,ROUND(ROUND(ABS(D379)*100,0)*M379/SUM(J379:M379),10))</f>
        <v>0</v>
      </c>
      <c r="V379" s="2" t="n">
        <f aca="false">INT(R379)</f>
        <v>0</v>
      </c>
      <c r="W379" s="2" t="n">
        <f aca="false">INT(S379)</f>
        <v>0</v>
      </c>
      <c r="X379" s="2" t="n">
        <f aca="false">INT(T379)</f>
        <v>0</v>
      </c>
      <c r="Y379" s="2" t="n">
        <f aca="false">INT(U379)</f>
        <v>0</v>
      </c>
      <c r="Z379" s="2" t="n">
        <f aca="false">IF(ISNUMBER(D379),ROUND(ABS(D379)*100,0)-SUM(V379:Y379),0)</f>
        <v>0</v>
      </c>
      <c r="AA379" s="2" t="n">
        <f aca="false">ROUND(R379-V379,10)</f>
        <v>0</v>
      </c>
      <c r="AB379" s="2" t="n">
        <f aca="false">ROUND(S379-W379,10)</f>
        <v>0</v>
      </c>
      <c r="AC379" s="2" t="n">
        <f aca="false">ROUND(T379-X379,10)</f>
        <v>0</v>
      </c>
      <c r="AD379" s="2" t="n">
        <f aca="false">ROUND(U379-Y379,10)</f>
        <v>0</v>
      </c>
      <c r="AE379" s="2" t="n">
        <f aca="false">COUNTIFS($AA379:$AD379,"&gt;"&amp;AA379)+COUNTIFS($AA379:AA379,AA379)</f>
        <v>1</v>
      </c>
      <c r="AF379" s="2" t="n">
        <f aca="false">COUNTIFS($AA379:$AD379,"&gt;"&amp;AB379)+COUNTIFS($AA379:AB379,AB379)</f>
        <v>2</v>
      </c>
      <c r="AG379" s="2" t="n">
        <f aca="false">COUNTIFS($AA379:$AD379,"&gt;"&amp;AC379)+COUNTIFS($AA379:AC379,AC379)</f>
        <v>3</v>
      </c>
      <c r="AH379" s="2" t="n">
        <f aca="false">COUNTIFS($AA379:$AD379,"&gt;"&amp;AD379)+COUNTIFS($AA379:AD379,AD379)</f>
        <v>4</v>
      </c>
      <c r="AI379" s="2" t="str">
        <f aca="false">IF(COUNTA(A379:I379)=0,"",IF(OR(NOT(ISNUMBER(A379)),B379="",COUNTIFS(Reparto!$A$8:INDEX(Reparto!$A$8:$A$11,Reparto!$E$5),C379)&lt;&gt;1,NOT(ISNUMBER(D379)),ABS(D379-ROUND(D379,2))&gt;0.000001,MIN(J379:M379)&lt;0,SUM(J379:M379)&lt;=0,COUNT(J379:M379)&lt;&gt;4,ABS(SUM(N379:Q379)-D379)&gt;0.000001),"REVISAR datos","Correcto"))</f>
        <v/>
      </c>
    </row>
    <row r="380" customFormat="false" ht="24" hidden="false" customHeight="true" outlineLevel="0" collapsed="false">
      <c r="A380" s="19"/>
      <c r="B380" s="17"/>
      <c r="C380" s="17"/>
      <c r="D380" s="18"/>
      <c r="E380" s="17"/>
      <c r="F380" s="17"/>
      <c r="G380" s="17"/>
      <c r="H380" s="17"/>
      <c r="I380" s="17"/>
      <c r="J380" s="2" t="n">
        <f aca="false">IF(1&gt;Reparto!$E$5,0,IF(F380="",Reparto!$D$8,F380))</f>
        <v>1800</v>
      </c>
      <c r="K380" s="2" t="n">
        <f aca="false">IF(2&gt;Reparto!$E$5,0,IF(G380="",Reparto!$D$9,G380))</f>
        <v>1200</v>
      </c>
      <c r="L380" s="2" t="n">
        <f aca="false">IF(3&gt;Reparto!$E$5,0,IF(H380="",Reparto!$D$10,H380))</f>
        <v>0</v>
      </c>
      <c r="M380" s="2" t="n">
        <f aca="false">IF(4&gt;Reparto!$E$5,0,IF(I380="",Reparto!$D$11,I380))</f>
        <v>0</v>
      </c>
      <c r="N380" s="8" t="n">
        <f aca="false">IF(OR(NOT(ISNUMBER(D380)),SUM(J380:M380)&lt;=0),0,SIGN(D380)*(V380+IF(AE380&lt;=$Z380,1,0))/100)</f>
        <v>0</v>
      </c>
      <c r="O380" s="8" t="n">
        <f aca="false">IF(OR(NOT(ISNUMBER(D380)),SUM(J380:M380)&lt;=0),0,SIGN(D380)*(W380+IF(AF380&lt;=$Z380,1,0))/100)</f>
        <v>0</v>
      </c>
      <c r="P380" s="8" t="n">
        <f aca="false">IF(OR(NOT(ISNUMBER(D380)),SUM(J380:M380)&lt;=0),0,SIGN(D380)*(X380+IF(AG380&lt;=$Z380,1,0))/100)</f>
        <v>0</v>
      </c>
      <c r="Q380" s="8" t="n">
        <f aca="false">IF(OR(NOT(ISNUMBER(D380)),SUM(J380:M380)&lt;=0),0,SIGN(D380)*(Y380+IF(AH380&lt;=$Z380,1,0))/100)</f>
        <v>0</v>
      </c>
      <c r="R380" s="2" t="n">
        <f aca="false">IF(OR(NOT(ISNUMBER(D380)),SUM(J380:M380)&lt;=0),0,ROUND(ROUND(ABS(D380)*100,0)*J380/SUM(J380:M380),10))</f>
        <v>0</v>
      </c>
      <c r="S380" s="2" t="n">
        <f aca="false">IF(OR(NOT(ISNUMBER(D380)),SUM(J380:M380)&lt;=0),0,ROUND(ROUND(ABS(D380)*100,0)*K380/SUM(J380:M380),10))</f>
        <v>0</v>
      </c>
      <c r="T380" s="2" t="n">
        <f aca="false">IF(OR(NOT(ISNUMBER(D380)),SUM(J380:M380)&lt;=0),0,ROUND(ROUND(ABS(D380)*100,0)*L380/SUM(J380:M380),10))</f>
        <v>0</v>
      </c>
      <c r="U380" s="2" t="n">
        <f aca="false">IF(OR(NOT(ISNUMBER(D380)),SUM(J380:M380)&lt;=0),0,ROUND(ROUND(ABS(D380)*100,0)*M380/SUM(J380:M380),10))</f>
        <v>0</v>
      </c>
      <c r="V380" s="2" t="n">
        <f aca="false">INT(R380)</f>
        <v>0</v>
      </c>
      <c r="W380" s="2" t="n">
        <f aca="false">INT(S380)</f>
        <v>0</v>
      </c>
      <c r="X380" s="2" t="n">
        <f aca="false">INT(T380)</f>
        <v>0</v>
      </c>
      <c r="Y380" s="2" t="n">
        <f aca="false">INT(U380)</f>
        <v>0</v>
      </c>
      <c r="Z380" s="2" t="n">
        <f aca="false">IF(ISNUMBER(D380),ROUND(ABS(D380)*100,0)-SUM(V380:Y380),0)</f>
        <v>0</v>
      </c>
      <c r="AA380" s="2" t="n">
        <f aca="false">ROUND(R380-V380,10)</f>
        <v>0</v>
      </c>
      <c r="AB380" s="2" t="n">
        <f aca="false">ROUND(S380-W380,10)</f>
        <v>0</v>
      </c>
      <c r="AC380" s="2" t="n">
        <f aca="false">ROUND(T380-X380,10)</f>
        <v>0</v>
      </c>
      <c r="AD380" s="2" t="n">
        <f aca="false">ROUND(U380-Y380,10)</f>
        <v>0</v>
      </c>
      <c r="AE380" s="2" t="n">
        <f aca="false">COUNTIFS($AA380:$AD380,"&gt;"&amp;AA380)+COUNTIFS($AA380:AA380,AA380)</f>
        <v>1</v>
      </c>
      <c r="AF380" s="2" t="n">
        <f aca="false">COUNTIFS($AA380:$AD380,"&gt;"&amp;AB380)+COUNTIFS($AA380:AB380,AB380)</f>
        <v>2</v>
      </c>
      <c r="AG380" s="2" t="n">
        <f aca="false">COUNTIFS($AA380:$AD380,"&gt;"&amp;AC380)+COUNTIFS($AA380:AC380,AC380)</f>
        <v>3</v>
      </c>
      <c r="AH380" s="2" t="n">
        <f aca="false">COUNTIFS($AA380:$AD380,"&gt;"&amp;AD380)+COUNTIFS($AA380:AD380,AD380)</f>
        <v>4</v>
      </c>
      <c r="AI380" s="2" t="str">
        <f aca="false">IF(COUNTA(A380:I380)=0,"",IF(OR(NOT(ISNUMBER(A380)),B380="",COUNTIFS(Reparto!$A$8:INDEX(Reparto!$A$8:$A$11,Reparto!$E$5),C380)&lt;&gt;1,NOT(ISNUMBER(D380)),ABS(D380-ROUND(D380,2))&gt;0.000001,MIN(J380:M380)&lt;0,SUM(J380:M380)&lt;=0,COUNT(J380:M380)&lt;&gt;4,ABS(SUM(N380:Q380)-D380)&gt;0.000001),"REVISAR datos","Correcto"))</f>
        <v/>
      </c>
    </row>
    <row r="381" customFormat="false" ht="24" hidden="false" customHeight="true" outlineLevel="0" collapsed="false">
      <c r="A381" s="19"/>
      <c r="B381" s="17"/>
      <c r="C381" s="17"/>
      <c r="D381" s="18"/>
      <c r="E381" s="17"/>
      <c r="F381" s="17"/>
      <c r="G381" s="17"/>
      <c r="H381" s="17"/>
      <c r="I381" s="17"/>
      <c r="J381" s="2" t="n">
        <f aca="false">IF(1&gt;Reparto!$E$5,0,IF(F381="",Reparto!$D$8,F381))</f>
        <v>1800</v>
      </c>
      <c r="K381" s="2" t="n">
        <f aca="false">IF(2&gt;Reparto!$E$5,0,IF(G381="",Reparto!$D$9,G381))</f>
        <v>1200</v>
      </c>
      <c r="L381" s="2" t="n">
        <f aca="false">IF(3&gt;Reparto!$E$5,0,IF(H381="",Reparto!$D$10,H381))</f>
        <v>0</v>
      </c>
      <c r="M381" s="2" t="n">
        <f aca="false">IF(4&gt;Reparto!$E$5,0,IF(I381="",Reparto!$D$11,I381))</f>
        <v>0</v>
      </c>
      <c r="N381" s="8" t="n">
        <f aca="false">IF(OR(NOT(ISNUMBER(D381)),SUM(J381:M381)&lt;=0),0,SIGN(D381)*(V381+IF(AE381&lt;=$Z381,1,0))/100)</f>
        <v>0</v>
      </c>
      <c r="O381" s="8" t="n">
        <f aca="false">IF(OR(NOT(ISNUMBER(D381)),SUM(J381:M381)&lt;=0),0,SIGN(D381)*(W381+IF(AF381&lt;=$Z381,1,0))/100)</f>
        <v>0</v>
      </c>
      <c r="P381" s="8" t="n">
        <f aca="false">IF(OR(NOT(ISNUMBER(D381)),SUM(J381:M381)&lt;=0),0,SIGN(D381)*(X381+IF(AG381&lt;=$Z381,1,0))/100)</f>
        <v>0</v>
      </c>
      <c r="Q381" s="8" t="n">
        <f aca="false">IF(OR(NOT(ISNUMBER(D381)),SUM(J381:M381)&lt;=0),0,SIGN(D381)*(Y381+IF(AH381&lt;=$Z381,1,0))/100)</f>
        <v>0</v>
      </c>
      <c r="R381" s="2" t="n">
        <f aca="false">IF(OR(NOT(ISNUMBER(D381)),SUM(J381:M381)&lt;=0),0,ROUND(ROUND(ABS(D381)*100,0)*J381/SUM(J381:M381),10))</f>
        <v>0</v>
      </c>
      <c r="S381" s="2" t="n">
        <f aca="false">IF(OR(NOT(ISNUMBER(D381)),SUM(J381:M381)&lt;=0),0,ROUND(ROUND(ABS(D381)*100,0)*K381/SUM(J381:M381),10))</f>
        <v>0</v>
      </c>
      <c r="T381" s="2" t="n">
        <f aca="false">IF(OR(NOT(ISNUMBER(D381)),SUM(J381:M381)&lt;=0),0,ROUND(ROUND(ABS(D381)*100,0)*L381/SUM(J381:M381),10))</f>
        <v>0</v>
      </c>
      <c r="U381" s="2" t="n">
        <f aca="false">IF(OR(NOT(ISNUMBER(D381)),SUM(J381:M381)&lt;=0),0,ROUND(ROUND(ABS(D381)*100,0)*M381/SUM(J381:M381),10))</f>
        <v>0</v>
      </c>
      <c r="V381" s="2" t="n">
        <f aca="false">INT(R381)</f>
        <v>0</v>
      </c>
      <c r="W381" s="2" t="n">
        <f aca="false">INT(S381)</f>
        <v>0</v>
      </c>
      <c r="X381" s="2" t="n">
        <f aca="false">INT(T381)</f>
        <v>0</v>
      </c>
      <c r="Y381" s="2" t="n">
        <f aca="false">INT(U381)</f>
        <v>0</v>
      </c>
      <c r="Z381" s="2" t="n">
        <f aca="false">IF(ISNUMBER(D381),ROUND(ABS(D381)*100,0)-SUM(V381:Y381),0)</f>
        <v>0</v>
      </c>
      <c r="AA381" s="2" t="n">
        <f aca="false">ROUND(R381-V381,10)</f>
        <v>0</v>
      </c>
      <c r="AB381" s="2" t="n">
        <f aca="false">ROUND(S381-W381,10)</f>
        <v>0</v>
      </c>
      <c r="AC381" s="2" t="n">
        <f aca="false">ROUND(T381-X381,10)</f>
        <v>0</v>
      </c>
      <c r="AD381" s="2" t="n">
        <f aca="false">ROUND(U381-Y381,10)</f>
        <v>0</v>
      </c>
      <c r="AE381" s="2" t="n">
        <f aca="false">COUNTIFS($AA381:$AD381,"&gt;"&amp;AA381)+COUNTIFS($AA381:AA381,AA381)</f>
        <v>1</v>
      </c>
      <c r="AF381" s="2" t="n">
        <f aca="false">COUNTIFS($AA381:$AD381,"&gt;"&amp;AB381)+COUNTIFS($AA381:AB381,AB381)</f>
        <v>2</v>
      </c>
      <c r="AG381" s="2" t="n">
        <f aca="false">COUNTIFS($AA381:$AD381,"&gt;"&amp;AC381)+COUNTIFS($AA381:AC381,AC381)</f>
        <v>3</v>
      </c>
      <c r="AH381" s="2" t="n">
        <f aca="false">COUNTIFS($AA381:$AD381,"&gt;"&amp;AD381)+COUNTIFS($AA381:AD381,AD381)</f>
        <v>4</v>
      </c>
      <c r="AI381" s="2" t="str">
        <f aca="false">IF(COUNTA(A381:I381)=0,"",IF(OR(NOT(ISNUMBER(A381)),B381="",COUNTIFS(Reparto!$A$8:INDEX(Reparto!$A$8:$A$11,Reparto!$E$5),C381)&lt;&gt;1,NOT(ISNUMBER(D381)),ABS(D381-ROUND(D381,2))&gt;0.000001,MIN(J381:M381)&lt;0,SUM(J381:M381)&lt;=0,COUNT(J381:M381)&lt;&gt;4,ABS(SUM(N381:Q381)-D381)&gt;0.000001),"REVISAR datos","Correcto"))</f>
        <v/>
      </c>
    </row>
    <row r="382" customFormat="false" ht="24" hidden="false" customHeight="true" outlineLevel="0" collapsed="false">
      <c r="A382" s="19"/>
      <c r="B382" s="17"/>
      <c r="C382" s="17"/>
      <c r="D382" s="18"/>
      <c r="E382" s="17"/>
      <c r="F382" s="17"/>
      <c r="G382" s="17"/>
      <c r="H382" s="17"/>
      <c r="I382" s="17"/>
      <c r="J382" s="2" t="n">
        <f aca="false">IF(1&gt;Reparto!$E$5,0,IF(F382="",Reparto!$D$8,F382))</f>
        <v>1800</v>
      </c>
      <c r="K382" s="2" t="n">
        <f aca="false">IF(2&gt;Reparto!$E$5,0,IF(G382="",Reparto!$D$9,G382))</f>
        <v>1200</v>
      </c>
      <c r="L382" s="2" t="n">
        <f aca="false">IF(3&gt;Reparto!$E$5,0,IF(H382="",Reparto!$D$10,H382))</f>
        <v>0</v>
      </c>
      <c r="M382" s="2" t="n">
        <f aca="false">IF(4&gt;Reparto!$E$5,0,IF(I382="",Reparto!$D$11,I382))</f>
        <v>0</v>
      </c>
      <c r="N382" s="8" t="n">
        <f aca="false">IF(OR(NOT(ISNUMBER(D382)),SUM(J382:M382)&lt;=0),0,SIGN(D382)*(V382+IF(AE382&lt;=$Z382,1,0))/100)</f>
        <v>0</v>
      </c>
      <c r="O382" s="8" t="n">
        <f aca="false">IF(OR(NOT(ISNUMBER(D382)),SUM(J382:M382)&lt;=0),0,SIGN(D382)*(W382+IF(AF382&lt;=$Z382,1,0))/100)</f>
        <v>0</v>
      </c>
      <c r="P382" s="8" t="n">
        <f aca="false">IF(OR(NOT(ISNUMBER(D382)),SUM(J382:M382)&lt;=0),0,SIGN(D382)*(X382+IF(AG382&lt;=$Z382,1,0))/100)</f>
        <v>0</v>
      </c>
      <c r="Q382" s="8" t="n">
        <f aca="false">IF(OR(NOT(ISNUMBER(D382)),SUM(J382:M382)&lt;=0),0,SIGN(D382)*(Y382+IF(AH382&lt;=$Z382,1,0))/100)</f>
        <v>0</v>
      </c>
      <c r="R382" s="2" t="n">
        <f aca="false">IF(OR(NOT(ISNUMBER(D382)),SUM(J382:M382)&lt;=0),0,ROUND(ROUND(ABS(D382)*100,0)*J382/SUM(J382:M382),10))</f>
        <v>0</v>
      </c>
      <c r="S382" s="2" t="n">
        <f aca="false">IF(OR(NOT(ISNUMBER(D382)),SUM(J382:M382)&lt;=0),0,ROUND(ROUND(ABS(D382)*100,0)*K382/SUM(J382:M382),10))</f>
        <v>0</v>
      </c>
      <c r="T382" s="2" t="n">
        <f aca="false">IF(OR(NOT(ISNUMBER(D382)),SUM(J382:M382)&lt;=0),0,ROUND(ROUND(ABS(D382)*100,0)*L382/SUM(J382:M382),10))</f>
        <v>0</v>
      </c>
      <c r="U382" s="2" t="n">
        <f aca="false">IF(OR(NOT(ISNUMBER(D382)),SUM(J382:M382)&lt;=0),0,ROUND(ROUND(ABS(D382)*100,0)*M382/SUM(J382:M382),10))</f>
        <v>0</v>
      </c>
      <c r="V382" s="2" t="n">
        <f aca="false">INT(R382)</f>
        <v>0</v>
      </c>
      <c r="W382" s="2" t="n">
        <f aca="false">INT(S382)</f>
        <v>0</v>
      </c>
      <c r="X382" s="2" t="n">
        <f aca="false">INT(T382)</f>
        <v>0</v>
      </c>
      <c r="Y382" s="2" t="n">
        <f aca="false">INT(U382)</f>
        <v>0</v>
      </c>
      <c r="Z382" s="2" t="n">
        <f aca="false">IF(ISNUMBER(D382),ROUND(ABS(D382)*100,0)-SUM(V382:Y382),0)</f>
        <v>0</v>
      </c>
      <c r="AA382" s="2" t="n">
        <f aca="false">ROUND(R382-V382,10)</f>
        <v>0</v>
      </c>
      <c r="AB382" s="2" t="n">
        <f aca="false">ROUND(S382-W382,10)</f>
        <v>0</v>
      </c>
      <c r="AC382" s="2" t="n">
        <f aca="false">ROUND(T382-X382,10)</f>
        <v>0</v>
      </c>
      <c r="AD382" s="2" t="n">
        <f aca="false">ROUND(U382-Y382,10)</f>
        <v>0</v>
      </c>
      <c r="AE382" s="2" t="n">
        <f aca="false">COUNTIFS($AA382:$AD382,"&gt;"&amp;AA382)+COUNTIFS($AA382:AA382,AA382)</f>
        <v>1</v>
      </c>
      <c r="AF382" s="2" t="n">
        <f aca="false">COUNTIFS($AA382:$AD382,"&gt;"&amp;AB382)+COUNTIFS($AA382:AB382,AB382)</f>
        <v>2</v>
      </c>
      <c r="AG382" s="2" t="n">
        <f aca="false">COUNTIFS($AA382:$AD382,"&gt;"&amp;AC382)+COUNTIFS($AA382:AC382,AC382)</f>
        <v>3</v>
      </c>
      <c r="AH382" s="2" t="n">
        <f aca="false">COUNTIFS($AA382:$AD382,"&gt;"&amp;AD382)+COUNTIFS($AA382:AD382,AD382)</f>
        <v>4</v>
      </c>
      <c r="AI382" s="2" t="str">
        <f aca="false">IF(COUNTA(A382:I382)=0,"",IF(OR(NOT(ISNUMBER(A382)),B382="",COUNTIFS(Reparto!$A$8:INDEX(Reparto!$A$8:$A$11,Reparto!$E$5),C382)&lt;&gt;1,NOT(ISNUMBER(D382)),ABS(D382-ROUND(D382,2))&gt;0.000001,MIN(J382:M382)&lt;0,SUM(J382:M382)&lt;=0,COUNT(J382:M382)&lt;&gt;4,ABS(SUM(N382:Q382)-D382)&gt;0.000001),"REVISAR datos","Correcto"))</f>
        <v/>
      </c>
    </row>
    <row r="383" customFormat="false" ht="24" hidden="false" customHeight="true" outlineLevel="0" collapsed="false">
      <c r="A383" s="19"/>
      <c r="B383" s="17"/>
      <c r="C383" s="17"/>
      <c r="D383" s="18"/>
      <c r="E383" s="17"/>
      <c r="F383" s="17"/>
      <c r="G383" s="17"/>
      <c r="H383" s="17"/>
      <c r="I383" s="17"/>
      <c r="J383" s="2" t="n">
        <f aca="false">IF(1&gt;Reparto!$E$5,0,IF(F383="",Reparto!$D$8,F383))</f>
        <v>1800</v>
      </c>
      <c r="K383" s="2" t="n">
        <f aca="false">IF(2&gt;Reparto!$E$5,0,IF(G383="",Reparto!$D$9,G383))</f>
        <v>1200</v>
      </c>
      <c r="L383" s="2" t="n">
        <f aca="false">IF(3&gt;Reparto!$E$5,0,IF(H383="",Reparto!$D$10,H383))</f>
        <v>0</v>
      </c>
      <c r="M383" s="2" t="n">
        <f aca="false">IF(4&gt;Reparto!$E$5,0,IF(I383="",Reparto!$D$11,I383))</f>
        <v>0</v>
      </c>
      <c r="N383" s="8" t="n">
        <f aca="false">IF(OR(NOT(ISNUMBER(D383)),SUM(J383:M383)&lt;=0),0,SIGN(D383)*(V383+IF(AE383&lt;=$Z383,1,0))/100)</f>
        <v>0</v>
      </c>
      <c r="O383" s="8" t="n">
        <f aca="false">IF(OR(NOT(ISNUMBER(D383)),SUM(J383:M383)&lt;=0),0,SIGN(D383)*(W383+IF(AF383&lt;=$Z383,1,0))/100)</f>
        <v>0</v>
      </c>
      <c r="P383" s="8" t="n">
        <f aca="false">IF(OR(NOT(ISNUMBER(D383)),SUM(J383:M383)&lt;=0),0,SIGN(D383)*(X383+IF(AG383&lt;=$Z383,1,0))/100)</f>
        <v>0</v>
      </c>
      <c r="Q383" s="8" t="n">
        <f aca="false">IF(OR(NOT(ISNUMBER(D383)),SUM(J383:M383)&lt;=0),0,SIGN(D383)*(Y383+IF(AH383&lt;=$Z383,1,0))/100)</f>
        <v>0</v>
      </c>
      <c r="R383" s="2" t="n">
        <f aca="false">IF(OR(NOT(ISNUMBER(D383)),SUM(J383:M383)&lt;=0),0,ROUND(ROUND(ABS(D383)*100,0)*J383/SUM(J383:M383),10))</f>
        <v>0</v>
      </c>
      <c r="S383" s="2" t="n">
        <f aca="false">IF(OR(NOT(ISNUMBER(D383)),SUM(J383:M383)&lt;=0),0,ROUND(ROUND(ABS(D383)*100,0)*K383/SUM(J383:M383),10))</f>
        <v>0</v>
      </c>
      <c r="T383" s="2" t="n">
        <f aca="false">IF(OR(NOT(ISNUMBER(D383)),SUM(J383:M383)&lt;=0),0,ROUND(ROUND(ABS(D383)*100,0)*L383/SUM(J383:M383),10))</f>
        <v>0</v>
      </c>
      <c r="U383" s="2" t="n">
        <f aca="false">IF(OR(NOT(ISNUMBER(D383)),SUM(J383:M383)&lt;=0),0,ROUND(ROUND(ABS(D383)*100,0)*M383/SUM(J383:M383),10))</f>
        <v>0</v>
      </c>
      <c r="V383" s="2" t="n">
        <f aca="false">INT(R383)</f>
        <v>0</v>
      </c>
      <c r="W383" s="2" t="n">
        <f aca="false">INT(S383)</f>
        <v>0</v>
      </c>
      <c r="X383" s="2" t="n">
        <f aca="false">INT(T383)</f>
        <v>0</v>
      </c>
      <c r="Y383" s="2" t="n">
        <f aca="false">INT(U383)</f>
        <v>0</v>
      </c>
      <c r="Z383" s="2" t="n">
        <f aca="false">IF(ISNUMBER(D383),ROUND(ABS(D383)*100,0)-SUM(V383:Y383),0)</f>
        <v>0</v>
      </c>
      <c r="AA383" s="2" t="n">
        <f aca="false">ROUND(R383-V383,10)</f>
        <v>0</v>
      </c>
      <c r="AB383" s="2" t="n">
        <f aca="false">ROUND(S383-W383,10)</f>
        <v>0</v>
      </c>
      <c r="AC383" s="2" t="n">
        <f aca="false">ROUND(T383-X383,10)</f>
        <v>0</v>
      </c>
      <c r="AD383" s="2" t="n">
        <f aca="false">ROUND(U383-Y383,10)</f>
        <v>0</v>
      </c>
      <c r="AE383" s="2" t="n">
        <f aca="false">COUNTIFS($AA383:$AD383,"&gt;"&amp;AA383)+COUNTIFS($AA383:AA383,AA383)</f>
        <v>1</v>
      </c>
      <c r="AF383" s="2" t="n">
        <f aca="false">COUNTIFS($AA383:$AD383,"&gt;"&amp;AB383)+COUNTIFS($AA383:AB383,AB383)</f>
        <v>2</v>
      </c>
      <c r="AG383" s="2" t="n">
        <f aca="false">COUNTIFS($AA383:$AD383,"&gt;"&amp;AC383)+COUNTIFS($AA383:AC383,AC383)</f>
        <v>3</v>
      </c>
      <c r="AH383" s="2" t="n">
        <f aca="false">COUNTIFS($AA383:$AD383,"&gt;"&amp;AD383)+COUNTIFS($AA383:AD383,AD383)</f>
        <v>4</v>
      </c>
      <c r="AI383" s="2" t="str">
        <f aca="false">IF(COUNTA(A383:I383)=0,"",IF(OR(NOT(ISNUMBER(A383)),B383="",COUNTIFS(Reparto!$A$8:INDEX(Reparto!$A$8:$A$11,Reparto!$E$5),C383)&lt;&gt;1,NOT(ISNUMBER(D383)),ABS(D383-ROUND(D383,2))&gt;0.000001,MIN(J383:M383)&lt;0,SUM(J383:M383)&lt;=0,COUNT(J383:M383)&lt;&gt;4,ABS(SUM(N383:Q383)-D383)&gt;0.000001),"REVISAR datos","Correcto"))</f>
        <v/>
      </c>
    </row>
    <row r="384" customFormat="false" ht="24" hidden="false" customHeight="true" outlineLevel="0" collapsed="false">
      <c r="A384" s="19"/>
      <c r="B384" s="17"/>
      <c r="C384" s="17"/>
      <c r="D384" s="18"/>
      <c r="E384" s="17"/>
      <c r="F384" s="17"/>
      <c r="G384" s="17"/>
      <c r="H384" s="17"/>
      <c r="I384" s="17"/>
      <c r="J384" s="2" t="n">
        <f aca="false">IF(1&gt;Reparto!$E$5,0,IF(F384="",Reparto!$D$8,F384))</f>
        <v>1800</v>
      </c>
      <c r="K384" s="2" t="n">
        <f aca="false">IF(2&gt;Reparto!$E$5,0,IF(G384="",Reparto!$D$9,G384))</f>
        <v>1200</v>
      </c>
      <c r="L384" s="2" t="n">
        <f aca="false">IF(3&gt;Reparto!$E$5,0,IF(H384="",Reparto!$D$10,H384))</f>
        <v>0</v>
      </c>
      <c r="M384" s="2" t="n">
        <f aca="false">IF(4&gt;Reparto!$E$5,0,IF(I384="",Reparto!$D$11,I384))</f>
        <v>0</v>
      </c>
      <c r="N384" s="8" t="n">
        <f aca="false">IF(OR(NOT(ISNUMBER(D384)),SUM(J384:M384)&lt;=0),0,SIGN(D384)*(V384+IF(AE384&lt;=$Z384,1,0))/100)</f>
        <v>0</v>
      </c>
      <c r="O384" s="8" t="n">
        <f aca="false">IF(OR(NOT(ISNUMBER(D384)),SUM(J384:M384)&lt;=0),0,SIGN(D384)*(W384+IF(AF384&lt;=$Z384,1,0))/100)</f>
        <v>0</v>
      </c>
      <c r="P384" s="8" t="n">
        <f aca="false">IF(OR(NOT(ISNUMBER(D384)),SUM(J384:M384)&lt;=0),0,SIGN(D384)*(X384+IF(AG384&lt;=$Z384,1,0))/100)</f>
        <v>0</v>
      </c>
      <c r="Q384" s="8" t="n">
        <f aca="false">IF(OR(NOT(ISNUMBER(D384)),SUM(J384:M384)&lt;=0),0,SIGN(D384)*(Y384+IF(AH384&lt;=$Z384,1,0))/100)</f>
        <v>0</v>
      </c>
      <c r="R384" s="2" t="n">
        <f aca="false">IF(OR(NOT(ISNUMBER(D384)),SUM(J384:M384)&lt;=0),0,ROUND(ROUND(ABS(D384)*100,0)*J384/SUM(J384:M384),10))</f>
        <v>0</v>
      </c>
      <c r="S384" s="2" t="n">
        <f aca="false">IF(OR(NOT(ISNUMBER(D384)),SUM(J384:M384)&lt;=0),0,ROUND(ROUND(ABS(D384)*100,0)*K384/SUM(J384:M384),10))</f>
        <v>0</v>
      </c>
      <c r="T384" s="2" t="n">
        <f aca="false">IF(OR(NOT(ISNUMBER(D384)),SUM(J384:M384)&lt;=0),0,ROUND(ROUND(ABS(D384)*100,0)*L384/SUM(J384:M384),10))</f>
        <v>0</v>
      </c>
      <c r="U384" s="2" t="n">
        <f aca="false">IF(OR(NOT(ISNUMBER(D384)),SUM(J384:M384)&lt;=0),0,ROUND(ROUND(ABS(D384)*100,0)*M384/SUM(J384:M384),10))</f>
        <v>0</v>
      </c>
      <c r="V384" s="2" t="n">
        <f aca="false">INT(R384)</f>
        <v>0</v>
      </c>
      <c r="W384" s="2" t="n">
        <f aca="false">INT(S384)</f>
        <v>0</v>
      </c>
      <c r="X384" s="2" t="n">
        <f aca="false">INT(T384)</f>
        <v>0</v>
      </c>
      <c r="Y384" s="2" t="n">
        <f aca="false">INT(U384)</f>
        <v>0</v>
      </c>
      <c r="Z384" s="2" t="n">
        <f aca="false">IF(ISNUMBER(D384),ROUND(ABS(D384)*100,0)-SUM(V384:Y384),0)</f>
        <v>0</v>
      </c>
      <c r="AA384" s="2" t="n">
        <f aca="false">ROUND(R384-V384,10)</f>
        <v>0</v>
      </c>
      <c r="AB384" s="2" t="n">
        <f aca="false">ROUND(S384-W384,10)</f>
        <v>0</v>
      </c>
      <c r="AC384" s="2" t="n">
        <f aca="false">ROUND(T384-X384,10)</f>
        <v>0</v>
      </c>
      <c r="AD384" s="2" t="n">
        <f aca="false">ROUND(U384-Y384,10)</f>
        <v>0</v>
      </c>
      <c r="AE384" s="2" t="n">
        <f aca="false">COUNTIFS($AA384:$AD384,"&gt;"&amp;AA384)+COUNTIFS($AA384:AA384,AA384)</f>
        <v>1</v>
      </c>
      <c r="AF384" s="2" t="n">
        <f aca="false">COUNTIFS($AA384:$AD384,"&gt;"&amp;AB384)+COUNTIFS($AA384:AB384,AB384)</f>
        <v>2</v>
      </c>
      <c r="AG384" s="2" t="n">
        <f aca="false">COUNTIFS($AA384:$AD384,"&gt;"&amp;AC384)+COUNTIFS($AA384:AC384,AC384)</f>
        <v>3</v>
      </c>
      <c r="AH384" s="2" t="n">
        <f aca="false">COUNTIFS($AA384:$AD384,"&gt;"&amp;AD384)+COUNTIFS($AA384:AD384,AD384)</f>
        <v>4</v>
      </c>
      <c r="AI384" s="2" t="str">
        <f aca="false">IF(COUNTA(A384:I384)=0,"",IF(OR(NOT(ISNUMBER(A384)),B384="",COUNTIFS(Reparto!$A$8:INDEX(Reparto!$A$8:$A$11,Reparto!$E$5),C384)&lt;&gt;1,NOT(ISNUMBER(D384)),ABS(D384-ROUND(D384,2))&gt;0.000001,MIN(J384:M384)&lt;0,SUM(J384:M384)&lt;=0,COUNT(J384:M384)&lt;&gt;4,ABS(SUM(N384:Q384)-D384)&gt;0.000001),"REVISAR datos","Correcto"))</f>
        <v/>
      </c>
    </row>
    <row r="385" customFormat="false" ht="24" hidden="false" customHeight="true" outlineLevel="0" collapsed="false">
      <c r="A385" s="19"/>
      <c r="B385" s="17"/>
      <c r="C385" s="17"/>
      <c r="D385" s="18"/>
      <c r="E385" s="17"/>
      <c r="F385" s="17"/>
      <c r="G385" s="17"/>
      <c r="H385" s="17"/>
      <c r="I385" s="17"/>
      <c r="J385" s="2" t="n">
        <f aca="false">IF(1&gt;Reparto!$E$5,0,IF(F385="",Reparto!$D$8,F385))</f>
        <v>1800</v>
      </c>
      <c r="K385" s="2" t="n">
        <f aca="false">IF(2&gt;Reparto!$E$5,0,IF(G385="",Reparto!$D$9,G385))</f>
        <v>1200</v>
      </c>
      <c r="L385" s="2" t="n">
        <f aca="false">IF(3&gt;Reparto!$E$5,0,IF(H385="",Reparto!$D$10,H385))</f>
        <v>0</v>
      </c>
      <c r="M385" s="2" t="n">
        <f aca="false">IF(4&gt;Reparto!$E$5,0,IF(I385="",Reparto!$D$11,I385))</f>
        <v>0</v>
      </c>
      <c r="N385" s="8" t="n">
        <f aca="false">IF(OR(NOT(ISNUMBER(D385)),SUM(J385:M385)&lt;=0),0,SIGN(D385)*(V385+IF(AE385&lt;=$Z385,1,0))/100)</f>
        <v>0</v>
      </c>
      <c r="O385" s="8" t="n">
        <f aca="false">IF(OR(NOT(ISNUMBER(D385)),SUM(J385:M385)&lt;=0),0,SIGN(D385)*(W385+IF(AF385&lt;=$Z385,1,0))/100)</f>
        <v>0</v>
      </c>
      <c r="P385" s="8" t="n">
        <f aca="false">IF(OR(NOT(ISNUMBER(D385)),SUM(J385:M385)&lt;=0),0,SIGN(D385)*(X385+IF(AG385&lt;=$Z385,1,0))/100)</f>
        <v>0</v>
      </c>
      <c r="Q385" s="8" t="n">
        <f aca="false">IF(OR(NOT(ISNUMBER(D385)),SUM(J385:M385)&lt;=0),0,SIGN(D385)*(Y385+IF(AH385&lt;=$Z385,1,0))/100)</f>
        <v>0</v>
      </c>
      <c r="R385" s="2" t="n">
        <f aca="false">IF(OR(NOT(ISNUMBER(D385)),SUM(J385:M385)&lt;=0),0,ROUND(ROUND(ABS(D385)*100,0)*J385/SUM(J385:M385),10))</f>
        <v>0</v>
      </c>
      <c r="S385" s="2" t="n">
        <f aca="false">IF(OR(NOT(ISNUMBER(D385)),SUM(J385:M385)&lt;=0),0,ROUND(ROUND(ABS(D385)*100,0)*K385/SUM(J385:M385),10))</f>
        <v>0</v>
      </c>
      <c r="T385" s="2" t="n">
        <f aca="false">IF(OR(NOT(ISNUMBER(D385)),SUM(J385:M385)&lt;=0),0,ROUND(ROUND(ABS(D385)*100,0)*L385/SUM(J385:M385),10))</f>
        <v>0</v>
      </c>
      <c r="U385" s="2" t="n">
        <f aca="false">IF(OR(NOT(ISNUMBER(D385)),SUM(J385:M385)&lt;=0),0,ROUND(ROUND(ABS(D385)*100,0)*M385/SUM(J385:M385),10))</f>
        <v>0</v>
      </c>
      <c r="V385" s="2" t="n">
        <f aca="false">INT(R385)</f>
        <v>0</v>
      </c>
      <c r="W385" s="2" t="n">
        <f aca="false">INT(S385)</f>
        <v>0</v>
      </c>
      <c r="X385" s="2" t="n">
        <f aca="false">INT(T385)</f>
        <v>0</v>
      </c>
      <c r="Y385" s="2" t="n">
        <f aca="false">INT(U385)</f>
        <v>0</v>
      </c>
      <c r="Z385" s="2" t="n">
        <f aca="false">IF(ISNUMBER(D385),ROUND(ABS(D385)*100,0)-SUM(V385:Y385),0)</f>
        <v>0</v>
      </c>
      <c r="AA385" s="2" t="n">
        <f aca="false">ROUND(R385-V385,10)</f>
        <v>0</v>
      </c>
      <c r="AB385" s="2" t="n">
        <f aca="false">ROUND(S385-W385,10)</f>
        <v>0</v>
      </c>
      <c r="AC385" s="2" t="n">
        <f aca="false">ROUND(T385-X385,10)</f>
        <v>0</v>
      </c>
      <c r="AD385" s="2" t="n">
        <f aca="false">ROUND(U385-Y385,10)</f>
        <v>0</v>
      </c>
      <c r="AE385" s="2" t="n">
        <f aca="false">COUNTIFS($AA385:$AD385,"&gt;"&amp;AA385)+COUNTIFS($AA385:AA385,AA385)</f>
        <v>1</v>
      </c>
      <c r="AF385" s="2" t="n">
        <f aca="false">COUNTIFS($AA385:$AD385,"&gt;"&amp;AB385)+COUNTIFS($AA385:AB385,AB385)</f>
        <v>2</v>
      </c>
      <c r="AG385" s="2" t="n">
        <f aca="false">COUNTIFS($AA385:$AD385,"&gt;"&amp;AC385)+COUNTIFS($AA385:AC385,AC385)</f>
        <v>3</v>
      </c>
      <c r="AH385" s="2" t="n">
        <f aca="false">COUNTIFS($AA385:$AD385,"&gt;"&amp;AD385)+COUNTIFS($AA385:AD385,AD385)</f>
        <v>4</v>
      </c>
      <c r="AI385" s="2" t="str">
        <f aca="false">IF(COUNTA(A385:I385)=0,"",IF(OR(NOT(ISNUMBER(A385)),B385="",COUNTIFS(Reparto!$A$8:INDEX(Reparto!$A$8:$A$11,Reparto!$E$5),C385)&lt;&gt;1,NOT(ISNUMBER(D385)),ABS(D385-ROUND(D385,2))&gt;0.000001,MIN(J385:M385)&lt;0,SUM(J385:M385)&lt;=0,COUNT(J385:M385)&lt;&gt;4,ABS(SUM(N385:Q385)-D385)&gt;0.000001),"REVISAR datos","Correcto"))</f>
        <v/>
      </c>
    </row>
    <row r="386" customFormat="false" ht="24" hidden="false" customHeight="true" outlineLevel="0" collapsed="false">
      <c r="A386" s="19"/>
      <c r="B386" s="17"/>
      <c r="C386" s="17"/>
      <c r="D386" s="18"/>
      <c r="E386" s="17"/>
      <c r="F386" s="17"/>
      <c r="G386" s="17"/>
      <c r="H386" s="17"/>
      <c r="I386" s="17"/>
      <c r="J386" s="2" t="n">
        <f aca="false">IF(1&gt;Reparto!$E$5,0,IF(F386="",Reparto!$D$8,F386))</f>
        <v>1800</v>
      </c>
      <c r="K386" s="2" t="n">
        <f aca="false">IF(2&gt;Reparto!$E$5,0,IF(G386="",Reparto!$D$9,G386))</f>
        <v>1200</v>
      </c>
      <c r="L386" s="2" t="n">
        <f aca="false">IF(3&gt;Reparto!$E$5,0,IF(H386="",Reparto!$D$10,H386))</f>
        <v>0</v>
      </c>
      <c r="M386" s="2" t="n">
        <f aca="false">IF(4&gt;Reparto!$E$5,0,IF(I386="",Reparto!$D$11,I386))</f>
        <v>0</v>
      </c>
      <c r="N386" s="8" t="n">
        <f aca="false">IF(OR(NOT(ISNUMBER(D386)),SUM(J386:M386)&lt;=0),0,SIGN(D386)*(V386+IF(AE386&lt;=$Z386,1,0))/100)</f>
        <v>0</v>
      </c>
      <c r="O386" s="8" t="n">
        <f aca="false">IF(OR(NOT(ISNUMBER(D386)),SUM(J386:M386)&lt;=0),0,SIGN(D386)*(W386+IF(AF386&lt;=$Z386,1,0))/100)</f>
        <v>0</v>
      </c>
      <c r="P386" s="8" t="n">
        <f aca="false">IF(OR(NOT(ISNUMBER(D386)),SUM(J386:M386)&lt;=0),0,SIGN(D386)*(X386+IF(AG386&lt;=$Z386,1,0))/100)</f>
        <v>0</v>
      </c>
      <c r="Q386" s="8" t="n">
        <f aca="false">IF(OR(NOT(ISNUMBER(D386)),SUM(J386:M386)&lt;=0),0,SIGN(D386)*(Y386+IF(AH386&lt;=$Z386,1,0))/100)</f>
        <v>0</v>
      </c>
      <c r="R386" s="2" t="n">
        <f aca="false">IF(OR(NOT(ISNUMBER(D386)),SUM(J386:M386)&lt;=0),0,ROUND(ROUND(ABS(D386)*100,0)*J386/SUM(J386:M386),10))</f>
        <v>0</v>
      </c>
      <c r="S386" s="2" t="n">
        <f aca="false">IF(OR(NOT(ISNUMBER(D386)),SUM(J386:M386)&lt;=0),0,ROUND(ROUND(ABS(D386)*100,0)*K386/SUM(J386:M386),10))</f>
        <v>0</v>
      </c>
      <c r="T386" s="2" t="n">
        <f aca="false">IF(OR(NOT(ISNUMBER(D386)),SUM(J386:M386)&lt;=0),0,ROUND(ROUND(ABS(D386)*100,0)*L386/SUM(J386:M386),10))</f>
        <v>0</v>
      </c>
      <c r="U386" s="2" t="n">
        <f aca="false">IF(OR(NOT(ISNUMBER(D386)),SUM(J386:M386)&lt;=0),0,ROUND(ROUND(ABS(D386)*100,0)*M386/SUM(J386:M386),10))</f>
        <v>0</v>
      </c>
      <c r="V386" s="2" t="n">
        <f aca="false">INT(R386)</f>
        <v>0</v>
      </c>
      <c r="W386" s="2" t="n">
        <f aca="false">INT(S386)</f>
        <v>0</v>
      </c>
      <c r="X386" s="2" t="n">
        <f aca="false">INT(T386)</f>
        <v>0</v>
      </c>
      <c r="Y386" s="2" t="n">
        <f aca="false">INT(U386)</f>
        <v>0</v>
      </c>
      <c r="Z386" s="2" t="n">
        <f aca="false">IF(ISNUMBER(D386),ROUND(ABS(D386)*100,0)-SUM(V386:Y386),0)</f>
        <v>0</v>
      </c>
      <c r="AA386" s="2" t="n">
        <f aca="false">ROUND(R386-V386,10)</f>
        <v>0</v>
      </c>
      <c r="AB386" s="2" t="n">
        <f aca="false">ROUND(S386-W386,10)</f>
        <v>0</v>
      </c>
      <c r="AC386" s="2" t="n">
        <f aca="false">ROUND(T386-X386,10)</f>
        <v>0</v>
      </c>
      <c r="AD386" s="2" t="n">
        <f aca="false">ROUND(U386-Y386,10)</f>
        <v>0</v>
      </c>
      <c r="AE386" s="2" t="n">
        <f aca="false">COUNTIFS($AA386:$AD386,"&gt;"&amp;AA386)+COUNTIFS($AA386:AA386,AA386)</f>
        <v>1</v>
      </c>
      <c r="AF386" s="2" t="n">
        <f aca="false">COUNTIFS($AA386:$AD386,"&gt;"&amp;AB386)+COUNTIFS($AA386:AB386,AB386)</f>
        <v>2</v>
      </c>
      <c r="AG386" s="2" t="n">
        <f aca="false">COUNTIFS($AA386:$AD386,"&gt;"&amp;AC386)+COUNTIFS($AA386:AC386,AC386)</f>
        <v>3</v>
      </c>
      <c r="AH386" s="2" t="n">
        <f aca="false">COUNTIFS($AA386:$AD386,"&gt;"&amp;AD386)+COUNTIFS($AA386:AD386,AD386)</f>
        <v>4</v>
      </c>
      <c r="AI386" s="2" t="str">
        <f aca="false">IF(COUNTA(A386:I386)=0,"",IF(OR(NOT(ISNUMBER(A386)),B386="",COUNTIFS(Reparto!$A$8:INDEX(Reparto!$A$8:$A$11,Reparto!$E$5),C386)&lt;&gt;1,NOT(ISNUMBER(D386)),ABS(D386-ROUND(D386,2))&gt;0.000001,MIN(J386:M386)&lt;0,SUM(J386:M386)&lt;=0,COUNT(J386:M386)&lt;&gt;4,ABS(SUM(N386:Q386)-D386)&gt;0.000001),"REVISAR datos","Correcto"))</f>
        <v/>
      </c>
    </row>
    <row r="387" customFormat="false" ht="24" hidden="false" customHeight="true" outlineLevel="0" collapsed="false">
      <c r="A387" s="19"/>
      <c r="B387" s="17"/>
      <c r="C387" s="17"/>
      <c r="D387" s="18"/>
      <c r="E387" s="17"/>
      <c r="F387" s="17"/>
      <c r="G387" s="17"/>
      <c r="H387" s="17"/>
      <c r="I387" s="17"/>
      <c r="J387" s="2" t="n">
        <f aca="false">IF(1&gt;Reparto!$E$5,0,IF(F387="",Reparto!$D$8,F387))</f>
        <v>1800</v>
      </c>
      <c r="K387" s="2" t="n">
        <f aca="false">IF(2&gt;Reparto!$E$5,0,IF(G387="",Reparto!$D$9,G387))</f>
        <v>1200</v>
      </c>
      <c r="L387" s="2" t="n">
        <f aca="false">IF(3&gt;Reparto!$E$5,0,IF(H387="",Reparto!$D$10,H387))</f>
        <v>0</v>
      </c>
      <c r="M387" s="2" t="n">
        <f aca="false">IF(4&gt;Reparto!$E$5,0,IF(I387="",Reparto!$D$11,I387))</f>
        <v>0</v>
      </c>
      <c r="N387" s="8" t="n">
        <f aca="false">IF(OR(NOT(ISNUMBER(D387)),SUM(J387:M387)&lt;=0),0,SIGN(D387)*(V387+IF(AE387&lt;=$Z387,1,0))/100)</f>
        <v>0</v>
      </c>
      <c r="O387" s="8" t="n">
        <f aca="false">IF(OR(NOT(ISNUMBER(D387)),SUM(J387:M387)&lt;=0),0,SIGN(D387)*(W387+IF(AF387&lt;=$Z387,1,0))/100)</f>
        <v>0</v>
      </c>
      <c r="P387" s="8" t="n">
        <f aca="false">IF(OR(NOT(ISNUMBER(D387)),SUM(J387:M387)&lt;=0),0,SIGN(D387)*(X387+IF(AG387&lt;=$Z387,1,0))/100)</f>
        <v>0</v>
      </c>
      <c r="Q387" s="8" t="n">
        <f aca="false">IF(OR(NOT(ISNUMBER(D387)),SUM(J387:M387)&lt;=0),0,SIGN(D387)*(Y387+IF(AH387&lt;=$Z387,1,0))/100)</f>
        <v>0</v>
      </c>
      <c r="R387" s="2" t="n">
        <f aca="false">IF(OR(NOT(ISNUMBER(D387)),SUM(J387:M387)&lt;=0),0,ROUND(ROUND(ABS(D387)*100,0)*J387/SUM(J387:M387),10))</f>
        <v>0</v>
      </c>
      <c r="S387" s="2" t="n">
        <f aca="false">IF(OR(NOT(ISNUMBER(D387)),SUM(J387:M387)&lt;=0),0,ROUND(ROUND(ABS(D387)*100,0)*K387/SUM(J387:M387),10))</f>
        <v>0</v>
      </c>
      <c r="T387" s="2" t="n">
        <f aca="false">IF(OR(NOT(ISNUMBER(D387)),SUM(J387:M387)&lt;=0),0,ROUND(ROUND(ABS(D387)*100,0)*L387/SUM(J387:M387),10))</f>
        <v>0</v>
      </c>
      <c r="U387" s="2" t="n">
        <f aca="false">IF(OR(NOT(ISNUMBER(D387)),SUM(J387:M387)&lt;=0),0,ROUND(ROUND(ABS(D387)*100,0)*M387/SUM(J387:M387),10))</f>
        <v>0</v>
      </c>
      <c r="V387" s="2" t="n">
        <f aca="false">INT(R387)</f>
        <v>0</v>
      </c>
      <c r="W387" s="2" t="n">
        <f aca="false">INT(S387)</f>
        <v>0</v>
      </c>
      <c r="X387" s="2" t="n">
        <f aca="false">INT(T387)</f>
        <v>0</v>
      </c>
      <c r="Y387" s="2" t="n">
        <f aca="false">INT(U387)</f>
        <v>0</v>
      </c>
      <c r="Z387" s="2" t="n">
        <f aca="false">IF(ISNUMBER(D387),ROUND(ABS(D387)*100,0)-SUM(V387:Y387),0)</f>
        <v>0</v>
      </c>
      <c r="AA387" s="2" t="n">
        <f aca="false">ROUND(R387-V387,10)</f>
        <v>0</v>
      </c>
      <c r="AB387" s="2" t="n">
        <f aca="false">ROUND(S387-W387,10)</f>
        <v>0</v>
      </c>
      <c r="AC387" s="2" t="n">
        <f aca="false">ROUND(T387-X387,10)</f>
        <v>0</v>
      </c>
      <c r="AD387" s="2" t="n">
        <f aca="false">ROUND(U387-Y387,10)</f>
        <v>0</v>
      </c>
      <c r="AE387" s="2" t="n">
        <f aca="false">COUNTIFS($AA387:$AD387,"&gt;"&amp;AA387)+COUNTIFS($AA387:AA387,AA387)</f>
        <v>1</v>
      </c>
      <c r="AF387" s="2" t="n">
        <f aca="false">COUNTIFS($AA387:$AD387,"&gt;"&amp;AB387)+COUNTIFS($AA387:AB387,AB387)</f>
        <v>2</v>
      </c>
      <c r="AG387" s="2" t="n">
        <f aca="false">COUNTIFS($AA387:$AD387,"&gt;"&amp;AC387)+COUNTIFS($AA387:AC387,AC387)</f>
        <v>3</v>
      </c>
      <c r="AH387" s="2" t="n">
        <f aca="false">COUNTIFS($AA387:$AD387,"&gt;"&amp;AD387)+COUNTIFS($AA387:AD387,AD387)</f>
        <v>4</v>
      </c>
      <c r="AI387" s="2" t="str">
        <f aca="false">IF(COUNTA(A387:I387)=0,"",IF(OR(NOT(ISNUMBER(A387)),B387="",COUNTIFS(Reparto!$A$8:INDEX(Reparto!$A$8:$A$11,Reparto!$E$5),C387)&lt;&gt;1,NOT(ISNUMBER(D387)),ABS(D387-ROUND(D387,2))&gt;0.000001,MIN(J387:M387)&lt;0,SUM(J387:M387)&lt;=0,COUNT(J387:M387)&lt;&gt;4,ABS(SUM(N387:Q387)-D387)&gt;0.000001),"REVISAR datos","Correcto"))</f>
        <v/>
      </c>
    </row>
    <row r="388" customFormat="false" ht="24" hidden="false" customHeight="true" outlineLevel="0" collapsed="false">
      <c r="A388" s="19"/>
      <c r="B388" s="17"/>
      <c r="C388" s="17"/>
      <c r="D388" s="18"/>
      <c r="E388" s="17"/>
      <c r="F388" s="17"/>
      <c r="G388" s="17"/>
      <c r="H388" s="17"/>
      <c r="I388" s="17"/>
      <c r="J388" s="2" t="n">
        <f aca="false">IF(1&gt;Reparto!$E$5,0,IF(F388="",Reparto!$D$8,F388))</f>
        <v>1800</v>
      </c>
      <c r="K388" s="2" t="n">
        <f aca="false">IF(2&gt;Reparto!$E$5,0,IF(G388="",Reparto!$D$9,G388))</f>
        <v>1200</v>
      </c>
      <c r="L388" s="2" t="n">
        <f aca="false">IF(3&gt;Reparto!$E$5,0,IF(H388="",Reparto!$D$10,H388))</f>
        <v>0</v>
      </c>
      <c r="M388" s="2" t="n">
        <f aca="false">IF(4&gt;Reparto!$E$5,0,IF(I388="",Reparto!$D$11,I388))</f>
        <v>0</v>
      </c>
      <c r="N388" s="8" t="n">
        <f aca="false">IF(OR(NOT(ISNUMBER(D388)),SUM(J388:M388)&lt;=0),0,SIGN(D388)*(V388+IF(AE388&lt;=$Z388,1,0))/100)</f>
        <v>0</v>
      </c>
      <c r="O388" s="8" t="n">
        <f aca="false">IF(OR(NOT(ISNUMBER(D388)),SUM(J388:M388)&lt;=0),0,SIGN(D388)*(W388+IF(AF388&lt;=$Z388,1,0))/100)</f>
        <v>0</v>
      </c>
      <c r="P388" s="8" t="n">
        <f aca="false">IF(OR(NOT(ISNUMBER(D388)),SUM(J388:M388)&lt;=0),0,SIGN(D388)*(X388+IF(AG388&lt;=$Z388,1,0))/100)</f>
        <v>0</v>
      </c>
      <c r="Q388" s="8" t="n">
        <f aca="false">IF(OR(NOT(ISNUMBER(D388)),SUM(J388:M388)&lt;=0),0,SIGN(D388)*(Y388+IF(AH388&lt;=$Z388,1,0))/100)</f>
        <v>0</v>
      </c>
      <c r="R388" s="2" t="n">
        <f aca="false">IF(OR(NOT(ISNUMBER(D388)),SUM(J388:M388)&lt;=0),0,ROUND(ROUND(ABS(D388)*100,0)*J388/SUM(J388:M388),10))</f>
        <v>0</v>
      </c>
      <c r="S388" s="2" t="n">
        <f aca="false">IF(OR(NOT(ISNUMBER(D388)),SUM(J388:M388)&lt;=0),0,ROUND(ROUND(ABS(D388)*100,0)*K388/SUM(J388:M388),10))</f>
        <v>0</v>
      </c>
      <c r="T388" s="2" t="n">
        <f aca="false">IF(OR(NOT(ISNUMBER(D388)),SUM(J388:M388)&lt;=0),0,ROUND(ROUND(ABS(D388)*100,0)*L388/SUM(J388:M388),10))</f>
        <v>0</v>
      </c>
      <c r="U388" s="2" t="n">
        <f aca="false">IF(OR(NOT(ISNUMBER(D388)),SUM(J388:M388)&lt;=0),0,ROUND(ROUND(ABS(D388)*100,0)*M388/SUM(J388:M388),10))</f>
        <v>0</v>
      </c>
      <c r="V388" s="2" t="n">
        <f aca="false">INT(R388)</f>
        <v>0</v>
      </c>
      <c r="W388" s="2" t="n">
        <f aca="false">INT(S388)</f>
        <v>0</v>
      </c>
      <c r="X388" s="2" t="n">
        <f aca="false">INT(T388)</f>
        <v>0</v>
      </c>
      <c r="Y388" s="2" t="n">
        <f aca="false">INT(U388)</f>
        <v>0</v>
      </c>
      <c r="Z388" s="2" t="n">
        <f aca="false">IF(ISNUMBER(D388),ROUND(ABS(D388)*100,0)-SUM(V388:Y388),0)</f>
        <v>0</v>
      </c>
      <c r="AA388" s="2" t="n">
        <f aca="false">ROUND(R388-V388,10)</f>
        <v>0</v>
      </c>
      <c r="AB388" s="2" t="n">
        <f aca="false">ROUND(S388-W388,10)</f>
        <v>0</v>
      </c>
      <c r="AC388" s="2" t="n">
        <f aca="false">ROUND(T388-X388,10)</f>
        <v>0</v>
      </c>
      <c r="AD388" s="2" t="n">
        <f aca="false">ROUND(U388-Y388,10)</f>
        <v>0</v>
      </c>
      <c r="AE388" s="2" t="n">
        <f aca="false">COUNTIFS($AA388:$AD388,"&gt;"&amp;AA388)+COUNTIFS($AA388:AA388,AA388)</f>
        <v>1</v>
      </c>
      <c r="AF388" s="2" t="n">
        <f aca="false">COUNTIFS($AA388:$AD388,"&gt;"&amp;AB388)+COUNTIFS($AA388:AB388,AB388)</f>
        <v>2</v>
      </c>
      <c r="AG388" s="2" t="n">
        <f aca="false">COUNTIFS($AA388:$AD388,"&gt;"&amp;AC388)+COUNTIFS($AA388:AC388,AC388)</f>
        <v>3</v>
      </c>
      <c r="AH388" s="2" t="n">
        <f aca="false">COUNTIFS($AA388:$AD388,"&gt;"&amp;AD388)+COUNTIFS($AA388:AD388,AD388)</f>
        <v>4</v>
      </c>
      <c r="AI388" s="2" t="str">
        <f aca="false">IF(COUNTA(A388:I388)=0,"",IF(OR(NOT(ISNUMBER(A388)),B388="",COUNTIFS(Reparto!$A$8:INDEX(Reparto!$A$8:$A$11,Reparto!$E$5),C388)&lt;&gt;1,NOT(ISNUMBER(D388)),ABS(D388-ROUND(D388,2))&gt;0.000001,MIN(J388:M388)&lt;0,SUM(J388:M388)&lt;=0,COUNT(J388:M388)&lt;&gt;4,ABS(SUM(N388:Q388)-D388)&gt;0.000001),"REVISAR datos","Correcto"))</f>
        <v/>
      </c>
    </row>
    <row r="389" customFormat="false" ht="24" hidden="false" customHeight="true" outlineLevel="0" collapsed="false">
      <c r="A389" s="19"/>
      <c r="B389" s="17"/>
      <c r="C389" s="17"/>
      <c r="D389" s="18"/>
      <c r="E389" s="17"/>
      <c r="F389" s="17"/>
      <c r="G389" s="17"/>
      <c r="H389" s="17"/>
      <c r="I389" s="17"/>
      <c r="J389" s="2" t="n">
        <f aca="false">IF(1&gt;Reparto!$E$5,0,IF(F389="",Reparto!$D$8,F389))</f>
        <v>1800</v>
      </c>
      <c r="K389" s="2" t="n">
        <f aca="false">IF(2&gt;Reparto!$E$5,0,IF(G389="",Reparto!$D$9,G389))</f>
        <v>1200</v>
      </c>
      <c r="L389" s="2" t="n">
        <f aca="false">IF(3&gt;Reparto!$E$5,0,IF(H389="",Reparto!$D$10,H389))</f>
        <v>0</v>
      </c>
      <c r="M389" s="2" t="n">
        <f aca="false">IF(4&gt;Reparto!$E$5,0,IF(I389="",Reparto!$D$11,I389))</f>
        <v>0</v>
      </c>
      <c r="N389" s="8" t="n">
        <f aca="false">IF(OR(NOT(ISNUMBER(D389)),SUM(J389:M389)&lt;=0),0,SIGN(D389)*(V389+IF(AE389&lt;=$Z389,1,0))/100)</f>
        <v>0</v>
      </c>
      <c r="O389" s="8" t="n">
        <f aca="false">IF(OR(NOT(ISNUMBER(D389)),SUM(J389:M389)&lt;=0),0,SIGN(D389)*(W389+IF(AF389&lt;=$Z389,1,0))/100)</f>
        <v>0</v>
      </c>
      <c r="P389" s="8" t="n">
        <f aca="false">IF(OR(NOT(ISNUMBER(D389)),SUM(J389:M389)&lt;=0),0,SIGN(D389)*(X389+IF(AG389&lt;=$Z389,1,0))/100)</f>
        <v>0</v>
      </c>
      <c r="Q389" s="8" t="n">
        <f aca="false">IF(OR(NOT(ISNUMBER(D389)),SUM(J389:M389)&lt;=0),0,SIGN(D389)*(Y389+IF(AH389&lt;=$Z389,1,0))/100)</f>
        <v>0</v>
      </c>
      <c r="R389" s="2" t="n">
        <f aca="false">IF(OR(NOT(ISNUMBER(D389)),SUM(J389:M389)&lt;=0),0,ROUND(ROUND(ABS(D389)*100,0)*J389/SUM(J389:M389),10))</f>
        <v>0</v>
      </c>
      <c r="S389" s="2" t="n">
        <f aca="false">IF(OR(NOT(ISNUMBER(D389)),SUM(J389:M389)&lt;=0),0,ROUND(ROUND(ABS(D389)*100,0)*K389/SUM(J389:M389),10))</f>
        <v>0</v>
      </c>
      <c r="T389" s="2" t="n">
        <f aca="false">IF(OR(NOT(ISNUMBER(D389)),SUM(J389:M389)&lt;=0),0,ROUND(ROUND(ABS(D389)*100,0)*L389/SUM(J389:M389),10))</f>
        <v>0</v>
      </c>
      <c r="U389" s="2" t="n">
        <f aca="false">IF(OR(NOT(ISNUMBER(D389)),SUM(J389:M389)&lt;=0),0,ROUND(ROUND(ABS(D389)*100,0)*M389/SUM(J389:M389),10))</f>
        <v>0</v>
      </c>
      <c r="V389" s="2" t="n">
        <f aca="false">INT(R389)</f>
        <v>0</v>
      </c>
      <c r="W389" s="2" t="n">
        <f aca="false">INT(S389)</f>
        <v>0</v>
      </c>
      <c r="X389" s="2" t="n">
        <f aca="false">INT(T389)</f>
        <v>0</v>
      </c>
      <c r="Y389" s="2" t="n">
        <f aca="false">INT(U389)</f>
        <v>0</v>
      </c>
      <c r="Z389" s="2" t="n">
        <f aca="false">IF(ISNUMBER(D389),ROUND(ABS(D389)*100,0)-SUM(V389:Y389),0)</f>
        <v>0</v>
      </c>
      <c r="AA389" s="2" t="n">
        <f aca="false">ROUND(R389-V389,10)</f>
        <v>0</v>
      </c>
      <c r="AB389" s="2" t="n">
        <f aca="false">ROUND(S389-W389,10)</f>
        <v>0</v>
      </c>
      <c r="AC389" s="2" t="n">
        <f aca="false">ROUND(T389-X389,10)</f>
        <v>0</v>
      </c>
      <c r="AD389" s="2" t="n">
        <f aca="false">ROUND(U389-Y389,10)</f>
        <v>0</v>
      </c>
      <c r="AE389" s="2" t="n">
        <f aca="false">COUNTIFS($AA389:$AD389,"&gt;"&amp;AA389)+COUNTIFS($AA389:AA389,AA389)</f>
        <v>1</v>
      </c>
      <c r="AF389" s="2" t="n">
        <f aca="false">COUNTIFS($AA389:$AD389,"&gt;"&amp;AB389)+COUNTIFS($AA389:AB389,AB389)</f>
        <v>2</v>
      </c>
      <c r="AG389" s="2" t="n">
        <f aca="false">COUNTIFS($AA389:$AD389,"&gt;"&amp;AC389)+COUNTIFS($AA389:AC389,AC389)</f>
        <v>3</v>
      </c>
      <c r="AH389" s="2" t="n">
        <f aca="false">COUNTIFS($AA389:$AD389,"&gt;"&amp;AD389)+COUNTIFS($AA389:AD389,AD389)</f>
        <v>4</v>
      </c>
      <c r="AI389" s="2" t="str">
        <f aca="false">IF(COUNTA(A389:I389)=0,"",IF(OR(NOT(ISNUMBER(A389)),B389="",COUNTIFS(Reparto!$A$8:INDEX(Reparto!$A$8:$A$11,Reparto!$E$5),C389)&lt;&gt;1,NOT(ISNUMBER(D389)),ABS(D389-ROUND(D389,2))&gt;0.000001,MIN(J389:M389)&lt;0,SUM(J389:M389)&lt;=0,COUNT(J389:M389)&lt;&gt;4,ABS(SUM(N389:Q389)-D389)&gt;0.000001),"REVISAR datos","Correcto"))</f>
        <v/>
      </c>
    </row>
    <row r="390" customFormat="false" ht="24" hidden="false" customHeight="true" outlineLevel="0" collapsed="false">
      <c r="A390" s="19"/>
      <c r="B390" s="17"/>
      <c r="C390" s="17"/>
      <c r="D390" s="18"/>
      <c r="E390" s="17"/>
      <c r="F390" s="17"/>
      <c r="G390" s="17"/>
      <c r="H390" s="17"/>
      <c r="I390" s="17"/>
      <c r="J390" s="2" t="n">
        <f aca="false">IF(1&gt;Reparto!$E$5,0,IF(F390="",Reparto!$D$8,F390))</f>
        <v>1800</v>
      </c>
      <c r="K390" s="2" t="n">
        <f aca="false">IF(2&gt;Reparto!$E$5,0,IF(G390="",Reparto!$D$9,G390))</f>
        <v>1200</v>
      </c>
      <c r="L390" s="2" t="n">
        <f aca="false">IF(3&gt;Reparto!$E$5,0,IF(H390="",Reparto!$D$10,H390))</f>
        <v>0</v>
      </c>
      <c r="M390" s="2" t="n">
        <f aca="false">IF(4&gt;Reparto!$E$5,0,IF(I390="",Reparto!$D$11,I390))</f>
        <v>0</v>
      </c>
      <c r="N390" s="8" t="n">
        <f aca="false">IF(OR(NOT(ISNUMBER(D390)),SUM(J390:M390)&lt;=0),0,SIGN(D390)*(V390+IF(AE390&lt;=$Z390,1,0))/100)</f>
        <v>0</v>
      </c>
      <c r="O390" s="8" t="n">
        <f aca="false">IF(OR(NOT(ISNUMBER(D390)),SUM(J390:M390)&lt;=0),0,SIGN(D390)*(W390+IF(AF390&lt;=$Z390,1,0))/100)</f>
        <v>0</v>
      </c>
      <c r="P390" s="8" t="n">
        <f aca="false">IF(OR(NOT(ISNUMBER(D390)),SUM(J390:M390)&lt;=0),0,SIGN(D390)*(X390+IF(AG390&lt;=$Z390,1,0))/100)</f>
        <v>0</v>
      </c>
      <c r="Q390" s="8" t="n">
        <f aca="false">IF(OR(NOT(ISNUMBER(D390)),SUM(J390:M390)&lt;=0),0,SIGN(D390)*(Y390+IF(AH390&lt;=$Z390,1,0))/100)</f>
        <v>0</v>
      </c>
      <c r="R390" s="2" t="n">
        <f aca="false">IF(OR(NOT(ISNUMBER(D390)),SUM(J390:M390)&lt;=0),0,ROUND(ROUND(ABS(D390)*100,0)*J390/SUM(J390:M390),10))</f>
        <v>0</v>
      </c>
      <c r="S390" s="2" t="n">
        <f aca="false">IF(OR(NOT(ISNUMBER(D390)),SUM(J390:M390)&lt;=0),0,ROUND(ROUND(ABS(D390)*100,0)*K390/SUM(J390:M390),10))</f>
        <v>0</v>
      </c>
      <c r="T390" s="2" t="n">
        <f aca="false">IF(OR(NOT(ISNUMBER(D390)),SUM(J390:M390)&lt;=0),0,ROUND(ROUND(ABS(D390)*100,0)*L390/SUM(J390:M390),10))</f>
        <v>0</v>
      </c>
      <c r="U390" s="2" t="n">
        <f aca="false">IF(OR(NOT(ISNUMBER(D390)),SUM(J390:M390)&lt;=0),0,ROUND(ROUND(ABS(D390)*100,0)*M390/SUM(J390:M390),10))</f>
        <v>0</v>
      </c>
      <c r="V390" s="2" t="n">
        <f aca="false">INT(R390)</f>
        <v>0</v>
      </c>
      <c r="W390" s="2" t="n">
        <f aca="false">INT(S390)</f>
        <v>0</v>
      </c>
      <c r="X390" s="2" t="n">
        <f aca="false">INT(T390)</f>
        <v>0</v>
      </c>
      <c r="Y390" s="2" t="n">
        <f aca="false">INT(U390)</f>
        <v>0</v>
      </c>
      <c r="Z390" s="2" t="n">
        <f aca="false">IF(ISNUMBER(D390),ROUND(ABS(D390)*100,0)-SUM(V390:Y390),0)</f>
        <v>0</v>
      </c>
      <c r="AA390" s="2" t="n">
        <f aca="false">ROUND(R390-V390,10)</f>
        <v>0</v>
      </c>
      <c r="AB390" s="2" t="n">
        <f aca="false">ROUND(S390-W390,10)</f>
        <v>0</v>
      </c>
      <c r="AC390" s="2" t="n">
        <f aca="false">ROUND(T390-X390,10)</f>
        <v>0</v>
      </c>
      <c r="AD390" s="2" t="n">
        <f aca="false">ROUND(U390-Y390,10)</f>
        <v>0</v>
      </c>
      <c r="AE390" s="2" t="n">
        <f aca="false">COUNTIFS($AA390:$AD390,"&gt;"&amp;AA390)+COUNTIFS($AA390:AA390,AA390)</f>
        <v>1</v>
      </c>
      <c r="AF390" s="2" t="n">
        <f aca="false">COUNTIFS($AA390:$AD390,"&gt;"&amp;AB390)+COUNTIFS($AA390:AB390,AB390)</f>
        <v>2</v>
      </c>
      <c r="AG390" s="2" t="n">
        <f aca="false">COUNTIFS($AA390:$AD390,"&gt;"&amp;AC390)+COUNTIFS($AA390:AC390,AC390)</f>
        <v>3</v>
      </c>
      <c r="AH390" s="2" t="n">
        <f aca="false">COUNTIFS($AA390:$AD390,"&gt;"&amp;AD390)+COUNTIFS($AA390:AD390,AD390)</f>
        <v>4</v>
      </c>
      <c r="AI390" s="2" t="str">
        <f aca="false">IF(COUNTA(A390:I390)=0,"",IF(OR(NOT(ISNUMBER(A390)),B390="",COUNTIFS(Reparto!$A$8:INDEX(Reparto!$A$8:$A$11,Reparto!$E$5),C390)&lt;&gt;1,NOT(ISNUMBER(D390)),ABS(D390-ROUND(D390,2))&gt;0.000001,MIN(J390:M390)&lt;0,SUM(J390:M390)&lt;=0,COUNT(J390:M390)&lt;&gt;4,ABS(SUM(N390:Q390)-D390)&gt;0.000001),"REVISAR datos","Correcto"))</f>
        <v/>
      </c>
    </row>
    <row r="391" customFormat="false" ht="24" hidden="false" customHeight="true" outlineLevel="0" collapsed="false">
      <c r="A391" s="19"/>
      <c r="B391" s="17"/>
      <c r="C391" s="17"/>
      <c r="D391" s="18"/>
      <c r="E391" s="17"/>
      <c r="F391" s="17"/>
      <c r="G391" s="17"/>
      <c r="H391" s="17"/>
      <c r="I391" s="17"/>
      <c r="J391" s="2" t="n">
        <f aca="false">IF(1&gt;Reparto!$E$5,0,IF(F391="",Reparto!$D$8,F391))</f>
        <v>1800</v>
      </c>
      <c r="K391" s="2" t="n">
        <f aca="false">IF(2&gt;Reparto!$E$5,0,IF(G391="",Reparto!$D$9,G391))</f>
        <v>1200</v>
      </c>
      <c r="L391" s="2" t="n">
        <f aca="false">IF(3&gt;Reparto!$E$5,0,IF(H391="",Reparto!$D$10,H391))</f>
        <v>0</v>
      </c>
      <c r="M391" s="2" t="n">
        <f aca="false">IF(4&gt;Reparto!$E$5,0,IF(I391="",Reparto!$D$11,I391))</f>
        <v>0</v>
      </c>
      <c r="N391" s="8" t="n">
        <f aca="false">IF(OR(NOT(ISNUMBER(D391)),SUM(J391:M391)&lt;=0),0,SIGN(D391)*(V391+IF(AE391&lt;=$Z391,1,0))/100)</f>
        <v>0</v>
      </c>
      <c r="O391" s="8" t="n">
        <f aca="false">IF(OR(NOT(ISNUMBER(D391)),SUM(J391:M391)&lt;=0),0,SIGN(D391)*(W391+IF(AF391&lt;=$Z391,1,0))/100)</f>
        <v>0</v>
      </c>
      <c r="P391" s="8" t="n">
        <f aca="false">IF(OR(NOT(ISNUMBER(D391)),SUM(J391:M391)&lt;=0),0,SIGN(D391)*(X391+IF(AG391&lt;=$Z391,1,0))/100)</f>
        <v>0</v>
      </c>
      <c r="Q391" s="8" t="n">
        <f aca="false">IF(OR(NOT(ISNUMBER(D391)),SUM(J391:M391)&lt;=0),0,SIGN(D391)*(Y391+IF(AH391&lt;=$Z391,1,0))/100)</f>
        <v>0</v>
      </c>
      <c r="R391" s="2" t="n">
        <f aca="false">IF(OR(NOT(ISNUMBER(D391)),SUM(J391:M391)&lt;=0),0,ROUND(ROUND(ABS(D391)*100,0)*J391/SUM(J391:M391),10))</f>
        <v>0</v>
      </c>
      <c r="S391" s="2" t="n">
        <f aca="false">IF(OR(NOT(ISNUMBER(D391)),SUM(J391:M391)&lt;=0),0,ROUND(ROUND(ABS(D391)*100,0)*K391/SUM(J391:M391),10))</f>
        <v>0</v>
      </c>
      <c r="T391" s="2" t="n">
        <f aca="false">IF(OR(NOT(ISNUMBER(D391)),SUM(J391:M391)&lt;=0),0,ROUND(ROUND(ABS(D391)*100,0)*L391/SUM(J391:M391),10))</f>
        <v>0</v>
      </c>
      <c r="U391" s="2" t="n">
        <f aca="false">IF(OR(NOT(ISNUMBER(D391)),SUM(J391:M391)&lt;=0),0,ROUND(ROUND(ABS(D391)*100,0)*M391/SUM(J391:M391),10))</f>
        <v>0</v>
      </c>
      <c r="V391" s="2" t="n">
        <f aca="false">INT(R391)</f>
        <v>0</v>
      </c>
      <c r="W391" s="2" t="n">
        <f aca="false">INT(S391)</f>
        <v>0</v>
      </c>
      <c r="X391" s="2" t="n">
        <f aca="false">INT(T391)</f>
        <v>0</v>
      </c>
      <c r="Y391" s="2" t="n">
        <f aca="false">INT(U391)</f>
        <v>0</v>
      </c>
      <c r="Z391" s="2" t="n">
        <f aca="false">IF(ISNUMBER(D391),ROUND(ABS(D391)*100,0)-SUM(V391:Y391),0)</f>
        <v>0</v>
      </c>
      <c r="AA391" s="2" t="n">
        <f aca="false">ROUND(R391-V391,10)</f>
        <v>0</v>
      </c>
      <c r="AB391" s="2" t="n">
        <f aca="false">ROUND(S391-W391,10)</f>
        <v>0</v>
      </c>
      <c r="AC391" s="2" t="n">
        <f aca="false">ROUND(T391-X391,10)</f>
        <v>0</v>
      </c>
      <c r="AD391" s="2" t="n">
        <f aca="false">ROUND(U391-Y391,10)</f>
        <v>0</v>
      </c>
      <c r="AE391" s="2" t="n">
        <f aca="false">COUNTIFS($AA391:$AD391,"&gt;"&amp;AA391)+COUNTIFS($AA391:AA391,AA391)</f>
        <v>1</v>
      </c>
      <c r="AF391" s="2" t="n">
        <f aca="false">COUNTIFS($AA391:$AD391,"&gt;"&amp;AB391)+COUNTIFS($AA391:AB391,AB391)</f>
        <v>2</v>
      </c>
      <c r="AG391" s="2" t="n">
        <f aca="false">COUNTIFS($AA391:$AD391,"&gt;"&amp;AC391)+COUNTIFS($AA391:AC391,AC391)</f>
        <v>3</v>
      </c>
      <c r="AH391" s="2" t="n">
        <f aca="false">COUNTIFS($AA391:$AD391,"&gt;"&amp;AD391)+COUNTIFS($AA391:AD391,AD391)</f>
        <v>4</v>
      </c>
      <c r="AI391" s="2" t="str">
        <f aca="false">IF(COUNTA(A391:I391)=0,"",IF(OR(NOT(ISNUMBER(A391)),B391="",COUNTIFS(Reparto!$A$8:INDEX(Reparto!$A$8:$A$11,Reparto!$E$5),C391)&lt;&gt;1,NOT(ISNUMBER(D391)),ABS(D391-ROUND(D391,2))&gt;0.000001,MIN(J391:M391)&lt;0,SUM(J391:M391)&lt;=0,COUNT(J391:M391)&lt;&gt;4,ABS(SUM(N391:Q391)-D391)&gt;0.000001),"REVISAR datos","Correcto"))</f>
        <v/>
      </c>
    </row>
    <row r="392" customFormat="false" ht="24" hidden="false" customHeight="true" outlineLevel="0" collapsed="false">
      <c r="A392" s="19"/>
      <c r="B392" s="17"/>
      <c r="C392" s="17"/>
      <c r="D392" s="18"/>
      <c r="E392" s="17"/>
      <c r="F392" s="17"/>
      <c r="G392" s="17"/>
      <c r="H392" s="17"/>
      <c r="I392" s="17"/>
      <c r="J392" s="2" t="n">
        <f aca="false">IF(1&gt;Reparto!$E$5,0,IF(F392="",Reparto!$D$8,F392))</f>
        <v>1800</v>
      </c>
      <c r="K392" s="2" t="n">
        <f aca="false">IF(2&gt;Reparto!$E$5,0,IF(G392="",Reparto!$D$9,G392))</f>
        <v>1200</v>
      </c>
      <c r="L392" s="2" t="n">
        <f aca="false">IF(3&gt;Reparto!$E$5,0,IF(H392="",Reparto!$D$10,H392))</f>
        <v>0</v>
      </c>
      <c r="M392" s="2" t="n">
        <f aca="false">IF(4&gt;Reparto!$E$5,0,IF(I392="",Reparto!$D$11,I392))</f>
        <v>0</v>
      </c>
      <c r="N392" s="8" t="n">
        <f aca="false">IF(OR(NOT(ISNUMBER(D392)),SUM(J392:M392)&lt;=0),0,SIGN(D392)*(V392+IF(AE392&lt;=$Z392,1,0))/100)</f>
        <v>0</v>
      </c>
      <c r="O392" s="8" t="n">
        <f aca="false">IF(OR(NOT(ISNUMBER(D392)),SUM(J392:M392)&lt;=0),0,SIGN(D392)*(W392+IF(AF392&lt;=$Z392,1,0))/100)</f>
        <v>0</v>
      </c>
      <c r="P392" s="8" t="n">
        <f aca="false">IF(OR(NOT(ISNUMBER(D392)),SUM(J392:M392)&lt;=0),0,SIGN(D392)*(X392+IF(AG392&lt;=$Z392,1,0))/100)</f>
        <v>0</v>
      </c>
      <c r="Q392" s="8" t="n">
        <f aca="false">IF(OR(NOT(ISNUMBER(D392)),SUM(J392:M392)&lt;=0),0,SIGN(D392)*(Y392+IF(AH392&lt;=$Z392,1,0))/100)</f>
        <v>0</v>
      </c>
      <c r="R392" s="2" t="n">
        <f aca="false">IF(OR(NOT(ISNUMBER(D392)),SUM(J392:M392)&lt;=0),0,ROUND(ROUND(ABS(D392)*100,0)*J392/SUM(J392:M392),10))</f>
        <v>0</v>
      </c>
      <c r="S392" s="2" t="n">
        <f aca="false">IF(OR(NOT(ISNUMBER(D392)),SUM(J392:M392)&lt;=0),0,ROUND(ROUND(ABS(D392)*100,0)*K392/SUM(J392:M392),10))</f>
        <v>0</v>
      </c>
      <c r="T392" s="2" t="n">
        <f aca="false">IF(OR(NOT(ISNUMBER(D392)),SUM(J392:M392)&lt;=0),0,ROUND(ROUND(ABS(D392)*100,0)*L392/SUM(J392:M392),10))</f>
        <v>0</v>
      </c>
      <c r="U392" s="2" t="n">
        <f aca="false">IF(OR(NOT(ISNUMBER(D392)),SUM(J392:M392)&lt;=0),0,ROUND(ROUND(ABS(D392)*100,0)*M392/SUM(J392:M392),10))</f>
        <v>0</v>
      </c>
      <c r="V392" s="2" t="n">
        <f aca="false">INT(R392)</f>
        <v>0</v>
      </c>
      <c r="W392" s="2" t="n">
        <f aca="false">INT(S392)</f>
        <v>0</v>
      </c>
      <c r="X392" s="2" t="n">
        <f aca="false">INT(T392)</f>
        <v>0</v>
      </c>
      <c r="Y392" s="2" t="n">
        <f aca="false">INT(U392)</f>
        <v>0</v>
      </c>
      <c r="Z392" s="2" t="n">
        <f aca="false">IF(ISNUMBER(D392),ROUND(ABS(D392)*100,0)-SUM(V392:Y392),0)</f>
        <v>0</v>
      </c>
      <c r="AA392" s="2" t="n">
        <f aca="false">ROUND(R392-V392,10)</f>
        <v>0</v>
      </c>
      <c r="AB392" s="2" t="n">
        <f aca="false">ROUND(S392-W392,10)</f>
        <v>0</v>
      </c>
      <c r="AC392" s="2" t="n">
        <f aca="false">ROUND(T392-X392,10)</f>
        <v>0</v>
      </c>
      <c r="AD392" s="2" t="n">
        <f aca="false">ROUND(U392-Y392,10)</f>
        <v>0</v>
      </c>
      <c r="AE392" s="2" t="n">
        <f aca="false">COUNTIFS($AA392:$AD392,"&gt;"&amp;AA392)+COUNTIFS($AA392:AA392,AA392)</f>
        <v>1</v>
      </c>
      <c r="AF392" s="2" t="n">
        <f aca="false">COUNTIFS($AA392:$AD392,"&gt;"&amp;AB392)+COUNTIFS($AA392:AB392,AB392)</f>
        <v>2</v>
      </c>
      <c r="AG392" s="2" t="n">
        <f aca="false">COUNTIFS($AA392:$AD392,"&gt;"&amp;AC392)+COUNTIFS($AA392:AC392,AC392)</f>
        <v>3</v>
      </c>
      <c r="AH392" s="2" t="n">
        <f aca="false">COUNTIFS($AA392:$AD392,"&gt;"&amp;AD392)+COUNTIFS($AA392:AD392,AD392)</f>
        <v>4</v>
      </c>
      <c r="AI392" s="2" t="str">
        <f aca="false">IF(COUNTA(A392:I392)=0,"",IF(OR(NOT(ISNUMBER(A392)),B392="",COUNTIFS(Reparto!$A$8:INDEX(Reparto!$A$8:$A$11,Reparto!$E$5),C392)&lt;&gt;1,NOT(ISNUMBER(D392)),ABS(D392-ROUND(D392,2))&gt;0.000001,MIN(J392:M392)&lt;0,SUM(J392:M392)&lt;=0,COUNT(J392:M392)&lt;&gt;4,ABS(SUM(N392:Q392)-D392)&gt;0.000001),"REVISAR datos","Correcto"))</f>
        <v/>
      </c>
    </row>
    <row r="393" customFormat="false" ht="24" hidden="false" customHeight="true" outlineLevel="0" collapsed="false">
      <c r="A393" s="19"/>
      <c r="B393" s="17"/>
      <c r="C393" s="17"/>
      <c r="D393" s="18"/>
      <c r="E393" s="17"/>
      <c r="F393" s="17"/>
      <c r="G393" s="17"/>
      <c r="H393" s="17"/>
      <c r="I393" s="17"/>
      <c r="J393" s="2" t="n">
        <f aca="false">IF(1&gt;Reparto!$E$5,0,IF(F393="",Reparto!$D$8,F393))</f>
        <v>1800</v>
      </c>
      <c r="K393" s="2" t="n">
        <f aca="false">IF(2&gt;Reparto!$E$5,0,IF(G393="",Reparto!$D$9,G393))</f>
        <v>1200</v>
      </c>
      <c r="L393" s="2" t="n">
        <f aca="false">IF(3&gt;Reparto!$E$5,0,IF(H393="",Reparto!$D$10,H393))</f>
        <v>0</v>
      </c>
      <c r="M393" s="2" t="n">
        <f aca="false">IF(4&gt;Reparto!$E$5,0,IF(I393="",Reparto!$D$11,I393))</f>
        <v>0</v>
      </c>
      <c r="N393" s="8" t="n">
        <f aca="false">IF(OR(NOT(ISNUMBER(D393)),SUM(J393:M393)&lt;=0),0,SIGN(D393)*(V393+IF(AE393&lt;=$Z393,1,0))/100)</f>
        <v>0</v>
      </c>
      <c r="O393" s="8" t="n">
        <f aca="false">IF(OR(NOT(ISNUMBER(D393)),SUM(J393:M393)&lt;=0),0,SIGN(D393)*(W393+IF(AF393&lt;=$Z393,1,0))/100)</f>
        <v>0</v>
      </c>
      <c r="P393" s="8" t="n">
        <f aca="false">IF(OR(NOT(ISNUMBER(D393)),SUM(J393:M393)&lt;=0),0,SIGN(D393)*(X393+IF(AG393&lt;=$Z393,1,0))/100)</f>
        <v>0</v>
      </c>
      <c r="Q393" s="8" t="n">
        <f aca="false">IF(OR(NOT(ISNUMBER(D393)),SUM(J393:M393)&lt;=0),0,SIGN(D393)*(Y393+IF(AH393&lt;=$Z393,1,0))/100)</f>
        <v>0</v>
      </c>
      <c r="R393" s="2" t="n">
        <f aca="false">IF(OR(NOT(ISNUMBER(D393)),SUM(J393:M393)&lt;=0),0,ROUND(ROUND(ABS(D393)*100,0)*J393/SUM(J393:M393),10))</f>
        <v>0</v>
      </c>
      <c r="S393" s="2" t="n">
        <f aca="false">IF(OR(NOT(ISNUMBER(D393)),SUM(J393:M393)&lt;=0),0,ROUND(ROUND(ABS(D393)*100,0)*K393/SUM(J393:M393),10))</f>
        <v>0</v>
      </c>
      <c r="T393" s="2" t="n">
        <f aca="false">IF(OR(NOT(ISNUMBER(D393)),SUM(J393:M393)&lt;=0),0,ROUND(ROUND(ABS(D393)*100,0)*L393/SUM(J393:M393),10))</f>
        <v>0</v>
      </c>
      <c r="U393" s="2" t="n">
        <f aca="false">IF(OR(NOT(ISNUMBER(D393)),SUM(J393:M393)&lt;=0),0,ROUND(ROUND(ABS(D393)*100,0)*M393/SUM(J393:M393),10))</f>
        <v>0</v>
      </c>
      <c r="V393" s="2" t="n">
        <f aca="false">INT(R393)</f>
        <v>0</v>
      </c>
      <c r="W393" s="2" t="n">
        <f aca="false">INT(S393)</f>
        <v>0</v>
      </c>
      <c r="X393" s="2" t="n">
        <f aca="false">INT(T393)</f>
        <v>0</v>
      </c>
      <c r="Y393" s="2" t="n">
        <f aca="false">INT(U393)</f>
        <v>0</v>
      </c>
      <c r="Z393" s="2" t="n">
        <f aca="false">IF(ISNUMBER(D393),ROUND(ABS(D393)*100,0)-SUM(V393:Y393),0)</f>
        <v>0</v>
      </c>
      <c r="AA393" s="2" t="n">
        <f aca="false">ROUND(R393-V393,10)</f>
        <v>0</v>
      </c>
      <c r="AB393" s="2" t="n">
        <f aca="false">ROUND(S393-W393,10)</f>
        <v>0</v>
      </c>
      <c r="AC393" s="2" t="n">
        <f aca="false">ROUND(T393-X393,10)</f>
        <v>0</v>
      </c>
      <c r="AD393" s="2" t="n">
        <f aca="false">ROUND(U393-Y393,10)</f>
        <v>0</v>
      </c>
      <c r="AE393" s="2" t="n">
        <f aca="false">COUNTIFS($AA393:$AD393,"&gt;"&amp;AA393)+COUNTIFS($AA393:AA393,AA393)</f>
        <v>1</v>
      </c>
      <c r="AF393" s="2" t="n">
        <f aca="false">COUNTIFS($AA393:$AD393,"&gt;"&amp;AB393)+COUNTIFS($AA393:AB393,AB393)</f>
        <v>2</v>
      </c>
      <c r="AG393" s="2" t="n">
        <f aca="false">COUNTIFS($AA393:$AD393,"&gt;"&amp;AC393)+COUNTIFS($AA393:AC393,AC393)</f>
        <v>3</v>
      </c>
      <c r="AH393" s="2" t="n">
        <f aca="false">COUNTIFS($AA393:$AD393,"&gt;"&amp;AD393)+COUNTIFS($AA393:AD393,AD393)</f>
        <v>4</v>
      </c>
      <c r="AI393" s="2" t="str">
        <f aca="false">IF(COUNTA(A393:I393)=0,"",IF(OR(NOT(ISNUMBER(A393)),B393="",COUNTIFS(Reparto!$A$8:INDEX(Reparto!$A$8:$A$11,Reparto!$E$5),C393)&lt;&gt;1,NOT(ISNUMBER(D393)),ABS(D393-ROUND(D393,2))&gt;0.000001,MIN(J393:M393)&lt;0,SUM(J393:M393)&lt;=0,COUNT(J393:M393)&lt;&gt;4,ABS(SUM(N393:Q393)-D393)&gt;0.000001),"REVISAR datos","Correcto"))</f>
        <v/>
      </c>
    </row>
    <row r="394" customFormat="false" ht="24" hidden="false" customHeight="true" outlineLevel="0" collapsed="false">
      <c r="A394" s="19"/>
      <c r="B394" s="17"/>
      <c r="C394" s="17"/>
      <c r="D394" s="18"/>
      <c r="E394" s="17"/>
      <c r="F394" s="17"/>
      <c r="G394" s="17"/>
      <c r="H394" s="17"/>
      <c r="I394" s="17"/>
      <c r="J394" s="2" t="n">
        <f aca="false">IF(1&gt;Reparto!$E$5,0,IF(F394="",Reparto!$D$8,F394))</f>
        <v>1800</v>
      </c>
      <c r="K394" s="2" t="n">
        <f aca="false">IF(2&gt;Reparto!$E$5,0,IF(G394="",Reparto!$D$9,G394))</f>
        <v>1200</v>
      </c>
      <c r="L394" s="2" t="n">
        <f aca="false">IF(3&gt;Reparto!$E$5,0,IF(H394="",Reparto!$D$10,H394))</f>
        <v>0</v>
      </c>
      <c r="M394" s="2" t="n">
        <f aca="false">IF(4&gt;Reparto!$E$5,0,IF(I394="",Reparto!$D$11,I394))</f>
        <v>0</v>
      </c>
      <c r="N394" s="8" t="n">
        <f aca="false">IF(OR(NOT(ISNUMBER(D394)),SUM(J394:M394)&lt;=0),0,SIGN(D394)*(V394+IF(AE394&lt;=$Z394,1,0))/100)</f>
        <v>0</v>
      </c>
      <c r="O394" s="8" t="n">
        <f aca="false">IF(OR(NOT(ISNUMBER(D394)),SUM(J394:M394)&lt;=0),0,SIGN(D394)*(W394+IF(AF394&lt;=$Z394,1,0))/100)</f>
        <v>0</v>
      </c>
      <c r="P394" s="8" t="n">
        <f aca="false">IF(OR(NOT(ISNUMBER(D394)),SUM(J394:M394)&lt;=0),0,SIGN(D394)*(X394+IF(AG394&lt;=$Z394,1,0))/100)</f>
        <v>0</v>
      </c>
      <c r="Q394" s="8" t="n">
        <f aca="false">IF(OR(NOT(ISNUMBER(D394)),SUM(J394:M394)&lt;=0),0,SIGN(D394)*(Y394+IF(AH394&lt;=$Z394,1,0))/100)</f>
        <v>0</v>
      </c>
      <c r="R394" s="2" t="n">
        <f aca="false">IF(OR(NOT(ISNUMBER(D394)),SUM(J394:M394)&lt;=0),0,ROUND(ROUND(ABS(D394)*100,0)*J394/SUM(J394:M394),10))</f>
        <v>0</v>
      </c>
      <c r="S394" s="2" t="n">
        <f aca="false">IF(OR(NOT(ISNUMBER(D394)),SUM(J394:M394)&lt;=0),0,ROUND(ROUND(ABS(D394)*100,0)*K394/SUM(J394:M394),10))</f>
        <v>0</v>
      </c>
      <c r="T394" s="2" t="n">
        <f aca="false">IF(OR(NOT(ISNUMBER(D394)),SUM(J394:M394)&lt;=0),0,ROUND(ROUND(ABS(D394)*100,0)*L394/SUM(J394:M394),10))</f>
        <v>0</v>
      </c>
      <c r="U394" s="2" t="n">
        <f aca="false">IF(OR(NOT(ISNUMBER(D394)),SUM(J394:M394)&lt;=0),0,ROUND(ROUND(ABS(D394)*100,0)*M394/SUM(J394:M394),10))</f>
        <v>0</v>
      </c>
      <c r="V394" s="2" t="n">
        <f aca="false">INT(R394)</f>
        <v>0</v>
      </c>
      <c r="W394" s="2" t="n">
        <f aca="false">INT(S394)</f>
        <v>0</v>
      </c>
      <c r="X394" s="2" t="n">
        <f aca="false">INT(T394)</f>
        <v>0</v>
      </c>
      <c r="Y394" s="2" t="n">
        <f aca="false">INT(U394)</f>
        <v>0</v>
      </c>
      <c r="Z394" s="2" t="n">
        <f aca="false">IF(ISNUMBER(D394),ROUND(ABS(D394)*100,0)-SUM(V394:Y394),0)</f>
        <v>0</v>
      </c>
      <c r="AA394" s="2" t="n">
        <f aca="false">ROUND(R394-V394,10)</f>
        <v>0</v>
      </c>
      <c r="AB394" s="2" t="n">
        <f aca="false">ROUND(S394-W394,10)</f>
        <v>0</v>
      </c>
      <c r="AC394" s="2" t="n">
        <f aca="false">ROUND(T394-X394,10)</f>
        <v>0</v>
      </c>
      <c r="AD394" s="2" t="n">
        <f aca="false">ROUND(U394-Y394,10)</f>
        <v>0</v>
      </c>
      <c r="AE394" s="2" t="n">
        <f aca="false">COUNTIFS($AA394:$AD394,"&gt;"&amp;AA394)+COUNTIFS($AA394:AA394,AA394)</f>
        <v>1</v>
      </c>
      <c r="AF394" s="2" t="n">
        <f aca="false">COUNTIFS($AA394:$AD394,"&gt;"&amp;AB394)+COUNTIFS($AA394:AB394,AB394)</f>
        <v>2</v>
      </c>
      <c r="AG394" s="2" t="n">
        <f aca="false">COUNTIFS($AA394:$AD394,"&gt;"&amp;AC394)+COUNTIFS($AA394:AC394,AC394)</f>
        <v>3</v>
      </c>
      <c r="AH394" s="2" t="n">
        <f aca="false">COUNTIFS($AA394:$AD394,"&gt;"&amp;AD394)+COUNTIFS($AA394:AD394,AD394)</f>
        <v>4</v>
      </c>
      <c r="AI394" s="2" t="str">
        <f aca="false">IF(COUNTA(A394:I394)=0,"",IF(OR(NOT(ISNUMBER(A394)),B394="",COUNTIFS(Reparto!$A$8:INDEX(Reparto!$A$8:$A$11,Reparto!$E$5),C394)&lt;&gt;1,NOT(ISNUMBER(D394)),ABS(D394-ROUND(D394,2))&gt;0.000001,MIN(J394:M394)&lt;0,SUM(J394:M394)&lt;=0,COUNT(J394:M394)&lt;&gt;4,ABS(SUM(N394:Q394)-D394)&gt;0.000001),"REVISAR datos","Correcto"))</f>
        <v/>
      </c>
    </row>
    <row r="395" customFormat="false" ht="24" hidden="false" customHeight="true" outlineLevel="0" collapsed="false">
      <c r="A395" s="19"/>
      <c r="B395" s="17"/>
      <c r="C395" s="17"/>
      <c r="D395" s="18"/>
      <c r="E395" s="17"/>
      <c r="F395" s="17"/>
      <c r="G395" s="17"/>
      <c r="H395" s="17"/>
      <c r="I395" s="17"/>
      <c r="J395" s="2" t="n">
        <f aca="false">IF(1&gt;Reparto!$E$5,0,IF(F395="",Reparto!$D$8,F395))</f>
        <v>1800</v>
      </c>
      <c r="K395" s="2" t="n">
        <f aca="false">IF(2&gt;Reparto!$E$5,0,IF(G395="",Reparto!$D$9,G395))</f>
        <v>1200</v>
      </c>
      <c r="L395" s="2" t="n">
        <f aca="false">IF(3&gt;Reparto!$E$5,0,IF(H395="",Reparto!$D$10,H395))</f>
        <v>0</v>
      </c>
      <c r="M395" s="2" t="n">
        <f aca="false">IF(4&gt;Reparto!$E$5,0,IF(I395="",Reparto!$D$11,I395))</f>
        <v>0</v>
      </c>
      <c r="N395" s="8" t="n">
        <f aca="false">IF(OR(NOT(ISNUMBER(D395)),SUM(J395:M395)&lt;=0),0,SIGN(D395)*(V395+IF(AE395&lt;=$Z395,1,0))/100)</f>
        <v>0</v>
      </c>
      <c r="O395" s="8" t="n">
        <f aca="false">IF(OR(NOT(ISNUMBER(D395)),SUM(J395:M395)&lt;=0),0,SIGN(D395)*(W395+IF(AF395&lt;=$Z395,1,0))/100)</f>
        <v>0</v>
      </c>
      <c r="P395" s="8" t="n">
        <f aca="false">IF(OR(NOT(ISNUMBER(D395)),SUM(J395:M395)&lt;=0),0,SIGN(D395)*(X395+IF(AG395&lt;=$Z395,1,0))/100)</f>
        <v>0</v>
      </c>
      <c r="Q395" s="8" t="n">
        <f aca="false">IF(OR(NOT(ISNUMBER(D395)),SUM(J395:M395)&lt;=0),0,SIGN(D395)*(Y395+IF(AH395&lt;=$Z395,1,0))/100)</f>
        <v>0</v>
      </c>
      <c r="R395" s="2" t="n">
        <f aca="false">IF(OR(NOT(ISNUMBER(D395)),SUM(J395:M395)&lt;=0),0,ROUND(ROUND(ABS(D395)*100,0)*J395/SUM(J395:M395),10))</f>
        <v>0</v>
      </c>
      <c r="S395" s="2" t="n">
        <f aca="false">IF(OR(NOT(ISNUMBER(D395)),SUM(J395:M395)&lt;=0),0,ROUND(ROUND(ABS(D395)*100,0)*K395/SUM(J395:M395),10))</f>
        <v>0</v>
      </c>
      <c r="T395" s="2" t="n">
        <f aca="false">IF(OR(NOT(ISNUMBER(D395)),SUM(J395:M395)&lt;=0),0,ROUND(ROUND(ABS(D395)*100,0)*L395/SUM(J395:M395),10))</f>
        <v>0</v>
      </c>
      <c r="U395" s="2" t="n">
        <f aca="false">IF(OR(NOT(ISNUMBER(D395)),SUM(J395:M395)&lt;=0),0,ROUND(ROUND(ABS(D395)*100,0)*M395/SUM(J395:M395),10))</f>
        <v>0</v>
      </c>
      <c r="V395" s="2" t="n">
        <f aca="false">INT(R395)</f>
        <v>0</v>
      </c>
      <c r="W395" s="2" t="n">
        <f aca="false">INT(S395)</f>
        <v>0</v>
      </c>
      <c r="X395" s="2" t="n">
        <f aca="false">INT(T395)</f>
        <v>0</v>
      </c>
      <c r="Y395" s="2" t="n">
        <f aca="false">INT(U395)</f>
        <v>0</v>
      </c>
      <c r="Z395" s="2" t="n">
        <f aca="false">IF(ISNUMBER(D395),ROUND(ABS(D395)*100,0)-SUM(V395:Y395),0)</f>
        <v>0</v>
      </c>
      <c r="AA395" s="2" t="n">
        <f aca="false">ROUND(R395-V395,10)</f>
        <v>0</v>
      </c>
      <c r="AB395" s="2" t="n">
        <f aca="false">ROUND(S395-W395,10)</f>
        <v>0</v>
      </c>
      <c r="AC395" s="2" t="n">
        <f aca="false">ROUND(T395-X395,10)</f>
        <v>0</v>
      </c>
      <c r="AD395" s="2" t="n">
        <f aca="false">ROUND(U395-Y395,10)</f>
        <v>0</v>
      </c>
      <c r="AE395" s="2" t="n">
        <f aca="false">COUNTIFS($AA395:$AD395,"&gt;"&amp;AA395)+COUNTIFS($AA395:AA395,AA395)</f>
        <v>1</v>
      </c>
      <c r="AF395" s="2" t="n">
        <f aca="false">COUNTIFS($AA395:$AD395,"&gt;"&amp;AB395)+COUNTIFS($AA395:AB395,AB395)</f>
        <v>2</v>
      </c>
      <c r="AG395" s="2" t="n">
        <f aca="false">COUNTIFS($AA395:$AD395,"&gt;"&amp;AC395)+COUNTIFS($AA395:AC395,AC395)</f>
        <v>3</v>
      </c>
      <c r="AH395" s="2" t="n">
        <f aca="false">COUNTIFS($AA395:$AD395,"&gt;"&amp;AD395)+COUNTIFS($AA395:AD395,AD395)</f>
        <v>4</v>
      </c>
      <c r="AI395" s="2" t="str">
        <f aca="false">IF(COUNTA(A395:I395)=0,"",IF(OR(NOT(ISNUMBER(A395)),B395="",COUNTIFS(Reparto!$A$8:INDEX(Reparto!$A$8:$A$11,Reparto!$E$5),C395)&lt;&gt;1,NOT(ISNUMBER(D395)),ABS(D395-ROUND(D395,2))&gt;0.000001,MIN(J395:M395)&lt;0,SUM(J395:M395)&lt;=0,COUNT(J395:M395)&lt;&gt;4,ABS(SUM(N395:Q395)-D395)&gt;0.000001),"REVISAR datos","Correcto"))</f>
        <v/>
      </c>
    </row>
    <row r="396" customFormat="false" ht="24" hidden="false" customHeight="true" outlineLevel="0" collapsed="false">
      <c r="A396" s="19"/>
      <c r="B396" s="17"/>
      <c r="C396" s="17"/>
      <c r="D396" s="18"/>
      <c r="E396" s="17"/>
      <c r="F396" s="17"/>
      <c r="G396" s="17"/>
      <c r="H396" s="17"/>
      <c r="I396" s="17"/>
      <c r="J396" s="2" t="n">
        <f aca="false">IF(1&gt;Reparto!$E$5,0,IF(F396="",Reparto!$D$8,F396))</f>
        <v>1800</v>
      </c>
      <c r="K396" s="2" t="n">
        <f aca="false">IF(2&gt;Reparto!$E$5,0,IF(G396="",Reparto!$D$9,G396))</f>
        <v>1200</v>
      </c>
      <c r="L396" s="2" t="n">
        <f aca="false">IF(3&gt;Reparto!$E$5,0,IF(H396="",Reparto!$D$10,H396))</f>
        <v>0</v>
      </c>
      <c r="M396" s="2" t="n">
        <f aca="false">IF(4&gt;Reparto!$E$5,0,IF(I396="",Reparto!$D$11,I396))</f>
        <v>0</v>
      </c>
      <c r="N396" s="8" t="n">
        <f aca="false">IF(OR(NOT(ISNUMBER(D396)),SUM(J396:M396)&lt;=0),0,SIGN(D396)*(V396+IF(AE396&lt;=$Z396,1,0))/100)</f>
        <v>0</v>
      </c>
      <c r="O396" s="8" t="n">
        <f aca="false">IF(OR(NOT(ISNUMBER(D396)),SUM(J396:M396)&lt;=0),0,SIGN(D396)*(W396+IF(AF396&lt;=$Z396,1,0))/100)</f>
        <v>0</v>
      </c>
      <c r="P396" s="8" t="n">
        <f aca="false">IF(OR(NOT(ISNUMBER(D396)),SUM(J396:M396)&lt;=0),0,SIGN(D396)*(X396+IF(AG396&lt;=$Z396,1,0))/100)</f>
        <v>0</v>
      </c>
      <c r="Q396" s="8" t="n">
        <f aca="false">IF(OR(NOT(ISNUMBER(D396)),SUM(J396:M396)&lt;=0),0,SIGN(D396)*(Y396+IF(AH396&lt;=$Z396,1,0))/100)</f>
        <v>0</v>
      </c>
      <c r="R396" s="2" t="n">
        <f aca="false">IF(OR(NOT(ISNUMBER(D396)),SUM(J396:M396)&lt;=0),0,ROUND(ROUND(ABS(D396)*100,0)*J396/SUM(J396:M396),10))</f>
        <v>0</v>
      </c>
      <c r="S396" s="2" t="n">
        <f aca="false">IF(OR(NOT(ISNUMBER(D396)),SUM(J396:M396)&lt;=0),0,ROUND(ROUND(ABS(D396)*100,0)*K396/SUM(J396:M396),10))</f>
        <v>0</v>
      </c>
      <c r="T396" s="2" t="n">
        <f aca="false">IF(OR(NOT(ISNUMBER(D396)),SUM(J396:M396)&lt;=0),0,ROUND(ROUND(ABS(D396)*100,0)*L396/SUM(J396:M396),10))</f>
        <v>0</v>
      </c>
      <c r="U396" s="2" t="n">
        <f aca="false">IF(OR(NOT(ISNUMBER(D396)),SUM(J396:M396)&lt;=0),0,ROUND(ROUND(ABS(D396)*100,0)*M396/SUM(J396:M396),10))</f>
        <v>0</v>
      </c>
      <c r="V396" s="2" t="n">
        <f aca="false">INT(R396)</f>
        <v>0</v>
      </c>
      <c r="W396" s="2" t="n">
        <f aca="false">INT(S396)</f>
        <v>0</v>
      </c>
      <c r="X396" s="2" t="n">
        <f aca="false">INT(T396)</f>
        <v>0</v>
      </c>
      <c r="Y396" s="2" t="n">
        <f aca="false">INT(U396)</f>
        <v>0</v>
      </c>
      <c r="Z396" s="2" t="n">
        <f aca="false">IF(ISNUMBER(D396),ROUND(ABS(D396)*100,0)-SUM(V396:Y396),0)</f>
        <v>0</v>
      </c>
      <c r="AA396" s="2" t="n">
        <f aca="false">ROUND(R396-V396,10)</f>
        <v>0</v>
      </c>
      <c r="AB396" s="2" t="n">
        <f aca="false">ROUND(S396-W396,10)</f>
        <v>0</v>
      </c>
      <c r="AC396" s="2" t="n">
        <f aca="false">ROUND(T396-X396,10)</f>
        <v>0</v>
      </c>
      <c r="AD396" s="2" t="n">
        <f aca="false">ROUND(U396-Y396,10)</f>
        <v>0</v>
      </c>
      <c r="AE396" s="2" t="n">
        <f aca="false">COUNTIFS($AA396:$AD396,"&gt;"&amp;AA396)+COUNTIFS($AA396:AA396,AA396)</f>
        <v>1</v>
      </c>
      <c r="AF396" s="2" t="n">
        <f aca="false">COUNTIFS($AA396:$AD396,"&gt;"&amp;AB396)+COUNTIFS($AA396:AB396,AB396)</f>
        <v>2</v>
      </c>
      <c r="AG396" s="2" t="n">
        <f aca="false">COUNTIFS($AA396:$AD396,"&gt;"&amp;AC396)+COUNTIFS($AA396:AC396,AC396)</f>
        <v>3</v>
      </c>
      <c r="AH396" s="2" t="n">
        <f aca="false">COUNTIFS($AA396:$AD396,"&gt;"&amp;AD396)+COUNTIFS($AA396:AD396,AD396)</f>
        <v>4</v>
      </c>
      <c r="AI396" s="2" t="str">
        <f aca="false">IF(COUNTA(A396:I396)=0,"",IF(OR(NOT(ISNUMBER(A396)),B396="",COUNTIFS(Reparto!$A$8:INDEX(Reparto!$A$8:$A$11,Reparto!$E$5),C396)&lt;&gt;1,NOT(ISNUMBER(D396)),ABS(D396-ROUND(D396,2))&gt;0.000001,MIN(J396:M396)&lt;0,SUM(J396:M396)&lt;=0,COUNT(J396:M396)&lt;&gt;4,ABS(SUM(N396:Q396)-D396)&gt;0.000001),"REVISAR datos","Correcto"))</f>
        <v/>
      </c>
    </row>
    <row r="397" customFormat="false" ht="24" hidden="false" customHeight="true" outlineLevel="0" collapsed="false">
      <c r="A397" s="19"/>
      <c r="B397" s="17"/>
      <c r="C397" s="17"/>
      <c r="D397" s="18"/>
      <c r="E397" s="17"/>
      <c r="F397" s="17"/>
      <c r="G397" s="17"/>
      <c r="H397" s="17"/>
      <c r="I397" s="17"/>
      <c r="J397" s="2" t="n">
        <f aca="false">IF(1&gt;Reparto!$E$5,0,IF(F397="",Reparto!$D$8,F397))</f>
        <v>1800</v>
      </c>
      <c r="K397" s="2" t="n">
        <f aca="false">IF(2&gt;Reparto!$E$5,0,IF(G397="",Reparto!$D$9,G397))</f>
        <v>1200</v>
      </c>
      <c r="L397" s="2" t="n">
        <f aca="false">IF(3&gt;Reparto!$E$5,0,IF(H397="",Reparto!$D$10,H397))</f>
        <v>0</v>
      </c>
      <c r="M397" s="2" t="n">
        <f aca="false">IF(4&gt;Reparto!$E$5,0,IF(I397="",Reparto!$D$11,I397))</f>
        <v>0</v>
      </c>
      <c r="N397" s="8" t="n">
        <f aca="false">IF(OR(NOT(ISNUMBER(D397)),SUM(J397:M397)&lt;=0),0,SIGN(D397)*(V397+IF(AE397&lt;=$Z397,1,0))/100)</f>
        <v>0</v>
      </c>
      <c r="O397" s="8" t="n">
        <f aca="false">IF(OR(NOT(ISNUMBER(D397)),SUM(J397:M397)&lt;=0),0,SIGN(D397)*(W397+IF(AF397&lt;=$Z397,1,0))/100)</f>
        <v>0</v>
      </c>
      <c r="P397" s="8" t="n">
        <f aca="false">IF(OR(NOT(ISNUMBER(D397)),SUM(J397:M397)&lt;=0),0,SIGN(D397)*(X397+IF(AG397&lt;=$Z397,1,0))/100)</f>
        <v>0</v>
      </c>
      <c r="Q397" s="8" t="n">
        <f aca="false">IF(OR(NOT(ISNUMBER(D397)),SUM(J397:M397)&lt;=0),0,SIGN(D397)*(Y397+IF(AH397&lt;=$Z397,1,0))/100)</f>
        <v>0</v>
      </c>
      <c r="R397" s="2" t="n">
        <f aca="false">IF(OR(NOT(ISNUMBER(D397)),SUM(J397:M397)&lt;=0),0,ROUND(ROUND(ABS(D397)*100,0)*J397/SUM(J397:M397),10))</f>
        <v>0</v>
      </c>
      <c r="S397" s="2" t="n">
        <f aca="false">IF(OR(NOT(ISNUMBER(D397)),SUM(J397:M397)&lt;=0),0,ROUND(ROUND(ABS(D397)*100,0)*K397/SUM(J397:M397),10))</f>
        <v>0</v>
      </c>
      <c r="T397" s="2" t="n">
        <f aca="false">IF(OR(NOT(ISNUMBER(D397)),SUM(J397:M397)&lt;=0),0,ROUND(ROUND(ABS(D397)*100,0)*L397/SUM(J397:M397),10))</f>
        <v>0</v>
      </c>
      <c r="U397" s="2" t="n">
        <f aca="false">IF(OR(NOT(ISNUMBER(D397)),SUM(J397:M397)&lt;=0),0,ROUND(ROUND(ABS(D397)*100,0)*M397/SUM(J397:M397),10))</f>
        <v>0</v>
      </c>
      <c r="V397" s="2" t="n">
        <f aca="false">INT(R397)</f>
        <v>0</v>
      </c>
      <c r="W397" s="2" t="n">
        <f aca="false">INT(S397)</f>
        <v>0</v>
      </c>
      <c r="X397" s="2" t="n">
        <f aca="false">INT(T397)</f>
        <v>0</v>
      </c>
      <c r="Y397" s="2" t="n">
        <f aca="false">INT(U397)</f>
        <v>0</v>
      </c>
      <c r="Z397" s="2" t="n">
        <f aca="false">IF(ISNUMBER(D397),ROUND(ABS(D397)*100,0)-SUM(V397:Y397),0)</f>
        <v>0</v>
      </c>
      <c r="AA397" s="2" t="n">
        <f aca="false">ROUND(R397-V397,10)</f>
        <v>0</v>
      </c>
      <c r="AB397" s="2" t="n">
        <f aca="false">ROUND(S397-W397,10)</f>
        <v>0</v>
      </c>
      <c r="AC397" s="2" t="n">
        <f aca="false">ROUND(T397-X397,10)</f>
        <v>0</v>
      </c>
      <c r="AD397" s="2" t="n">
        <f aca="false">ROUND(U397-Y397,10)</f>
        <v>0</v>
      </c>
      <c r="AE397" s="2" t="n">
        <f aca="false">COUNTIFS($AA397:$AD397,"&gt;"&amp;AA397)+COUNTIFS($AA397:AA397,AA397)</f>
        <v>1</v>
      </c>
      <c r="AF397" s="2" t="n">
        <f aca="false">COUNTIFS($AA397:$AD397,"&gt;"&amp;AB397)+COUNTIFS($AA397:AB397,AB397)</f>
        <v>2</v>
      </c>
      <c r="AG397" s="2" t="n">
        <f aca="false">COUNTIFS($AA397:$AD397,"&gt;"&amp;AC397)+COUNTIFS($AA397:AC397,AC397)</f>
        <v>3</v>
      </c>
      <c r="AH397" s="2" t="n">
        <f aca="false">COUNTIFS($AA397:$AD397,"&gt;"&amp;AD397)+COUNTIFS($AA397:AD397,AD397)</f>
        <v>4</v>
      </c>
      <c r="AI397" s="2" t="str">
        <f aca="false">IF(COUNTA(A397:I397)=0,"",IF(OR(NOT(ISNUMBER(A397)),B397="",COUNTIFS(Reparto!$A$8:INDEX(Reparto!$A$8:$A$11,Reparto!$E$5),C397)&lt;&gt;1,NOT(ISNUMBER(D397)),ABS(D397-ROUND(D397,2))&gt;0.000001,MIN(J397:M397)&lt;0,SUM(J397:M397)&lt;=0,COUNT(J397:M397)&lt;&gt;4,ABS(SUM(N397:Q397)-D397)&gt;0.000001),"REVISAR datos","Correcto"))</f>
        <v/>
      </c>
    </row>
    <row r="398" customFormat="false" ht="24" hidden="false" customHeight="true" outlineLevel="0" collapsed="false">
      <c r="A398" s="19"/>
      <c r="B398" s="17"/>
      <c r="C398" s="17"/>
      <c r="D398" s="18"/>
      <c r="E398" s="17"/>
      <c r="F398" s="17"/>
      <c r="G398" s="17"/>
      <c r="H398" s="17"/>
      <c r="I398" s="17"/>
      <c r="J398" s="2" t="n">
        <f aca="false">IF(1&gt;Reparto!$E$5,0,IF(F398="",Reparto!$D$8,F398))</f>
        <v>1800</v>
      </c>
      <c r="K398" s="2" t="n">
        <f aca="false">IF(2&gt;Reparto!$E$5,0,IF(G398="",Reparto!$D$9,G398))</f>
        <v>1200</v>
      </c>
      <c r="L398" s="2" t="n">
        <f aca="false">IF(3&gt;Reparto!$E$5,0,IF(H398="",Reparto!$D$10,H398))</f>
        <v>0</v>
      </c>
      <c r="M398" s="2" t="n">
        <f aca="false">IF(4&gt;Reparto!$E$5,0,IF(I398="",Reparto!$D$11,I398))</f>
        <v>0</v>
      </c>
      <c r="N398" s="8" t="n">
        <f aca="false">IF(OR(NOT(ISNUMBER(D398)),SUM(J398:M398)&lt;=0),0,SIGN(D398)*(V398+IF(AE398&lt;=$Z398,1,0))/100)</f>
        <v>0</v>
      </c>
      <c r="O398" s="8" t="n">
        <f aca="false">IF(OR(NOT(ISNUMBER(D398)),SUM(J398:M398)&lt;=0),0,SIGN(D398)*(W398+IF(AF398&lt;=$Z398,1,0))/100)</f>
        <v>0</v>
      </c>
      <c r="P398" s="8" t="n">
        <f aca="false">IF(OR(NOT(ISNUMBER(D398)),SUM(J398:M398)&lt;=0),0,SIGN(D398)*(X398+IF(AG398&lt;=$Z398,1,0))/100)</f>
        <v>0</v>
      </c>
      <c r="Q398" s="8" t="n">
        <f aca="false">IF(OR(NOT(ISNUMBER(D398)),SUM(J398:M398)&lt;=0),0,SIGN(D398)*(Y398+IF(AH398&lt;=$Z398,1,0))/100)</f>
        <v>0</v>
      </c>
      <c r="R398" s="2" t="n">
        <f aca="false">IF(OR(NOT(ISNUMBER(D398)),SUM(J398:M398)&lt;=0),0,ROUND(ROUND(ABS(D398)*100,0)*J398/SUM(J398:M398),10))</f>
        <v>0</v>
      </c>
      <c r="S398" s="2" t="n">
        <f aca="false">IF(OR(NOT(ISNUMBER(D398)),SUM(J398:M398)&lt;=0),0,ROUND(ROUND(ABS(D398)*100,0)*K398/SUM(J398:M398),10))</f>
        <v>0</v>
      </c>
      <c r="T398" s="2" t="n">
        <f aca="false">IF(OR(NOT(ISNUMBER(D398)),SUM(J398:M398)&lt;=0),0,ROUND(ROUND(ABS(D398)*100,0)*L398/SUM(J398:M398),10))</f>
        <v>0</v>
      </c>
      <c r="U398" s="2" t="n">
        <f aca="false">IF(OR(NOT(ISNUMBER(D398)),SUM(J398:M398)&lt;=0),0,ROUND(ROUND(ABS(D398)*100,0)*M398/SUM(J398:M398),10))</f>
        <v>0</v>
      </c>
      <c r="V398" s="2" t="n">
        <f aca="false">INT(R398)</f>
        <v>0</v>
      </c>
      <c r="W398" s="2" t="n">
        <f aca="false">INT(S398)</f>
        <v>0</v>
      </c>
      <c r="X398" s="2" t="n">
        <f aca="false">INT(T398)</f>
        <v>0</v>
      </c>
      <c r="Y398" s="2" t="n">
        <f aca="false">INT(U398)</f>
        <v>0</v>
      </c>
      <c r="Z398" s="2" t="n">
        <f aca="false">IF(ISNUMBER(D398),ROUND(ABS(D398)*100,0)-SUM(V398:Y398),0)</f>
        <v>0</v>
      </c>
      <c r="AA398" s="2" t="n">
        <f aca="false">ROUND(R398-V398,10)</f>
        <v>0</v>
      </c>
      <c r="AB398" s="2" t="n">
        <f aca="false">ROUND(S398-W398,10)</f>
        <v>0</v>
      </c>
      <c r="AC398" s="2" t="n">
        <f aca="false">ROUND(T398-X398,10)</f>
        <v>0</v>
      </c>
      <c r="AD398" s="2" t="n">
        <f aca="false">ROUND(U398-Y398,10)</f>
        <v>0</v>
      </c>
      <c r="AE398" s="2" t="n">
        <f aca="false">COUNTIFS($AA398:$AD398,"&gt;"&amp;AA398)+COUNTIFS($AA398:AA398,AA398)</f>
        <v>1</v>
      </c>
      <c r="AF398" s="2" t="n">
        <f aca="false">COUNTIFS($AA398:$AD398,"&gt;"&amp;AB398)+COUNTIFS($AA398:AB398,AB398)</f>
        <v>2</v>
      </c>
      <c r="AG398" s="2" t="n">
        <f aca="false">COUNTIFS($AA398:$AD398,"&gt;"&amp;AC398)+COUNTIFS($AA398:AC398,AC398)</f>
        <v>3</v>
      </c>
      <c r="AH398" s="2" t="n">
        <f aca="false">COUNTIFS($AA398:$AD398,"&gt;"&amp;AD398)+COUNTIFS($AA398:AD398,AD398)</f>
        <v>4</v>
      </c>
      <c r="AI398" s="2" t="str">
        <f aca="false">IF(COUNTA(A398:I398)=0,"",IF(OR(NOT(ISNUMBER(A398)),B398="",COUNTIFS(Reparto!$A$8:INDEX(Reparto!$A$8:$A$11,Reparto!$E$5),C398)&lt;&gt;1,NOT(ISNUMBER(D398)),ABS(D398-ROUND(D398,2))&gt;0.000001,MIN(J398:M398)&lt;0,SUM(J398:M398)&lt;=0,COUNT(J398:M398)&lt;&gt;4,ABS(SUM(N398:Q398)-D398)&gt;0.000001),"REVISAR datos","Correcto"))</f>
        <v/>
      </c>
    </row>
    <row r="399" customFormat="false" ht="24" hidden="false" customHeight="true" outlineLevel="0" collapsed="false">
      <c r="A399" s="19"/>
      <c r="B399" s="17"/>
      <c r="C399" s="17"/>
      <c r="D399" s="18"/>
      <c r="E399" s="17"/>
      <c r="F399" s="17"/>
      <c r="G399" s="17"/>
      <c r="H399" s="17"/>
      <c r="I399" s="17"/>
      <c r="J399" s="2" t="n">
        <f aca="false">IF(1&gt;Reparto!$E$5,0,IF(F399="",Reparto!$D$8,F399))</f>
        <v>1800</v>
      </c>
      <c r="K399" s="2" t="n">
        <f aca="false">IF(2&gt;Reparto!$E$5,0,IF(G399="",Reparto!$D$9,G399))</f>
        <v>1200</v>
      </c>
      <c r="L399" s="2" t="n">
        <f aca="false">IF(3&gt;Reparto!$E$5,0,IF(H399="",Reparto!$D$10,H399))</f>
        <v>0</v>
      </c>
      <c r="M399" s="2" t="n">
        <f aca="false">IF(4&gt;Reparto!$E$5,0,IF(I399="",Reparto!$D$11,I399))</f>
        <v>0</v>
      </c>
      <c r="N399" s="8" t="n">
        <f aca="false">IF(OR(NOT(ISNUMBER(D399)),SUM(J399:M399)&lt;=0),0,SIGN(D399)*(V399+IF(AE399&lt;=$Z399,1,0))/100)</f>
        <v>0</v>
      </c>
      <c r="O399" s="8" t="n">
        <f aca="false">IF(OR(NOT(ISNUMBER(D399)),SUM(J399:M399)&lt;=0),0,SIGN(D399)*(W399+IF(AF399&lt;=$Z399,1,0))/100)</f>
        <v>0</v>
      </c>
      <c r="P399" s="8" t="n">
        <f aca="false">IF(OR(NOT(ISNUMBER(D399)),SUM(J399:M399)&lt;=0),0,SIGN(D399)*(X399+IF(AG399&lt;=$Z399,1,0))/100)</f>
        <v>0</v>
      </c>
      <c r="Q399" s="8" t="n">
        <f aca="false">IF(OR(NOT(ISNUMBER(D399)),SUM(J399:M399)&lt;=0),0,SIGN(D399)*(Y399+IF(AH399&lt;=$Z399,1,0))/100)</f>
        <v>0</v>
      </c>
      <c r="R399" s="2" t="n">
        <f aca="false">IF(OR(NOT(ISNUMBER(D399)),SUM(J399:M399)&lt;=0),0,ROUND(ROUND(ABS(D399)*100,0)*J399/SUM(J399:M399),10))</f>
        <v>0</v>
      </c>
      <c r="S399" s="2" t="n">
        <f aca="false">IF(OR(NOT(ISNUMBER(D399)),SUM(J399:M399)&lt;=0),0,ROUND(ROUND(ABS(D399)*100,0)*K399/SUM(J399:M399),10))</f>
        <v>0</v>
      </c>
      <c r="T399" s="2" t="n">
        <f aca="false">IF(OR(NOT(ISNUMBER(D399)),SUM(J399:M399)&lt;=0),0,ROUND(ROUND(ABS(D399)*100,0)*L399/SUM(J399:M399),10))</f>
        <v>0</v>
      </c>
      <c r="U399" s="2" t="n">
        <f aca="false">IF(OR(NOT(ISNUMBER(D399)),SUM(J399:M399)&lt;=0),0,ROUND(ROUND(ABS(D399)*100,0)*M399/SUM(J399:M399),10))</f>
        <v>0</v>
      </c>
      <c r="V399" s="2" t="n">
        <f aca="false">INT(R399)</f>
        <v>0</v>
      </c>
      <c r="W399" s="2" t="n">
        <f aca="false">INT(S399)</f>
        <v>0</v>
      </c>
      <c r="X399" s="2" t="n">
        <f aca="false">INT(T399)</f>
        <v>0</v>
      </c>
      <c r="Y399" s="2" t="n">
        <f aca="false">INT(U399)</f>
        <v>0</v>
      </c>
      <c r="Z399" s="2" t="n">
        <f aca="false">IF(ISNUMBER(D399),ROUND(ABS(D399)*100,0)-SUM(V399:Y399),0)</f>
        <v>0</v>
      </c>
      <c r="AA399" s="2" t="n">
        <f aca="false">ROUND(R399-V399,10)</f>
        <v>0</v>
      </c>
      <c r="AB399" s="2" t="n">
        <f aca="false">ROUND(S399-W399,10)</f>
        <v>0</v>
      </c>
      <c r="AC399" s="2" t="n">
        <f aca="false">ROUND(T399-X399,10)</f>
        <v>0</v>
      </c>
      <c r="AD399" s="2" t="n">
        <f aca="false">ROUND(U399-Y399,10)</f>
        <v>0</v>
      </c>
      <c r="AE399" s="2" t="n">
        <f aca="false">COUNTIFS($AA399:$AD399,"&gt;"&amp;AA399)+COUNTIFS($AA399:AA399,AA399)</f>
        <v>1</v>
      </c>
      <c r="AF399" s="2" t="n">
        <f aca="false">COUNTIFS($AA399:$AD399,"&gt;"&amp;AB399)+COUNTIFS($AA399:AB399,AB399)</f>
        <v>2</v>
      </c>
      <c r="AG399" s="2" t="n">
        <f aca="false">COUNTIFS($AA399:$AD399,"&gt;"&amp;AC399)+COUNTIFS($AA399:AC399,AC399)</f>
        <v>3</v>
      </c>
      <c r="AH399" s="2" t="n">
        <f aca="false">COUNTIFS($AA399:$AD399,"&gt;"&amp;AD399)+COUNTIFS($AA399:AD399,AD399)</f>
        <v>4</v>
      </c>
      <c r="AI399" s="2" t="str">
        <f aca="false">IF(COUNTA(A399:I399)=0,"",IF(OR(NOT(ISNUMBER(A399)),B399="",COUNTIFS(Reparto!$A$8:INDEX(Reparto!$A$8:$A$11,Reparto!$E$5),C399)&lt;&gt;1,NOT(ISNUMBER(D399)),ABS(D399-ROUND(D399,2))&gt;0.000001,MIN(J399:M399)&lt;0,SUM(J399:M399)&lt;=0,COUNT(J399:M399)&lt;&gt;4,ABS(SUM(N399:Q399)-D399)&gt;0.000001),"REVISAR datos","Correcto"))</f>
        <v/>
      </c>
    </row>
    <row r="400" customFormat="false" ht="24" hidden="false" customHeight="true" outlineLevel="0" collapsed="false">
      <c r="A400" s="19"/>
      <c r="B400" s="17"/>
      <c r="C400" s="17"/>
      <c r="D400" s="18"/>
      <c r="E400" s="17"/>
      <c r="F400" s="17"/>
      <c r="G400" s="17"/>
      <c r="H400" s="17"/>
      <c r="I400" s="17"/>
      <c r="J400" s="2" t="n">
        <f aca="false">IF(1&gt;Reparto!$E$5,0,IF(F400="",Reparto!$D$8,F400))</f>
        <v>1800</v>
      </c>
      <c r="K400" s="2" t="n">
        <f aca="false">IF(2&gt;Reparto!$E$5,0,IF(G400="",Reparto!$D$9,G400))</f>
        <v>1200</v>
      </c>
      <c r="L400" s="2" t="n">
        <f aca="false">IF(3&gt;Reparto!$E$5,0,IF(H400="",Reparto!$D$10,H400))</f>
        <v>0</v>
      </c>
      <c r="M400" s="2" t="n">
        <f aca="false">IF(4&gt;Reparto!$E$5,0,IF(I400="",Reparto!$D$11,I400))</f>
        <v>0</v>
      </c>
      <c r="N400" s="8" t="n">
        <f aca="false">IF(OR(NOT(ISNUMBER(D400)),SUM(J400:M400)&lt;=0),0,SIGN(D400)*(V400+IF(AE400&lt;=$Z400,1,0))/100)</f>
        <v>0</v>
      </c>
      <c r="O400" s="8" t="n">
        <f aca="false">IF(OR(NOT(ISNUMBER(D400)),SUM(J400:M400)&lt;=0),0,SIGN(D400)*(W400+IF(AF400&lt;=$Z400,1,0))/100)</f>
        <v>0</v>
      </c>
      <c r="P400" s="8" t="n">
        <f aca="false">IF(OR(NOT(ISNUMBER(D400)),SUM(J400:M400)&lt;=0),0,SIGN(D400)*(X400+IF(AG400&lt;=$Z400,1,0))/100)</f>
        <v>0</v>
      </c>
      <c r="Q400" s="8" t="n">
        <f aca="false">IF(OR(NOT(ISNUMBER(D400)),SUM(J400:M400)&lt;=0),0,SIGN(D400)*(Y400+IF(AH400&lt;=$Z400,1,0))/100)</f>
        <v>0</v>
      </c>
      <c r="R400" s="2" t="n">
        <f aca="false">IF(OR(NOT(ISNUMBER(D400)),SUM(J400:M400)&lt;=0),0,ROUND(ROUND(ABS(D400)*100,0)*J400/SUM(J400:M400),10))</f>
        <v>0</v>
      </c>
      <c r="S400" s="2" t="n">
        <f aca="false">IF(OR(NOT(ISNUMBER(D400)),SUM(J400:M400)&lt;=0),0,ROUND(ROUND(ABS(D400)*100,0)*K400/SUM(J400:M400),10))</f>
        <v>0</v>
      </c>
      <c r="T400" s="2" t="n">
        <f aca="false">IF(OR(NOT(ISNUMBER(D400)),SUM(J400:M400)&lt;=0),0,ROUND(ROUND(ABS(D400)*100,0)*L400/SUM(J400:M400),10))</f>
        <v>0</v>
      </c>
      <c r="U400" s="2" t="n">
        <f aca="false">IF(OR(NOT(ISNUMBER(D400)),SUM(J400:M400)&lt;=0),0,ROUND(ROUND(ABS(D400)*100,0)*M400/SUM(J400:M400),10))</f>
        <v>0</v>
      </c>
      <c r="V400" s="2" t="n">
        <f aca="false">INT(R400)</f>
        <v>0</v>
      </c>
      <c r="W400" s="2" t="n">
        <f aca="false">INT(S400)</f>
        <v>0</v>
      </c>
      <c r="X400" s="2" t="n">
        <f aca="false">INT(T400)</f>
        <v>0</v>
      </c>
      <c r="Y400" s="2" t="n">
        <f aca="false">INT(U400)</f>
        <v>0</v>
      </c>
      <c r="Z400" s="2" t="n">
        <f aca="false">IF(ISNUMBER(D400),ROUND(ABS(D400)*100,0)-SUM(V400:Y400),0)</f>
        <v>0</v>
      </c>
      <c r="AA400" s="2" t="n">
        <f aca="false">ROUND(R400-V400,10)</f>
        <v>0</v>
      </c>
      <c r="AB400" s="2" t="n">
        <f aca="false">ROUND(S400-W400,10)</f>
        <v>0</v>
      </c>
      <c r="AC400" s="2" t="n">
        <f aca="false">ROUND(T400-X400,10)</f>
        <v>0</v>
      </c>
      <c r="AD400" s="2" t="n">
        <f aca="false">ROUND(U400-Y400,10)</f>
        <v>0</v>
      </c>
      <c r="AE400" s="2" t="n">
        <f aca="false">COUNTIFS($AA400:$AD400,"&gt;"&amp;AA400)+COUNTIFS($AA400:AA400,AA400)</f>
        <v>1</v>
      </c>
      <c r="AF400" s="2" t="n">
        <f aca="false">COUNTIFS($AA400:$AD400,"&gt;"&amp;AB400)+COUNTIFS($AA400:AB400,AB400)</f>
        <v>2</v>
      </c>
      <c r="AG400" s="2" t="n">
        <f aca="false">COUNTIFS($AA400:$AD400,"&gt;"&amp;AC400)+COUNTIFS($AA400:AC400,AC400)</f>
        <v>3</v>
      </c>
      <c r="AH400" s="2" t="n">
        <f aca="false">COUNTIFS($AA400:$AD400,"&gt;"&amp;AD400)+COUNTIFS($AA400:AD400,AD400)</f>
        <v>4</v>
      </c>
      <c r="AI400" s="2" t="str">
        <f aca="false">IF(COUNTA(A400:I400)=0,"",IF(OR(NOT(ISNUMBER(A400)),B400="",COUNTIFS(Reparto!$A$8:INDEX(Reparto!$A$8:$A$11,Reparto!$E$5),C400)&lt;&gt;1,NOT(ISNUMBER(D400)),ABS(D400-ROUND(D400,2))&gt;0.000001,MIN(J400:M400)&lt;0,SUM(J400:M400)&lt;=0,COUNT(J400:M400)&lt;&gt;4,ABS(SUM(N400:Q400)-D400)&gt;0.000001),"REVISAR datos","Correcto"))</f>
        <v/>
      </c>
    </row>
    <row r="401" customFormat="false" ht="24" hidden="false" customHeight="true" outlineLevel="0" collapsed="false">
      <c r="A401" s="19"/>
      <c r="B401" s="17"/>
      <c r="C401" s="17"/>
      <c r="D401" s="18"/>
      <c r="E401" s="17"/>
      <c r="F401" s="17"/>
      <c r="G401" s="17"/>
      <c r="H401" s="17"/>
      <c r="I401" s="17"/>
      <c r="J401" s="2" t="n">
        <f aca="false">IF(1&gt;Reparto!$E$5,0,IF(F401="",Reparto!$D$8,F401))</f>
        <v>1800</v>
      </c>
      <c r="K401" s="2" t="n">
        <f aca="false">IF(2&gt;Reparto!$E$5,0,IF(G401="",Reparto!$D$9,G401))</f>
        <v>1200</v>
      </c>
      <c r="L401" s="2" t="n">
        <f aca="false">IF(3&gt;Reparto!$E$5,0,IF(H401="",Reparto!$D$10,H401))</f>
        <v>0</v>
      </c>
      <c r="M401" s="2" t="n">
        <f aca="false">IF(4&gt;Reparto!$E$5,0,IF(I401="",Reparto!$D$11,I401))</f>
        <v>0</v>
      </c>
      <c r="N401" s="8" t="n">
        <f aca="false">IF(OR(NOT(ISNUMBER(D401)),SUM(J401:M401)&lt;=0),0,SIGN(D401)*(V401+IF(AE401&lt;=$Z401,1,0))/100)</f>
        <v>0</v>
      </c>
      <c r="O401" s="8" t="n">
        <f aca="false">IF(OR(NOT(ISNUMBER(D401)),SUM(J401:M401)&lt;=0),0,SIGN(D401)*(W401+IF(AF401&lt;=$Z401,1,0))/100)</f>
        <v>0</v>
      </c>
      <c r="P401" s="8" t="n">
        <f aca="false">IF(OR(NOT(ISNUMBER(D401)),SUM(J401:M401)&lt;=0),0,SIGN(D401)*(X401+IF(AG401&lt;=$Z401,1,0))/100)</f>
        <v>0</v>
      </c>
      <c r="Q401" s="8" t="n">
        <f aca="false">IF(OR(NOT(ISNUMBER(D401)),SUM(J401:M401)&lt;=0),0,SIGN(D401)*(Y401+IF(AH401&lt;=$Z401,1,0))/100)</f>
        <v>0</v>
      </c>
      <c r="R401" s="2" t="n">
        <f aca="false">IF(OR(NOT(ISNUMBER(D401)),SUM(J401:M401)&lt;=0),0,ROUND(ROUND(ABS(D401)*100,0)*J401/SUM(J401:M401),10))</f>
        <v>0</v>
      </c>
      <c r="S401" s="2" t="n">
        <f aca="false">IF(OR(NOT(ISNUMBER(D401)),SUM(J401:M401)&lt;=0),0,ROUND(ROUND(ABS(D401)*100,0)*K401/SUM(J401:M401),10))</f>
        <v>0</v>
      </c>
      <c r="T401" s="2" t="n">
        <f aca="false">IF(OR(NOT(ISNUMBER(D401)),SUM(J401:M401)&lt;=0),0,ROUND(ROUND(ABS(D401)*100,0)*L401/SUM(J401:M401),10))</f>
        <v>0</v>
      </c>
      <c r="U401" s="2" t="n">
        <f aca="false">IF(OR(NOT(ISNUMBER(D401)),SUM(J401:M401)&lt;=0),0,ROUND(ROUND(ABS(D401)*100,0)*M401/SUM(J401:M401),10))</f>
        <v>0</v>
      </c>
      <c r="V401" s="2" t="n">
        <f aca="false">INT(R401)</f>
        <v>0</v>
      </c>
      <c r="W401" s="2" t="n">
        <f aca="false">INT(S401)</f>
        <v>0</v>
      </c>
      <c r="X401" s="2" t="n">
        <f aca="false">INT(T401)</f>
        <v>0</v>
      </c>
      <c r="Y401" s="2" t="n">
        <f aca="false">INT(U401)</f>
        <v>0</v>
      </c>
      <c r="Z401" s="2" t="n">
        <f aca="false">IF(ISNUMBER(D401),ROUND(ABS(D401)*100,0)-SUM(V401:Y401),0)</f>
        <v>0</v>
      </c>
      <c r="AA401" s="2" t="n">
        <f aca="false">ROUND(R401-V401,10)</f>
        <v>0</v>
      </c>
      <c r="AB401" s="2" t="n">
        <f aca="false">ROUND(S401-W401,10)</f>
        <v>0</v>
      </c>
      <c r="AC401" s="2" t="n">
        <f aca="false">ROUND(T401-X401,10)</f>
        <v>0</v>
      </c>
      <c r="AD401" s="2" t="n">
        <f aca="false">ROUND(U401-Y401,10)</f>
        <v>0</v>
      </c>
      <c r="AE401" s="2" t="n">
        <f aca="false">COUNTIFS($AA401:$AD401,"&gt;"&amp;AA401)+COUNTIFS($AA401:AA401,AA401)</f>
        <v>1</v>
      </c>
      <c r="AF401" s="2" t="n">
        <f aca="false">COUNTIFS($AA401:$AD401,"&gt;"&amp;AB401)+COUNTIFS($AA401:AB401,AB401)</f>
        <v>2</v>
      </c>
      <c r="AG401" s="2" t="n">
        <f aca="false">COUNTIFS($AA401:$AD401,"&gt;"&amp;AC401)+COUNTIFS($AA401:AC401,AC401)</f>
        <v>3</v>
      </c>
      <c r="AH401" s="2" t="n">
        <f aca="false">COUNTIFS($AA401:$AD401,"&gt;"&amp;AD401)+COUNTIFS($AA401:AD401,AD401)</f>
        <v>4</v>
      </c>
      <c r="AI401" s="2" t="str">
        <f aca="false">IF(COUNTA(A401:I401)=0,"",IF(OR(NOT(ISNUMBER(A401)),B401="",COUNTIFS(Reparto!$A$8:INDEX(Reparto!$A$8:$A$11,Reparto!$E$5),C401)&lt;&gt;1,NOT(ISNUMBER(D401)),ABS(D401-ROUND(D401,2))&gt;0.000001,MIN(J401:M401)&lt;0,SUM(J401:M401)&lt;=0,COUNT(J401:M401)&lt;&gt;4,ABS(SUM(N401:Q401)-D401)&gt;0.000001),"REVISAR datos","Correcto"))</f>
        <v/>
      </c>
    </row>
    <row r="402" customFormat="false" ht="24" hidden="false" customHeight="true" outlineLevel="0" collapsed="false">
      <c r="A402" s="19"/>
      <c r="B402" s="17"/>
      <c r="C402" s="17"/>
      <c r="D402" s="18"/>
      <c r="E402" s="17"/>
      <c r="F402" s="17"/>
      <c r="G402" s="17"/>
      <c r="H402" s="17"/>
      <c r="I402" s="17"/>
      <c r="J402" s="2" t="n">
        <f aca="false">IF(1&gt;Reparto!$E$5,0,IF(F402="",Reparto!$D$8,F402))</f>
        <v>1800</v>
      </c>
      <c r="K402" s="2" t="n">
        <f aca="false">IF(2&gt;Reparto!$E$5,0,IF(G402="",Reparto!$D$9,G402))</f>
        <v>1200</v>
      </c>
      <c r="L402" s="2" t="n">
        <f aca="false">IF(3&gt;Reparto!$E$5,0,IF(H402="",Reparto!$D$10,H402))</f>
        <v>0</v>
      </c>
      <c r="M402" s="2" t="n">
        <f aca="false">IF(4&gt;Reparto!$E$5,0,IF(I402="",Reparto!$D$11,I402))</f>
        <v>0</v>
      </c>
      <c r="N402" s="8" t="n">
        <f aca="false">IF(OR(NOT(ISNUMBER(D402)),SUM(J402:M402)&lt;=0),0,SIGN(D402)*(V402+IF(AE402&lt;=$Z402,1,0))/100)</f>
        <v>0</v>
      </c>
      <c r="O402" s="8" t="n">
        <f aca="false">IF(OR(NOT(ISNUMBER(D402)),SUM(J402:M402)&lt;=0),0,SIGN(D402)*(W402+IF(AF402&lt;=$Z402,1,0))/100)</f>
        <v>0</v>
      </c>
      <c r="P402" s="8" t="n">
        <f aca="false">IF(OR(NOT(ISNUMBER(D402)),SUM(J402:M402)&lt;=0),0,SIGN(D402)*(X402+IF(AG402&lt;=$Z402,1,0))/100)</f>
        <v>0</v>
      </c>
      <c r="Q402" s="8" t="n">
        <f aca="false">IF(OR(NOT(ISNUMBER(D402)),SUM(J402:M402)&lt;=0),0,SIGN(D402)*(Y402+IF(AH402&lt;=$Z402,1,0))/100)</f>
        <v>0</v>
      </c>
      <c r="R402" s="2" t="n">
        <f aca="false">IF(OR(NOT(ISNUMBER(D402)),SUM(J402:M402)&lt;=0),0,ROUND(ROUND(ABS(D402)*100,0)*J402/SUM(J402:M402),10))</f>
        <v>0</v>
      </c>
      <c r="S402" s="2" t="n">
        <f aca="false">IF(OR(NOT(ISNUMBER(D402)),SUM(J402:M402)&lt;=0),0,ROUND(ROUND(ABS(D402)*100,0)*K402/SUM(J402:M402),10))</f>
        <v>0</v>
      </c>
      <c r="T402" s="2" t="n">
        <f aca="false">IF(OR(NOT(ISNUMBER(D402)),SUM(J402:M402)&lt;=0),0,ROUND(ROUND(ABS(D402)*100,0)*L402/SUM(J402:M402),10))</f>
        <v>0</v>
      </c>
      <c r="U402" s="2" t="n">
        <f aca="false">IF(OR(NOT(ISNUMBER(D402)),SUM(J402:M402)&lt;=0),0,ROUND(ROUND(ABS(D402)*100,0)*M402/SUM(J402:M402),10))</f>
        <v>0</v>
      </c>
      <c r="V402" s="2" t="n">
        <f aca="false">INT(R402)</f>
        <v>0</v>
      </c>
      <c r="W402" s="2" t="n">
        <f aca="false">INT(S402)</f>
        <v>0</v>
      </c>
      <c r="X402" s="2" t="n">
        <f aca="false">INT(T402)</f>
        <v>0</v>
      </c>
      <c r="Y402" s="2" t="n">
        <f aca="false">INT(U402)</f>
        <v>0</v>
      </c>
      <c r="Z402" s="2" t="n">
        <f aca="false">IF(ISNUMBER(D402),ROUND(ABS(D402)*100,0)-SUM(V402:Y402),0)</f>
        <v>0</v>
      </c>
      <c r="AA402" s="2" t="n">
        <f aca="false">ROUND(R402-V402,10)</f>
        <v>0</v>
      </c>
      <c r="AB402" s="2" t="n">
        <f aca="false">ROUND(S402-W402,10)</f>
        <v>0</v>
      </c>
      <c r="AC402" s="2" t="n">
        <f aca="false">ROUND(T402-X402,10)</f>
        <v>0</v>
      </c>
      <c r="AD402" s="2" t="n">
        <f aca="false">ROUND(U402-Y402,10)</f>
        <v>0</v>
      </c>
      <c r="AE402" s="2" t="n">
        <f aca="false">COUNTIFS($AA402:$AD402,"&gt;"&amp;AA402)+COUNTIFS($AA402:AA402,AA402)</f>
        <v>1</v>
      </c>
      <c r="AF402" s="2" t="n">
        <f aca="false">COUNTIFS($AA402:$AD402,"&gt;"&amp;AB402)+COUNTIFS($AA402:AB402,AB402)</f>
        <v>2</v>
      </c>
      <c r="AG402" s="2" t="n">
        <f aca="false">COUNTIFS($AA402:$AD402,"&gt;"&amp;AC402)+COUNTIFS($AA402:AC402,AC402)</f>
        <v>3</v>
      </c>
      <c r="AH402" s="2" t="n">
        <f aca="false">COUNTIFS($AA402:$AD402,"&gt;"&amp;AD402)+COUNTIFS($AA402:AD402,AD402)</f>
        <v>4</v>
      </c>
      <c r="AI402" s="2" t="str">
        <f aca="false">IF(COUNTA(A402:I402)=0,"",IF(OR(NOT(ISNUMBER(A402)),B402="",COUNTIFS(Reparto!$A$8:INDEX(Reparto!$A$8:$A$11,Reparto!$E$5),C402)&lt;&gt;1,NOT(ISNUMBER(D402)),ABS(D402-ROUND(D402,2))&gt;0.000001,MIN(J402:M402)&lt;0,SUM(J402:M402)&lt;=0,COUNT(J402:M402)&lt;&gt;4,ABS(SUM(N402:Q402)-D402)&gt;0.000001),"REVISAR datos","Correcto"))</f>
        <v/>
      </c>
    </row>
    <row r="403" customFormat="false" ht="24" hidden="false" customHeight="true" outlineLevel="0" collapsed="false">
      <c r="A403" s="19"/>
      <c r="B403" s="17"/>
      <c r="C403" s="17"/>
      <c r="D403" s="18"/>
      <c r="E403" s="17"/>
      <c r="F403" s="17"/>
      <c r="G403" s="17"/>
      <c r="H403" s="17"/>
      <c r="I403" s="17"/>
      <c r="J403" s="2" t="n">
        <f aca="false">IF(1&gt;Reparto!$E$5,0,IF(F403="",Reparto!$D$8,F403))</f>
        <v>1800</v>
      </c>
      <c r="K403" s="2" t="n">
        <f aca="false">IF(2&gt;Reparto!$E$5,0,IF(G403="",Reparto!$D$9,G403))</f>
        <v>1200</v>
      </c>
      <c r="L403" s="2" t="n">
        <f aca="false">IF(3&gt;Reparto!$E$5,0,IF(H403="",Reparto!$D$10,H403))</f>
        <v>0</v>
      </c>
      <c r="M403" s="2" t="n">
        <f aca="false">IF(4&gt;Reparto!$E$5,0,IF(I403="",Reparto!$D$11,I403))</f>
        <v>0</v>
      </c>
      <c r="N403" s="8" t="n">
        <f aca="false">IF(OR(NOT(ISNUMBER(D403)),SUM(J403:M403)&lt;=0),0,SIGN(D403)*(V403+IF(AE403&lt;=$Z403,1,0))/100)</f>
        <v>0</v>
      </c>
      <c r="O403" s="8" t="n">
        <f aca="false">IF(OR(NOT(ISNUMBER(D403)),SUM(J403:M403)&lt;=0),0,SIGN(D403)*(W403+IF(AF403&lt;=$Z403,1,0))/100)</f>
        <v>0</v>
      </c>
      <c r="P403" s="8" t="n">
        <f aca="false">IF(OR(NOT(ISNUMBER(D403)),SUM(J403:M403)&lt;=0),0,SIGN(D403)*(X403+IF(AG403&lt;=$Z403,1,0))/100)</f>
        <v>0</v>
      </c>
      <c r="Q403" s="8" t="n">
        <f aca="false">IF(OR(NOT(ISNUMBER(D403)),SUM(J403:M403)&lt;=0),0,SIGN(D403)*(Y403+IF(AH403&lt;=$Z403,1,0))/100)</f>
        <v>0</v>
      </c>
      <c r="R403" s="2" t="n">
        <f aca="false">IF(OR(NOT(ISNUMBER(D403)),SUM(J403:M403)&lt;=0),0,ROUND(ROUND(ABS(D403)*100,0)*J403/SUM(J403:M403),10))</f>
        <v>0</v>
      </c>
      <c r="S403" s="2" t="n">
        <f aca="false">IF(OR(NOT(ISNUMBER(D403)),SUM(J403:M403)&lt;=0),0,ROUND(ROUND(ABS(D403)*100,0)*K403/SUM(J403:M403),10))</f>
        <v>0</v>
      </c>
      <c r="T403" s="2" t="n">
        <f aca="false">IF(OR(NOT(ISNUMBER(D403)),SUM(J403:M403)&lt;=0),0,ROUND(ROUND(ABS(D403)*100,0)*L403/SUM(J403:M403),10))</f>
        <v>0</v>
      </c>
      <c r="U403" s="2" t="n">
        <f aca="false">IF(OR(NOT(ISNUMBER(D403)),SUM(J403:M403)&lt;=0),0,ROUND(ROUND(ABS(D403)*100,0)*M403/SUM(J403:M403),10))</f>
        <v>0</v>
      </c>
      <c r="V403" s="2" t="n">
        <f aca="false">INT(R403)</f>
        <v>0</v>
      </c>
      <c r="W403" s="2" t="n">
        <f aca="false">INT(S403)</f>
        <v>0</v>
      </c>
      <c r="X403" s="2" t="n">
        <f aca="false">INT(T403)</f>
        <v>0</v>
      </c>
      <c r="Y403" s="2" t="n">
        <f aca="false">INT(U403)</f>
        <v>0</v>
      </c>
      <c r="Z403" s="2" t="n">
        <f aca="false">IF(ISNUMBER(D403),ROUND(ABS(D403)*100,0)-SUM(V403:Y403),0)</f>
        <v>0</v>
      </c>
      <c r="AA403" s="2" t="n">
        <f aca="false">ROUND(R403-V403,10)</f>
        <v>0</v>
      </c>
      <c r="AB403" s="2" t="n">
        <f aca="false">ROUND(S403-W403,10)</f>
        <v>0</v>
      </c>
      <c r="AC403" s="2" t="n">
        <f aca="false">ROUND(T403-X403,10)</f>
        <v>0</v>
      </c>
      <c r="AD403" s="2" t="n">
        <f aca="false">ROUND(U403-Y403,10)</f>
        <v>0</v>
      </c>
      <c r="AE403" s="2" t="n">
        <f aca="false">COUNTIFS($AA403:$AD403,"&gt;"&amp;AA403)+COUNTIFS($AA403:AA403,AA403)</f>
        <v>1</v>
      </c>
      <c r="AF403" s="2" t="n">
        <f aca="false">COUNTIFS($AA403:$AD403,"&gt;"&amp;AB403)+COUNTIFS($AA403:AB403,AB403)</f>
        <v>2</v>
      </c>
      <c r="AG403" s="2" t="n">
        <f aca="false">COUNTIFS($AA403:$AD403,"&gt;"&amp;AC403)+COUNTIFS($AA403:AC403,AC403)</f>
        <v>3</v>
      </c>
      <c r="AH403" s="2" t="n">
        <f aca="false">COUNTIFS($AA403:$AD403,"&gt;"&amp;AD403)+COUNTIFS($AA403:AD403,AD403)</f>
        <v>4</v>
      </c>
      <c r="AI403" s="2" t="str">
        <f aca="false">IF(COUNTA(A403:I403)=0,"",IF(OR(NOT(ISNUMBER(A403)),B403="",COUNTIFS(Reparto!$A$8:INDEX(Reparto!$A$8:$A$11,Reparto!$E$5),C403)&lt;&gt;1,NOT(ISNUMBER(D403)),ABS(D403-ROUND(D403,2))&gt;0.000001,MIN(J403:M403)&lt;0,SUM(J403:M403)&lt;=0,COUNT(J403:M403)&lt;&gt;4,ABS(SUM(N403:Q403)-D403)&gt;0.000001),"REVISAR datos","Correcto"))</f>
        <v/>
      </c>
    </row>
    <row r="404" customFormat="false" ht="24" hidden="false" customHeight="true" outlineLevel="0" collapsed="false">
      <c r="A404" s="19"/>
      <c r="B404" s="17"/>
      <c r="C404" s="17"/>
      <c r="D404" s="18"/>
      <c r="E404" s="17"/>
      <c r="F404" s="17"/>
      <c r="G404" s="17"/>
      <c r="H404" s="17"/>
      <c r="I404" s="17"/>
      <c r="J404" s="2" t="n">
        <f aca="false">IF(1&gt;Reparto!$E$5,0,IF(F404="",Reparto!$D$8,F404))</f>
        <v>1800</v>
      </c>
      <c r="K404" s="2" t="n">
        <f aca="false">IF(2&gt;Reparto!$E$5,0,IF(G404="",Reparto!$D$9,G404))</f>
        <v>1200</v>
      </c>
      <c r="L404" s="2" t="n">
        <f aca="false">IF(3&gt;Reparto!$E$5,0,IF(H404="",Reparto!$D$10,H404))</f>
        <v>0</v>
      </c>
      <c r="M404" s="2" t="n">
        <f aca="false">IF(4&gt;Reparto!$E$5,0,IF(I404="",Reparto!$D$11,I404))</f>
        <v>0</v>
      </c>
      <c r="N404" s="8" t="n">
        <f aca="false">IF(OR(NOT(ISNUMBER(D404)),SUM(J404:M404)&lt;=0),0,SIGN(D404)*(V404+IF(AE404&lt;=$Z404,1,0))/100)</f>
        <v>0</v>
      </c>
      <c r="O404" s="8" t="n">
        <f aca="false">IF(OR(NOT(ISNUMBER(D404)),SUM(J404:M404)&lt;=0),0,SIGN(D404)*(W404+IF(AF404&lt;=$Z404,1,0))/100)</f>
        <v>0</v>
      </c>
      <c r="P404" s="8" t="n">
        <f aca="false">IF(OR(NOT(ISNUMBER(D404)),SUM(J404:M404)&lt;=0),0,SIGN(D404)*(X404+IF(AG404&lt;=$Z404,1,0))/100)</f>
        <v>0</v>
      </c>
      <c r="Q404" s="8" t="n">
        <f aca="false">IF(OR(NOT(ISNUMBER(D404)),SUM(J404:M404)&lt;=0),0,SIGN(D404)*(Y404+IF(AH404&lt;=$Z404,1,0))/100)</f>
        <v>0</v>
      </c>
      <c r="R404" s="2" t="n">
        <f aca="false">IF(OR(NOT(ISNUMBER(D404)),SUM(J404:M404)&lt;=0),0,ROUND(ROUND(ABS(D404)*100,0)*J404/SUM(J404:M404),10))</f>
        <v>0</v>
      </c>
      <c r="S404" s="2" t="n">
        <f aca="false">IF(OR(NOT(ISNUMBER(D404)),SUM(J404:M404)&lt;=0),0,ROUND(ROUND(ABS(D404)*100,0)*K404/SUM(J404:M404),10))</f>
        <v>0</v>
      </c>
      <c r="T404" s="2" t="n">
        <f aca="false">IF(OR(NOT(ISNUMBER(D404)),SUM(J404:M404)&lt;=0),0,ROUND(ROUND(ABS(D404)*100,0)*L404/SUM(J404:M404),10))</f>
        <v>0</v>
      </c>
      <c r="U404" s="2" t="n">
        <f aca="false">IF(OR(NOT(ISNUMBER(D404)),SUM(J404:M404)&lt;=0),0,ROUND(ROUND(ABS(D404)*100,0)*M404/SUM(J404:M404),10))</f>
        <v>0</v>
      </c>
      <c r="V404" s="2" t="n">
        <f aca="false">INT(R404)</f>
        <v>0</v>
      </c>
      <c r="W404" s="2" t="n">
        <f aca="false">INT(S404)</f>
        <v>0</v>
      </c>
      <c r="X404" s="2" t="n">
        <f aca="false">INT(T404)</f>
        <v>0</v>
      </c>
      <c r="Y404" s="2" t="n">
        <f aca="false">INT(U404)</f>
        <v>0</v>
      </c>
      <c r="Z404" s="2" t="n">
        <f aca="false">IF(ISNUMBER(D404),ROUND(ABS(D404)*100,0)-SUM(V404:Y404),0)</f>
        <v>0</v>
      </c>
      <c r="AA404" s="2" t="n">
        <f aca="false">ROUND(R404-V404,10)</f>
        <v>0</v>
      </c>
      <c r="AB404" s="2" t="n">
        <f aca="false">ROUND(S404-W404,10)</f>
        <v>0</v>
      </c>
      <c r="AC404" s="2" t="n">
        <f aca="false">ROUND(T404-X404,10)</f>
        <v>0</v>
      </c>
      <c r="AD404" s="2" t="n">
        <f aca="false">ROUND(U404-Y404,10)</f>
        <v>0</v>
      </c>
      <c r="AE404" s="2" t="n">
        <f aca="false">COUNTIFS($AA404:$AD404,"&gt;"&amp;AA404)+COUNTIFS($AA404:AA404,AA404)</f>
        <v>1</v>
      </c>
      <c r="AF404" s="2" t="n">
        <f aca="false">COUNTIFS($AA404:$AD404,"&gt;"&amp;AB404)+COUNTIFS($AA404:AB404,AB404)</f>
        <v>2</v>
      </c>
      <c r="AG404" s="2" t="n">
        <f aca="false">COUNTIFS($AA404:$AD404,"&gt;"&amp;AC404)+COUNTIFS($AA404:AC404,AC404)</f>
        <v>3</v>
      </c>
      <c r="AH404" s="2" t="n">
        <f aca="false">COUNTIFS($AA404:$AD404,"&gt;"&amp;AD404)+COUNTIFS($AA404:AD404,AD404)</f>
        <v>4</v>
      </c>
      <c r="AI404" s="2" t="str">
        <f aca="false">IF(COUNTA(A404:I404)=0,"",IF(OR(NOT(ISNUMBER(A404)),B404="",COUNTIFS(Reparto!$A$8:INDEX(Reparto!$A$8:$A$11,Reparto!$E$5),C404)&lt;&gt;1,NOT(ISNUMBER(D404)),ABS(D404-ROUND(D404,2))&gt;0.000001,MIN(J404:M404)&lt;0,SUM(J404:M404)&lt;=0,COUNT(J404:M404)&lt;&gt;4,ABS(SUM(N404:Q404)-D404)&gt;0.000001),"REVISAR datos","Correcto"))</f>
        <v/>
      </c>
    </row>
    <row r="405" customFormat="false" ht="24" hidden="false" customHeight="true" outlineLevel="0" collapsed="false">
      <c r="A405" s="19"/>
      <c r="B405" s="17"/>
      <c r="C405" s="17"/>
      <c r="D405" s="18"/>
      <c r="E405" s="17"/>
      <c r="F405" s="17"/>
      <c r="G405" s="17"/>
      <c r="H405" s="17"/>
      <c r="I405" s="17"/>
      <c r="J405" s="2" t="n">
        <f aca="false">IF(1&gt;Reparto!$E$5,0,IF(F405="",Reparto!$D$8,F405))</f>
        <v>1800</v>
      </c>
      <c r="K405" s="2" t="n">
        <f aca="false">IF(2&gt;Reparto!$E$5,0,IF(G405="",Reparto!$D$9,G405))</f>
        <v>1200</v>
      </c>
      <c r="L405" s="2" t="n">
        <f aca="false">IF(3&gt;Reparto!$E$5,0,IF(H405="",Reparto!$D$10,H405))</f>
        <v>0</v>
      </c>
      <c r="M405" s="2" t="n">
        <f aca="false">IF(4&gt;Reparto!$E$5,0,IF(I405="",Reparto!$D$11,I405))</f>
        <v>0</v>
      </c>
      <c r="N405" s="8" t="n">
        <f aca="false">IF(OR(NOT(ISNUMBER(D405)),SUM(J405:M405)&lt;=0),0,SIGN(D405)*(V405+IF(AE405&lt;=$Z405,1,0))/100)</f>
        <v>0</v>
      </c>
      <c r="O405" s="8" t="n">
        <f aca="false">IF(OR(NOT(ISNUMBER(D405)),SUM(J405:M405)&lt;=0),0,SIGN(D405)*(W405+IF(AF405&lt;=$Z405,1,0))/100)</f>
        <v>0</v>
      </c>
      <c r="P405" s="8" t="n">
        <f aca="false">IF(OR(NOT(ISNUMBER(D405)),SUM(J405:M405)&lt;=0),0,SIGN(D405)*(X405+IF(AG405&lt;=$Z405,1,0))/100)</f>
        <v>0</v>
      </c>
      <c r="Q405" s="8" t="n">
        <f aca="false">IF(OR(NOT(ISNUMBER(D405)),SUM(J405:M405)&lt;=0),0,SIGN(D405)*(Y405+IF(AH405&lt;=$Z405,1,0))/100)</f>
        <v>0</v>
      </c>
      <c r="R405" s="2" t="n">
        <f aca="false">IF(OR(NOT(ISNUMBER(D405)),SUM(J405:M405)&lt;=0),0,ROUND(ROUND(ABS(D405)*100,0)*J405/SUM(J405:M405),10))</f>
        <v>0</v>
      </c>
      <c r="S405" s="2" t="n">
        <f aca="false">IF(OR(NOT(ISNUMBER(D405)),SUM(J405:M405)&lt;=0),0,ROUND(ROUND(ABS(D405)*100,0)*K405/SUM(J405:M405),10))</f>
        <v>0</v>
      </c>
      <c r="T405" s="2" t="n">
        <f aca="false">IF(OR(NOT(ISNUMBER(D405)),SUM(J405:M405)&lt;=0),0,ROUND(ROUND(ABS(D405)*100,0)*L405/SUM(J405:M405),10))</f>
        <v>0</v>
      </c>
      <c r="U405" s="2" t="n">
        <f aca="false">IF(OR(NOT(ISNUMBER(D405)),SUM(J405:M405)&lt;=0),0,ROUND(ROUND(ABS(D405)*100,0)*M405/SUM(J405:M405),10))</f>
        <v>0</v>
      </c>
      <c r="V405" s="2" t="n">
        <f aca="false">INT(R405)</f>
        <v>0</v>
      </c>
      <c r="W405" s="2" t="n">
        <f aca="false">INT(S405)</f>
        <v>0</v>
      </c>
      <c r="X405" s="2" t="n">
        <f aca="false">INT(T405)</f>
        <v>0</v>
      </c>
      <c r="Y405" s="2" t="n">
        <f aca="false">INT(U405)</f>
        <v>0</v>
      </c>
      <c r="Z405" s="2" t="n">
        <f aca="false">IF(ISNUMBER(D405),ROUND(ABS(D405)*100,0)-SUM(V405:Y405),0)</f>
        <v>0</v>
      </c>
      <c r="AA405" s="2" t="n">
        <f aca="false">ROUND(R405-V405,10)</f>
        <v>0</v>
      </c>
      <c r="AB405" s="2" t="n">
        <f aca="false">ROUND(S405-W405,10)</f>
        <v>0</v>
      </c>
      <c r="AC405" s="2" t="n">
        <f aca="false">ROUND(T405-X405,10)</f>
        <v>0</v>
      </c>
      <c r="AD405" s="2" t="n">
        <f aca="false">ROUND(U405-Y405,10)</f>
        <v>0</v>
      </c>
      <c r="AE405" s="2" t="n">
        <f aca="false">COUNTIFS($AA405:$AD405,"&gt;"&amp;AA405)+COUNTIFS($AA405:AA405,AA405)</f>
        <v>1</v>
      </c>
      <c r="AF405" s="2" t="n">
        <f aca="false">COUNTIFS($AA405:$AD405,"&gt;"&amp;AB405)+COUNTIFS($AA405:AB405,AB405)</f>
        <v>2</v>
      </c>
      <c r="AG405" s="2" t="n">
        <f aca="false">COUNTIFS($AA405:$AD405,"&gt;"&amp;AC405)+COUNTIFS($AA405:AC405,AC405)</f>
        <v>3</v>
      </c>
      <c r="AH405" s="2" t="n">
        <f aca="false">COUNTIFS($AA405:$AD405,"&gt;"&amp;AD405)+COUNTIFS($AA405:AD405,AD405)</f>
        <v>4</v>
      </c>
      <c r="AI405" s="2" t="str">
        <f aca="false">IF(COUNTA(A405:I405)=0,"",IF(OR(NOT(ISNUMBER(A405)),B405="",COUNTIFS(Reparto!$A$8:INDEX(Reparto!$A$8:$A$11,Reparto!$E$5),C405)&lt;&gt;1,NOT(ISNUMBER(D405)),ABS(D405-ROUND(D405,2))&gt;0.000001,MIN(J405:M405)&lt;0,SUM(J405:M405)&lt;=0,COUNT(J405:M405)&lt;&gt;4,ABS(SUM(N405:Q405)-D405)&gt;0.000001),"REVISAR datos","Correcto"))</f>
        <v/>
      </c>
    </row>
    <row r="406" customFormat="false" ht="24" hidden="false" customHeight="true" outlineLevel="0" collapsed="false">
      <c r="A406" s="19"/>
      <c r="B406" s="17"/>
      <c r="C406" s="17"/>
      <c r="D406" s="18"/>
      <c r="E406" s="17"/>
      <c r="F406" s="17"/>
      <c r="G406" s="17"/>
      <c r="H406" s="17"/>
      <c r="I406" s="17"/>
      <c r="J406" s="2" t="n">
        <f aca="false">IF(1&gt;Reparto!$E$5,0,IF(F406="",Reparto!$D$8,F406))</f>
        <v>1800</v>
      </c>
      <c r="K406" s="2" t="n">
        <f aca="false">IF(2&gt;Reparto!$E$5,0,IF(G406="",Reparto!$D$9,G406))</f>
        <v>1200</v>
      </c>
      <c r="L406" s="2" t="n">
        <f aca="false">IF(3&gt;Reparto!$E$5,0,IF(H406="",Reparto!$D$10,H406))</f>
        <v>0</v>
      </c>
      <c r="M406" s="2" t="n">
        <f aca="false">IF(4&gt;Reparto!$E$5,0,IF(I406="",Reparto!$D$11,I406))</f>
        <v>0</v>
      </c>
      <c r="N406" s="8" t="n">
        <f aca="false">IF(OR(NOT(ISNUMBER(D406)),SUM(J406:M406)&lt;=0),0,SIGN(D406)*(V406+IF(AE406&lt;=$Z406,1,0))/100)</f>
        <v>0</v>
      </c>
      <c r="O406" s="8" t="n">
        <f aca="false">IF(OR(NOT(ISNUMBER(D406)),SUM(J406:M406)&lt;=0),0,SIGN(D406)*(W406+IF(AF406&lt;=$Z406,1,0))/100)</f>
        <v>0</v>
      </c>
      <c r="P406" s="8" t="n">
        <f aca="false">IF(OR(NOT(ISNUMBER(D406)),SUM(J406:M406)&lt;=0),0,SIGN(D406)*(X406+IF(AG406&lt;=$Z406,1,0))/100)</f>
        <v>0</v>
      </c>
      <c r="Q406" s="8" t="n">
        <f aca="false">IF(OR(NOT(ISNUMBER(D406)),SUM(J406:M406)&lt;=0),0,SIGN(D406)*(Y406+IF(AH406&lt;=$Z406,1,0))/100)</f>
        <v>0</v>
      </c>
      <c r="R406" s="2" t="n">
        <f aca="false">IF(OR(NOT(ISNUMBER(D406)),SUM(J406:M406)&lt;=0),0,ROUND(ROUND(ABS(D406)*100,0)*J406/SUM(J406:M406),10))</f>
        <v>0</v>
      </c>
      <c r="S406" s="2" t="n">
        <f aca="false">IF(OR(NOT(ISNUMBER(D406)),SUM(J406:M406)&lt;=0),0,ROUND(ROUND(ABS(D406)*100,0)*K406/SUM(J406:M406),10))</f>
        <v>0</v>
      </c>
      <c r="T406" s="2" t="n">
        <f aca="false">IF(OR(NOT(ISNUMBER(D406)),SUM(J406:M406)&lt;=0),0,ROUND(ROUND(ABS(D406)*100,0)*L406/SUM(J406:M406),10))</f>
        <v>0</v>
      </c>
      <c r="U406" s="2" t="n">
        <f aca="false">IF(OR(NOT(ISNUMBER(D406)),SUM(J406:M406)&lt;=0),0,ROUND(ROUND(ABS(D406)*100,0)*M406/SUM(J406:M406),10))</f>
        <v>0</v>
      </c>
      <c r="V406" s="2" t="n">
        <f aca="false">INT(R406)</f>
        <v>0</v>
      </c>
      <c r="W406" s="2" t="n">
        <f aca="false">INT(S406)</f>
        <v>0</v>
      </c>
      <c r="X406" s="2" t="n">
        <f aca="false">INT(T406)</f>
        <v>0</v>
      </c>
      <c r="Y406" s="2" t="n">
        <f aca="false">INT(U406)</f>
        <v>0</v>
      </c>
      <c r="Z406" s="2" t="n">
        <f aca="false">IF(ISNUMBER(D406),ROUND(ABS(D406)*100,0)-SUM(V406:Y406),0)</f>
        <v>0</v>
      </c>
      <c r="AA406" s="2" t="n">
        <f aca="false">ROUND(R406-V406,10)</f>
        <v>0</v>
      </c>
      <c r="AB406" s="2" t="n">
        <f aca="false">ROUND(S406-W406,10)</f>
        <v>0</v>
      </c>
      <c r="AC406" s="2" t="n">
        <f aca="false">ROUND(T406-X406,10)</f>
        <v>0</v>
      </c>
      <c r="AD406" s="2" t="n">
        <f aca="false">ROUND(U406-Y406,10)</f>
        <v>0</v>
      </c>
      <c r="AE406" s="2" t="n">
        <f aca="false">COUNTIFS($AA406:$AD406,"&gt;"&amp;AA406)+COUNTIFS($AA406:AA406,AA406)</f>
        <v>1</v>
      </c>
      <c r="AF406" s="2" t="n">
        <f aca="false">COUNTIFS($AA406:$AD406,"&gt;"&amp;AB406)+COUNTIFS($AA406:AB406,AB406)</f>
        <v>2</v>
      </c>
      <c r="AG406" s="2" t="n">
        <f aca="false">COUNTIFS($AA406:$AD406,"&gt;"&amp;AC406)+COUNTIFS($AA406:AC406,AC406)</f>
        <v>3</v>
      </c>
      <c r="AH406" s="2" t="n">
        <f aca="false">COUNTIFS($AA406:$AD406,"&gt;"&amp;AD406)+COUNTIFS($AA406:AD406,AD406)</f>
        <v>4</v>
      </c>
      <c r="AI406" s="2" t="str">
        <f aca="false">IF(COUNTA(A406:I406)=0,"",IF(OR(NOT(ISNUMBER(A406)),B406="",COUNTIFS(Reparto!$A$8:INDEX(Reparto!$A$8:$A$11,Reparto!$E$5),C406)&lt;&gt;1,NOT(ISNUMBER(D406)),ABS(D406-ROUND(D406,2))&gt;0.000001,MIN(J406:M406)&lt;0,SUM(J406:M406)&lt;=0,COUNT(J406:M406)&lt;&gt;4,ABS(SUM(N406:Q406)-D406)&gt;0.000001),"REVISAR datos","Correcto"))</f>
        <v/>
      </c>
    </row>
    <row r="407" customFormat="false" ht="24" hidden="false" customHeight="true" outlineLevel="0" collapsed="false">
      <c r="A407" s="19"/>
      <c r="B407" s="17"/>
      <c r="C407" s="17"/>
      <c r="D407" s="18"/>
      <c r="E407" s="17"/>
      <c r="F407" s="17"/>
      <c r="G407" s="17"/>
      <c r="H407" s="17"/>
      <c r="I407" s="17"/>
      <c r="J407" s="2" t="n">
        <f aca="false">IF(1&gt;Reparto!$E$5,0,IF(F407="",Reparto!$D$8,F407))</f>
        <v>1800</v>
      </c>
      <c r="K407" s="2" t="n">
        <f aca="false">IF(2&gt;Reparto!$E$5,0,IF(G407="",Reparto!$D$9,G407))</f>
        <v>1200</v>
      </c>
      <c r="L407" s="2" t="n">
        <f aca="false">IF(3&gt;Reparto!$E$5,0,IF(H407="",Reparto!$D$10,H407))</f>
        <v>0</v>
      </c>
      <c r="M407" s="2" t="n">
        <f aca="false">IF(4&gt;Reparto!$E$5,0,IF(I407="",Reparto!$D$11,I407))</f>
        <v>0</v>
      </c>
      <c r="N407" s="8" t="n">
        <f aca="false">IF(OR(NOT(ISNUMBER(D407)),SUM(J407:M407)&lt;=0),0,SIGN(D407)*(V407+IF(AE407&lt;=$Z407,1,0))/100)</f>
        <v>0</v>
      </c>
      <c r="O407" s="8" t="n">
        <f aca="false">IF(OR(NOT(ISNUMBER(D407)),SUM(J407:M407)&lt;=0),0,SIGN(D407)*(W407+IF(AF407&lt;=$Z407,1,0))/100)</f>
        <v>0</v>
      </c>
      <c r="P407" s="8" t="n">
        <f aca="false">IF(OR(NOT(ISNUMBER(D407)),SUM(J407:M407)&lt;=0),0,SIGN(D407)*(X407+IF(AG407&lt;=$Z407,1,0))/100)</f>
        <v>0</v>
      </c>
      <c r="Q407" s="8" t="n">
        <f aca="false">IF(OR(NOT(ISNUMBER(D407)),SUM(J407:M407)&lt;=0),0,SIGN(D407)*(Y407+IF(AH407&lt;=$Z407,1,0))/100)</f>
        <v>0</v>
      </c>
      <c r="R407" s="2" t="n">
        <f aca="false">IF(OR(NOT(ISNUMBER(D407)),SUM(J407:M407)&lt;=0),0,ROUND(ROUND(ABS(D407)*100,0)*J407/SUM(J407:M407),10))</f>
        <v>0</v>
      </c>
      <c r="S407" s="2" t="n">
        <f aca="false">IF(OR(NOT(ISNUMBER(D407)),SUM(J407:M407)&lt;=0),0,ROUND(ROUND(ABS(D407)*100,0)*K407/SUM(J407:M407),10))</f>
        <v>0</v>
      </c>
      <c r="T407" s="2" t="n">
        <f aca="false">IF(OR(NOT(ISNUMBER(D407)),SUM(J407:M407)&lt;=0),0,ROUND(ROUND(ABS(D407)*100,0)*L407/SUM(J407:M407),10))</f>
        <v>0</v>
      </c>
      <c r="U407" s="2" t="n">
        <f aca="false">IF(OR(NOT(ISNUMBER(D407)),SUM(J407:M407)&lt;=0),0,ROUND(ROUND(ABS(D407)*100,0)*M407/SUM(J407:M407),10))</f>
        <v>0</v>
      </c>
      <c r="V407" s="2" t="n">
        <f aca="false">INT(R407)</f>
        <v>0</v>
      </c>
      <c r="W407" s="2" t="n">
        <f aca="false">INT(S407)</f>
        <v>0</v>
      </c>
      <c r="X407" s="2" t="n">
        <f aca="false">INT(T407)</f>
        <v>0</v>
      </c>
      <c r="Y407" s="2" t="n">
        <f aca="false">INT(U407)</f>
        <v>0</v>
      </c>
      <c r="Z407" s="2" t="n">
        <f aca="false">IF(ISNUMBER(D407),ROUND(ABS(D407)*100,0)-SUM(V407:Y407),0)</f>
        <v>0</v>
      </c>
      <c r="AA407" s="2" t="n">
        <f aca="false">ROUND(R407-V407,10)</f>
        <v>0</v>
      </c>
      <c r="AB407" s="2" t="n">
        <f aca="false">ROUND(S407-W407,10)</f>
        <v>0</v>
      </c>
      <c r="AC407" s="2" t="n">
        <f aca="false">ROUND(T407-X407,10)</f>
        <v>0</v>
      </c>
      <c r="AD407" s="2" t="n">
        <f aca="false">ROUND(U407-Y407,10)</f>
        <v>0</v>
      </c>
      <c r="AE407" s="2" t="n">
        <f aca="false">COUNTIFS($AA407:$AD407,"&gt;"&amp;AA407)+COUNTIFS($AA407:AA407,AA407)</f>
        <v>1</v>
      </c>
      <c r="AF407" s="2" t="n">
        <f aca="false">COUNTIFS($AA407:$AD407,"&gt;"&amp;AB407)+COUNTIFS($AA407:AB407,AB407)</f>
        <v>2</v>
      </c>
      <c r="AG407" s="2" t="n">
        <f aca="false">COUNTIFS($AA407:$AD407,"&gt;"&amp;AC407)+COUNTIFS($AA407:AC407,AC407)</f>
        <v>3</v>
      </c>
      <c r="AH407" s="2" t="n">
        <f aca="false">COUNTIFS($AA407:$AD407,"&gt;"&amp;AD407)+COUNTIFS($AA407:AD407,AD407)</f>
        <v>4</v>
      </c>
      <c r="AI407" s="2" t="str">
        <f aca="false">IF(COUNTA(A407:I407)=0,"",IF(OR(NOT(ISNUMBER(A407)),B407="",COUNTIFS(Reparto!$A$8:INDEX(Reparto!$A$8:$A$11,Reparto!$E$5),C407)&lt;&gt;1,NOT(ISNUMBER(D407)),ABS(D407-ROUND(D407,2))&gt;0.000001,MIN(J407:M407)&lt;0,SUM(J407:M407)&lt;=0,COUNT(J407:M407)&lt;&gt;4,ABS(SUM(N407:Q407)-D407)&gt;0.000001),"REVISAR datos","Correcto"))</f>
        <v/>
      </c>
    </row>
    <row r="408" customFormat="false" ht="24" hidden="false" customHeight="true" outlineLevel="0" collapsed="false">
      <c r="A408" s="19"/>
      <c r="B408" s="17"/>
      <c r="C408" s="17"/>
      <c r="D408" s="18"/>
      <c r="E408" s="17"/>
      <c r="F408" s="17"/>
      <c r="G408" s="17"/>
      <c r="H408" s="17"/>
      <c r="I408" s="17"/>
      <c r="J408" s="2" t="n">
        <f aca="false">IF(1&gt;Reparto!$E$5,0,IF(F408="",Reparto!$D$8,F408))</f>
        <v>1800</v>
      </c>
      <c r="K408" s="2" t="n">
        <f aca="false">IF(2&gt;Reparto!$E$5,0,IF(G408="",Reparto!$D$9,G408))</f>
        <v>1200</v>
      </c>
      <c r="L408" s="2" t="n">
        <f aca="false">IF(3&gt;Reparto!$E$5,0,IF(H408="",Reparto!$D$10,H408))</f>
        <v>0</v>
      </c>
      <c r="M408" s="2" t="n">
        <f aca="false">IF(4&gt;Reparto!$E$5,0,IF(I408="",Reparto!$D$11,I408))</f>
        <v>0</v>
      </c>
      <c r="N408" s="8" t="n">
        <f aca="false">IF(OR(NOT(ISNUMBER(D408)),SUM(J408:M408)&lt;=0),0,SIGN(D408)*(V408+IF(AE408&lt;=$Z408,1,0))/100)</f>
        <v>0</v>
      </c>
      <c r="O408" s="8" t="n">
        <f aca="false">IF(OR(NOT(ISNUMBER(D408)),SUM(J408:M408)&lt;=0),0,SIGN(D408)*(W408+IF(AF408&lt;=$Z408,1,0))/100)</f>
        <v>0</v>
      </c>
      <c r="P408" s="8" t="n">
        <f aca="false">IF(OR(NOT(ISNUMBER(D408)),SUM(J408:M408)&lt;=0),0,SIGN(D408)*(X408+IF(AG408&lt;=$Z408,1,0))/100)</f>
        <v>0</v>
      </c>
      <c r="Q408" s="8" t="n">
        <f aca="false">IF(OR(NOT(ISNUMBER(D408)),SUM(J408:M408)&lt;=0),0,SIGN(D408)*(Y408+IF(AH408&lt;=$Z408,1,0))/100)</f>
        <v>0</v>
      </c>
      <c r="R408" s="2" t="n">
        <f aca="false">IF(OR(NOT(ISNUMBER(D408)),SUM(J408:M408)&lt;=0),0,ROUND(ROUND(ABS(D408)*100,0)*J408/SUM(J408:M408),10))</f>
        <v>0</v>
      </c>
      <c r="S408" s="2" t="n">
        <f aca="false">IF(OR(NOT(ISNUMBER(D408)),SUM(J408:M408)&lt;=0),0,ROUND(ROUND(ABS(D408)*100,0)*K408/SUM(J408:M408),10))</f>
        <v>0</v>
      </c>
      <c r="T408" s="2" t="n">
        <f aca="false">IF(OR(NOT(ISNUMBER(D408)),SUM(J408:M408)&lt;=0),0,ROUND(ROUND(ABS(D408)*100,0)*L408/SUM(J408:M408),10))</f>
        <v>0</v>
      </c>
      <c r="U408" s="2" t="n">
        <f aca="false">IF(OR(NOT(ISNUMBER(D408)),SUM(J408:M408)&lt;=0),0,ROUND(ROUND(ABS(D408)*100,0)*M408/SUM(J408:M408),10))</f>
        <v>0</v>
      </c>
      <c r="V408" s="2" t="n">
        <f aca="false">INT(R408)</f>
        <v>0</v>
      </c>
      <c r="W408" s="2" t="n">
        <f aca="false">INT(S408)</f>
        <v>0</v>
      </c>
      <c r="X408" s="2" t="n">
        <f aca="false">INT(T408)</f>
        <v>0</v>
      </c>
      <c r="Y408" s="2" t="n">
        <f aca="false">INT(U408)</f>
        <v>0</v>
      </c>
      <c r="Z408" s="2" t="n">
        <f aca="false">IF(ISNUMBER(D408),ROUND(ABS(D408)*100,0)-SUM(V408:Y408),0)</f>
        <v>0</v>
      </c>
      <c r="AA408" s="2" t="n">
        <f aca="false">ROUND(R408-V408,10)</f>
        <v>0</v>
      </c>
      <c r="AB408" s="2" t="n">
        <f aca="false">ROUND(S408-W408,10)</f>
        <v>0</v>
      </c>
      <c r="AC408" s="2" t="n">
        <f aca="false">ROUND(T408-X408,10)</f>
        <v>0</v>
      </c>
      <c r="AD408" s="2" t="n">
        <f aca="false">ROUND(U408-Y408,10)</f>
        <v>0</v>
      </c>
      <c r="AE408" s="2" t="n">
        <f aca="false">COUNTIFS($AA408:$AD408,"&gt;"&amp;AA408)+COUNTIFS($AA408:AA408,AA408)</f>
        <v>1</v>
      </c>
      <c r="AF408" s="2" t="n">
        <f aca="false">COUNTIFS($AA408:$AD408,"&gt;"&amp;AB408)+COUNTIFS($AA408:AB408,AB408)</f>
        <v>2</v>
      </c>
      <c r="AG408" s="2" t="n">
        <f aca="false">COUNTIFS($AA408:$AD408,"&gt;"&amp;AC408)+COUNTIFS($AA408:AC408,AC408)</f>
        <v>3</v>
      </c>
      <c r="AH408" s="2" t="n">
        <f aca="false">COUNTIFS($AA408:$AD408,"&gt;"&amp;AD408)+COUNTIFS($AA408:AD408,AD408)</f>
        <v>4</v>
      </c>
      <c r="AI408" s="2" t="str">
        <f aca="false">IF(COUNTA(A408:I408)=0,"",IF(OR(NOT(ISNUMBER(A408)),B408="",COUNTIFS(Reparto!$A$8:INDEX(Reparto!$A$8:$A$11,Reparto!$E$5),C408)&lt;&gt;1,NOT(ISNUMBER(D408)),ABS(D408-ROUND(D408,2))&gt;0.000001,MIN(J408:M408)&lt;0,SUM(J408:M408)&lt;=0,COUNT(J408:M408)&lt;&gt;4,ABS(SUM(N408:Q408)-D408)&gt;0.000001),"REVISAR datos","Correcto"))</f>
        <v/>
      </c>
    </row>
    <row r="409" customFormat="false" ht="24" hidden="false" customHeight="true" outlineLevel="0" collapsed="false">
      <c r="A409" s="19"/>
      <c r="B409" s="17"/>
      <c r="C409" s="17"/>
      <c r="D409" s="18"/>
      <c r="E409" s="17"/>
      <c r="F409" s="17"/>
      <c r="G409" s="17"/>
      <c r="H409" s="17"/>
      <c r="I409" s="17"/>
      <c r="J409" s="2" t="n">
        <f aca="false">IF(1&gt;Reparto!$E$5,0,IF(F409="",Reparto!$D$8,F409))</f>
        <v>1800</v>
      </c>
      <c r="K409" s="2" t="n">
        <f aca="false">IF(2&gt;Reparto!$E$5,0,IF(G409="",Reparto!$D$9,G409))</f>
        <v>1200</v>
      </c>
      <c r="L409" s="2" t="n">
        <f aca="false">IF(3&gt;Reparto!$E$5,0,IF(H409="",Reparto!$D$10,H409))</f>
        <v>0</v>
      </c>
      <c r="M409" s="2" t="n">
        <f aca="false">IF(4&gt;Reparto!$E$5,0,IF(I409="",Reparto!$D$11,I409))</f>
        <v>0</v>
      </c>
      <c r="N409" s="8" t="n">
        <f aca="false">IF(OR(NOT(ISNUMBER(D409)),SUM(J409:M409)&lt;=0),0,SIGN(D409)*(V409+IF(AE409&lt;=$Z409,1,0))/100)</f>
        <v>0</v>
      </c>
      <c r="O409" s="8" t="n">
        <f aca="false">IF(OR(NOT(ISNUMBER(D409)),SUM(J409:M409)&lt;=0),0,SIGN(D409)*(W409+IF(AF409&lt;=$Z409,1,0))/100)</f>
        <v>0</v>
      </c>
      <c r="P409" s="8" t="n">
        <f aca="false">IF(OR(NOT(ISNUMBER(D409)),SUM(J409:M409)&lt;=0),0,SIGN(D409)*(X409+IF(AG409&lt;=$Z409,1,0))/100)</f>
        <v>0</v>
      </c>
      <c r="Q409" s="8" t="n">
        <f aca="false">IF(OR(NOT(ISNUMBER(D409)),SUM(J409:M409)&lt;=0),0,SIGN(D409)*(Y409+IF(AH409&lt;=$Z409,1,0))/100)</f>
        <v>0</v>
      </c>
      <c r="R409" s="2" t="n">
        <f aca="false">IF(OR(NOT(ISNUMBER(D409)),SUM(J409:M409)&lt;=0),0,ROUND(ROUND(ABS(D409)*100,0)*J409/SUM(J409:M409),10))</f>
        <v>0</v>
      </c>
      <c r="S409" s="2" t="n">
        <f aca="false">IF(OR(NOT(ISNUMBER(D409)),SUM(J409:M409)&lt;=0),0,ROUND(ROUND(ABS(D409)*100,0)*K409/SUM(J409:M409),10))</f>
        <v>0</v>
      </c>
      <c r="T409" s="2" t="n">
        <f aca="false">IF(OR(NOT(ISNUMBER(D409)),SUM(J409:M409)&lt;=0),0,ROUND(ROUND(ABS(D409)*100,0)*L409/SUM(J409:M409),10))</f>
        <v>0</v>
      </c>
      <c r="U409" s="2" t="n">
        <f aca="false">IF(OR(NOT(ISNUMBER(D409)),SUM(J409:M409)&lt;=0),0,ROUND(ROUND(ABS(D409)*100,0)*M409/SUM(J409:M409),10))</f>
        <v>0</v>
      </c>
      <c r="V409" s="2" t="n">
        <f aca="false">INT(R409)</f>
        <v>0</v>
      </c>
      <c r="W409" s="2" t="n">
        <f aca="false">INT(S409)</f>
        <v>0</v>
      </c>
      <c r="X409" s="2" t="n">
        <f aca="false">INT(T409)</f>
        <v>0</v>
      </c>
      <c r="Y409" s="2" t="n">
        <f aca="false">INT(U409)</f>
        <v>0</v>
      </c>
      <c r="Z409" s="2" t="n">
        <f aca="false">IF(ISNUMBER(D409),ROUND(ABS(D409)*100,0)-SUM(V409:Y409),0)</f>
        <v>0</v>
      </c>
      <c r="AA409" s="2" t="n">
        <f aca="false">ROUND(R409-V409,10)</f>
        <v>0</v>
      </c>
      <c r="AB409" s="2" t="n">
        <f aca="false">ROUND(S409-W409,10)</f>
        <v>0</v>
      </c>
      <c r="AC409" s="2" t="n">
        <f aca="false">ROUND(T409-X409,10)</f>
        <v>0</v>
      </c>
      <c r="AD409" s="2" t="n">
        <f aca="false">ROUND(U409-Y409,10)</f>
        <v>0</v>
      </c>
      <c r="AE409" s="2" t="n">
        <f aca="false">COUNTIFS($AA409:$AD409,"&gt;"&amp;AA409)+COUNTIFS($AA409:AA409,AA409)</f>
        <v>1</v>
      </c>
      <c r="AF409" s="2" t="n">
        <f aca="false">COUNTIFS($AA409:$AD409,"&gt;"&amp;AB409)+COUNTIFS($AA409:AB409,AB409)</f>
        <v>2</v>
      </c>
      <c r="AG409" s="2" t="n">
        <f aca="false">COUNTIFS($AA409:$AD409,"&gt;"&amp;AC409)+COUNTIFS($AA409:AC409,AC409)</f>
        <v>3</v>
      </c>
      <c r="AH409" s="2" t="n">
        <f aca="false">COUNTIFS($AA409:$AD409,"&gt;"&amp;AD409)+COUNTIFS($AA409:AD409,AD409)</f>
        <v>4</v>
      </c>
      <c r="AI409" s="2" t="str">
        <f aca="false">IF(COUNTA(A409:I409)=0,"",IF(OR(NOT(ISNUMBER(A409)),B409="",COUNTIFS(Reparto!$A$8:INDEX(Reparto!$A$8:$A$11,Reparto!$E$5),C409)&lt;&gt;1,NOT(ISNUMBER(D409)),ABS(D409-ROUND(D409,2))&gt;0.000001,MIN(J409:M409)&lt;0,SUM(J409:M409)&lt;=0,COUNT(J409:M409)&lt;&gt;4,ABS(SUM(N409:Q409)-D409)&gt;0.000001),"REVISAR datos","Correcto"))</f>
        <v/>
      </c>
    </row>
    <row r="410" customFormat="false" ht="24" hidden="false" customHeight="true" outlineLevel="0" collapsed="false">
      <c r="A410" s="19"/>
      <c r="B410" s="17"/>
      <c r="C410" s="17"/>
      <c r="D410" s="18"/>
      <c r="E410" s="17"/>
      <c r="F410" s="17"/>
      <c r="G410" s="17"/>
      <c r="H410" s="17"/>
      <c r="I410" s="17"/>
      <c r="J410" s="2" t="n">
        <f aca="false">IF(1&gt;Reparto!$E$5,0,IF(F410="",Reparto!$D$8,F410))</f>
        <v>1800</v>
      </c>
      <c r="K410" s="2" t="n">
        <f aca="false">IF(2&gt;Reparto!$E$5,0,IF(G410="",Reparto!$D$9,G410))</f>
        <v>1200</v>
      </c>
      <c r="L410" s="2" t="n">
        <f aca="false">IF(3&gt;Reparto!$E$5,0,IF(H410="",Reparto!$D$10,H410))</f>
        <v>0</v>
      </c>
      <c r="M410" s="2" t="n">
        <f aca="false">IF(4&gt;Reparto!$E$5,0,IF(I410="",Reparto!$D$11,I410))</f>
        <v>0</v>
      </c>
      <c r="N410" s="8" t="n">
        <f aca="false">IF(OR(NOT(ISNUMBER(D410)),SUM(J410:M410)&lt;=0),0,SIGN(D410)*(V410+IF(AE410&lt;=$Z410,1,0))/100)</f>
        <v>0</v>
      </c>
      <c r="O410" s="8" t="n">
        <f aca="false">IF(OR(NOT(ISNUMBER(D410)),SUM(J410:M410)&lt;=0),0,SIGN(D410)*(W410+IF(AF410&lt;=$Z410,1,0))/100)</f>
        <v>0</v>
      </c>
      <c r="P410" s="8" t="n">
        <f aca="false">IF(OR(NOT(ISNUMBER(D410)),SUM(J410:M410)&lt;=0),0,SIGN(D410)*(X410+IF(AG410&lt;=$Z410,1,0))/100)</f>
        <v>0</v>
      </c>
      <c r="Q410" s="8" t="n">
        <f aca="false">IF(OR(NOT(ISNUMBER(D410)),SUM(J410:M410)&lt;=0),0,SIGN(D410)*(Y410+IF(AH410&lt;=$Z410,1,0))/100)</f>
        <v>0</v>
      </c>
      <c r="R410" s="2" t="n">
        <f aca="false">IF(OR(NOT(ISNUMBER(D410)),SUM(J410:M410)&lt;=0),0,ROUND(ROUND(ABS(D410)*100,0)*J410/SUM(J410:M410),10))</f>
        <v>0</v>
      </c>
      <c r="S410" s="2" t="n">
        <f aca="false">IF(OR(NOT(ISNUMBER(D410)),SUM(J410:M410)&lt;=0),0,ROUND(ROUND(ABS(D410)*100,0)*K410/SUM(J410:M410),10))</f>
        <v>0</v>
      </c>
      <c r="T410" s="2" t="n">
        <f aca="false">IF(OR(NOT(ISNUMBER(D410)),SUM(J410:M410)&lt;=0),0,ROUND(ROUND(ABS(D410)*100,0)*L410/SUM(J410:M410),10))</f>
        <v>0</v>
      </c>
      <c r="U410" s="2" t="n">
        <f aca="false">IF(OR(NOT(ISNUMBER(D410)),SUM(J410:M410)&lt;=0),0,ROUND(ROUND(ABS(D410)*100,0)*M410/SUM(J410:M410),10))</f>
        <v>0</v>
      </c>
      <c r="V410" s="2" t="n">
        <f aca="false">INT(R410)</f>
        <v>0</v>
      </c>
      <c r="W410" s="2" t="n">
        <f aca="false">INT(S410)</f>
        <v>0</v>
      </c>
      <c r="X410" s="2" t="n">
        <f aca="false">INT(T410)</f>
        <v>0</v>
      </c>
      <c r="Y410" s="2" t="n">
        <f aca="false">INT(U410)</f>
        <v>0</v>
      </c>
      <c r="Z410" s="2" t="n">
        <f aca="false">IF(ISNUMBER(D410),ROUND(ABS(D410)*100,0)-SUM(V410:Y410),0)</f>
        <v>0</v>
      </c>
      <c r="AA410" s="2" t="n">
        <f aca="false">ROUND(R410-V410,10)</f>
        <v>0</v>
      </c>
      <c r="AB410" s="2" t="n">
        <f aca="false">ROUND(S410-W410,10)</f>
        <v>0</v>
      </c>
      <c r="AC410" s="2" t="n">
        <f aca="false">ROUND(T410-X410,10)</f>
        <v>0</v>
      </c>
      <c r="AD410" s="2" t="n">
        <f aca="false">ROUND(U410-Y410,10)</f>
        <v>0</v>
      </c>
      <c r="AE410" s="2" t="n">
        <f aca="false">COUNTIFS($AA410:$AD410,"&gt;"&amp;AA410)+COUNTIFS($AA410:AA410,AA410)</f>
        <v>1</v>
      </c>
      <c r="AF410" s="2" t="n">
        <f aca="false">COUNTIFS($AA410:$AD410,"&gt;"&amp;AB410)+COUNTIFS($AA410:AB410,AB410)</f>
        <v>2</v>
      </c>
      <c r="AG410" s="2" t="n">
        <f aca="false">COUNTIFS($AA410:$AD410,"&gt;"&amp;AC410)+COUNTIFS($AA410:AC410,AC410)</f>
        <v>3</v>
      </c>
      <c r="AH410" s="2" t="n">
        <f aca="false">COUNTIFS($AA410:$AD410,"&gt;"&amp;AD410)+COUNTIFS($AA410:AD410,AD410)</f>
        <v>4</v>
      </c>
      <c r="AI410" s="2" t="str">
        <f aca="false">IF(COUNTA(A410:I410)=0,"",IF(OR(NOT(ISNUMBER(A410)),B410="",COUNTIFS(Reparto!$A$8:INDEX(Reparto!$A$8:$A$11,Reparto!$E$5),C410)&lt;&gt;1,NOT(ISNUMBER(D410)),ABS(D410-ROUND(D410,2))&gt;0.000001,MIN(J410:M410)&lt;0,SUM(J410:M410)&lt;=0,COUNT(J410:M410)&lt;&gt;4,ABS(SUM(N410:Q410)-D410)&gt;0.000001),"REVISAR datos","Correcto"))</f>
        <v/>
      </c>
    </row>
    <row r="411" customFormat="false" ht="24" hidden="false" customHeight="true" outlineLevel="0" collapsed="false">
      <c r="A411" s="19"/>
      <c r="B411" s="17"/>
      <c r="C411" s="17"/>
      <c r="D411" s="18"/>
      <c r="E411" s="17"/>
      <c r="F411" s="17"/>
      <c r="G411" s="17"/>
      <c r="H411" s="17"/>
      <c r="I411" s="17"/>
      <c r="J411" s="2" t="n">
        <f aca="false">IF(1&gt;Reparto!$E$5,0,IF(F411="",Reparto!$D$8,F411))</f>
        <v>1800</v>
      </c>
      <c r="K411" s="2" t="n">
        <f aca="false">IF(2&gt;Reparto!$E$5,0,IF(G411="",Reparto!$D$9,G411))</f>
        <v>1200</v>
      </c>
      <c r="L411" s="2" t="n">
        <f aca="false">IF(3&gt;Reparto!$E$5,0,IF(H411="",Reparto!$D$10,H411))</f>
        <v>0</v>
      </c>
      <c r="M411" s="2" t="n">
        <f aca="false">IF(4&gt;Reparto!$E$5,0,IF(I411="",Reparto!$D$11,I411))</f>
        <v>0</v>
      </c>
      <c r="N411" s="8" t="n">
        <f aca="false">IF(OR(NOT(ISNUMBER(D411)),SUM(J411:M411)&lt;=0),0,SIGN(D411)*(V411+IF(AE411&lt;=$Z411,1,0))/100)</f>
        <v>0</v>
      </c>
      <c r="O411" s="8" t="n">
        <f aca="false">IF(OR(NOT(ISNUMBER(D411)),SUM(J411:M411)&lt;=0),0,SIGN(D411)*(W411+IF(AF411&lt;=$Z411,1,0))/100)</f>
        <v>0</v>
      </c>
      <c r="P411" s="8" t="n">
        <f aca="false">IF(OR(NOT(ISNUMBER(D411)),SUM(J411:M411)&lt;=0),0,SIGN(D411)*(X411+IF(AG411&lt;=$Z411,1,0))/100)</f>
        <v>0</v>
      </c>
      <c r="Q411" s="8" t="n">
        <f aca="false">IF(OR(NOT(ISNUMBER(D411)),SUM(J411:M411)&lt;=0),0,SIGN(D411)*(Y411+IF(AH411&lt;=$Z411,1,0))/100)</f>
        <v>0</v>
      </c>
      <c r="R411" s="2" t="n">
        <f aca="false">IF(OR(NOT(ISNUMBER(D411)),SUM(J411:M411)&lt;=0),0,ROUND(ROUND(ABS(D411)*100,0)*J411/SUM(J411:M411),10))</f>
        <v>0</v>
      </c>
      <c r="S411" s="2" t="n">
        <f aca="false">IF(OR(NOT(ISNUMBER(D411)),SUM(J411:M411)&lt;=0),0,ROUND(ROUND(ABS(D411)*100,0)*K411/SUM(J411:M411),10))</f>
        <v>0</v>
      </c>
      <c r="T411" s="2" t="n">
        <f aca="false">IF(OR(NOT(ISNUMBER(D411)),SUM(J411:M411)&lt;=0),0,ROUND(ROUND(ABS(D411)*100,0)*L411/SUM(J411:M411),10))</f>
        <v>0</v>
      </c>
      <c r="U411" s="2" t="n">
        <f aca="false">IF(OR(NOT(ISNUMBER(D411)),SUM(J411:M411)&lt;=0),0,ROUND(ROUND(ABS(D411)*100,0)*M411/SUM(J411:M411),10))</f>
        <v>0</v>
      </c>
      <c r="V411" s="2" t="n">
        <f aca="false">INT(R411)</f>
        <v>0</v>
      </c>
      <c r="W411" s="2" t="n">
        <f aca="false">INT(S411)</f>
        <v>0</v>
      </c>
      <c r="X411" s="2" t="n">
        <f aca="false">INT(T411)</f>
        <v>0</v>
      </c>
      <c r="Y411" s="2" t="n">
        <f aca="false">INT(U411)</f>
        <v>0</v>
      </c>
      <c r="Z411" s="2" t="n">
        <f aca="false">IF(ISNUMBER(D411),ROUND(ABS(D411)*100,0)-SUM(V411:Y411),0)</f>
        <v>0</v>
      </c>
      <c r="AA411" s="2" t="n">
        <f aca="false">ROUND(R411-V411,10)</f>
        <v>0</v>
      </c>
      <c r="AB411" s="2" t="n">
        <f aca="false">ROUND(S411-W411,10)</f>
        <v>0</v>
      </c>
      <c r="AC411" s="2" t="n">
        <f aca="false">ROUND(T411-X411,10)</f>
        <v>0</v>
      </c>
      <c r="AD411" s="2" t="n">
        <f aca="false">ROUND(U411-Y411,10)</f>
        <v>0</v>
      </c>
      <c r="AE411" s="2" t="n">
        <f aca="false">COUNTIFS($AA411:$AD411,"&gt;"&amp;AA411)+COUNTIFS($AA411:AA411,AA411)</f>
        <v>1</v>
      </c>
      <c r="AF411" s="2" t="n">
        <f aca="false">COUNTIFS($AA411:$AD411,"&gt;"&amp;AB411)+COUNTIFS($AA411:AB411,AB411)</f>
        <v>2</v>
      </c>
      <c r="AG411" s="2" t="n">
        <f aca="false">COUNTIFS($AA411:$AD411,"&gt;"&amp;AC411)+COUNTIFS($AA411:AC411,AC411)</f>
        <v>3</v>
      </c>
      <c r="AH411" s="2" t="n">
        <f aca="false">COUNTIFS($AA411:$AD411,"&gt;"&amp;AD411)+COUNTIFS($AA411:AD411,AD411)</f>
        <v>4</v>
      </c>
      <c r="AI411" s="2" t="str">
        <f aca="false">IF(COUNTA(A411:I411)=0,"",IF(OR(NOT(ISNUMBER(A411)),B411="",COUNTIFS(Reparto!$A$8:INDEX(Reparto!$A$8:$A$11,Reparto!$E$5),C411)&lt;&gt;1,NOT(ISNUMBER(D411)),ABS(D411-ROUND(D411,2))&gt;0.000001,MIN(J411:M411)&lt;0,SUM(J411:M411)&lt;=0,COUNT(J411:M411)&lt;&gt;4,ABS(SUM(N411:Q411)-D411)&gt;0.000001),"REVISAR datos","Correcto"))</f>
        <v/>
      </c>
    </row>
    <row r="412" customFormat="false" ht="24" hidden="false" customHeight="true" outlineLevel="0" collapsed="false">
      <c r="A412" s="19"/>
      <c r="B412" s="17"/>
      <c r="C412" s="17"/>
      <c r="D412" s="18"/>
      <c r="E412" s="17"/>
      <c r="F412" s="17"/>
      <c r="G412" s="17"/>
      <c r="H412" s="17"/>
      <c r="I412" s="17"/>
      <c r="J412" s="2" t="n">
        <f aca="false">IF(1&gt;Reparto!$E$5,0,IF(F412="",Reparto!$D$8,F412))</f>
        <v>1800</v>
      </c>
      <c r="K412" s="2" t="n">
        <f aca="false">IF(2&gt;Reparto!$E$5,0,IF(G412="",Reparto!$D$9,G412))</f>
        <v>1200</v>
      </c>
      <c r="L412" s="2" t="n">
        <f aca="false">IF(3&gt;Reparto!$E$5,0,IF(H412="",Reparto!$D$10,H412))</f>
        <v>0</v>
      </c>
      <c r="M412" s="2" t="n">
        <f aca="false">IF(4&gt;Reparto!$E$5,0,IF(I412="",Reparto!$D$11,I412))</f>
        <v>0</v>
      </c>
      <c r="N412" s="8" t="n">
        <f aca="false">IF(OR(NOT(ISNUMBER(D412)),SUM(J412:M412)&lt;=0),0,SIGN(D412)*(V412+IF(AE412&lt;=$Z412,1,0))/100)</f>
        <v>0</v>
      </c>
      <c r="O412" s="8" t="n">
        <f aca="false">IF(OR(NOT(ISNUMBER(D412)),SUM(J412:M412)&lt;=0),0,SIGN(D412)*(W412+IF(AF412&lt;=$Z412,1,0))/100)</f>
        <v>0</v>
      </c>
      <c r="P412" s="8" t="n">
        <f aca="false">IF(OR(NOT(ISNUMBER(D412)),SUM(J412:M412)&lt;=0),0,SIGN(D412)*(X412+IF(AG412&lt;=$Z412,1,0))/100)</f>
        <v>0</v>
      </c>
      <c r="Q412" s="8" t="n">
        <f aca="false">IF(OR(NOT(ISNUMBER(D412)),SUM(J412:M412)&lt;=0),0,SIGN(D412)*(Y412+IF(AH412&lt;=$Z412,1,0))/100)</f>
        <v>0</v>
      </c>
      <c r="R412" s="2" t="n">
        <f aca="false">IF(OR(NOT(ISNUMBER(D412)),SUM(J412:M412)&lt;=0),0,ROUND(ROUND(ABS(D412)*100,0)*J412/SUM(J412:M412),10))</f>
        <v>0</v>
      </c>
      <c r="S412" s="2" t="n">
        <f aca="false">IF(OR(NOT(ISNUMBER(D412)),SUM(J412:M412)&lt;=0),0,ROUND(ROUND(ABS(D412)*100,0)*K412/SUM(J412:M412),10))</f>
        <v>0</v>
      </c>
      <c r="T412" s="2" t="n">
        <f aca="false">IF(OR(NOT(ISNUMBER(D412)),SUM(J412:M412)&lt;=0),0,ROUND(ROUND(ABS(D412)*100,0)*L412/SUM(J412:M412),10))</f>
        <v>0</v>
      </c>
      <c r="U412" s="2" t="n">
        <f aca="false">IF(OR(NOT(ISNUMBER(D412)),SUM(J412:M412)&lt;=0),0,ROUND(ROUND(ABS(D412)*100,0)*M412/SUM(J412:M412),10))</f>
        <v>0</v>
      </c>
      <c r="V412" s="2" t="n">
        <f aca="false">INT(R412)</f>
        <v>0</v>
      </c>
      <c r="W412" s="2" t="n">
        <f aca="false">INT(S412)</f>
        <v>0</v>
      </c>
      <c r="X412" s="2" t="n">
        <f aca="false">INT(T412)</f>
        <v>0</v>
      </c>
      <c r="Y412" s="2" t="n">
        <f aca="false">INT(U412)</f>
        <v>0</v>
      </c>
      <c r="Z412" s="2" t="n">
        <f aca="false">IF(ISNUMBER(D412),ROUND(ABS(D412)*100,0)-SUM(V412:Y412),0)</f>
        <v>0</v>
      </c>
      <c r="AA412" s="2" t="n">
        <f aca="false">ROUND(R412-V412,10)</f>
        <v>0</v>
      </c>
      <c r="AB412" s="2" t="n">
        <f aca="false">ROUND(S412-W412,10)</f>
        <v>0</v>
      </c>
      <c r="AC412" s="2" t="n">
        <f aca="false">ROUND(T412-X412,10)</f>
        <v>0</v>
      </c>
      <c r="AD412" s="2" t="n">
        <f aca="false">ROUND(U412-Y412,10)</f>
        <v>0</v>
      </c>
      <c r="AE412" s="2" t="n">
        <f aca="false">COUNTIFS($AA412:$AD412,"&gt;"&amp;AA412)+COUNTIFS($AA412:AA412,AA412)</f>
        <v>1</v>
      </c>
      <c r="AF412" s="2" t="n">
        <f aca="false">COUNTIFS($AA412:$AD412,"&gt;"&amp;AB412)+COUNTIFS($AA412:AB412,AB412)</f>
        <v>2</v>
      </c>
      <c r="AG412" s="2" t="n">
        <f aca="false">COUNTIFS($AA412:$AD412,"&gt;"&amp;AC412)+COUNTIFS($AA412:AC412,AC412)</f>
        <v>3</v>
      </c>
      <c r="AH412" s="2" t="n">
        <f aca="false">COUNTIFS($AA412:$AD412,"&gt;"&amp;AD412)+COUNTIFS($AA412:AD412,AD412)</f>
        <v>4</v>
      </c>
      <c r="AI412" s="2" t="str">
        <f aca="false">IF(COUNTA(A412:I412)=0,"",IF(OR(NOT(ISNUMBER(A412)),B412="",COUNTIFS(Reparto!$A$8:INDEX(Reparto!$A$8:$A$11,Reparto!$E$5),C412)&lt;&gt;1,NOT(ISNUMBER(D412)),ABS(D412-ROUND(D412,2))&gt;0.000001,MIN(J412:M412)&lt;0,SUM(J412:M412)&lt;=0,COUNT(J412:M412)&lt;&gt;4,ABS(SUM(N412:Q412)-D412)&gt;0.000001),"REVISAR datos","Correcto"))</f>
        <v/>
      </c>
    </row>
    <row r="413" customFormat="false" ht="24" hidden="false" customHeight="true" outlineLevel="0" collapsed="false">
      <c r="A413" s="19"/>
      <c r="B413" s="17"/>
      <c r="C413" s="17"/>
      <c r="D413" s="18"/>
      <c r="E413" s="17"/>
      <c r="F413" s="17"/>
      <c r="G413" s="17"/>
      <c r="H413" s="17"/>
      <c r="I413" s="17"/>
      <c r="J413" s="2" t="n">
        <f aca="false">IF(1&gt;Reparto!$E$5,0,IF(F413="",Reparto!$D$8,F413))</f>
        <v>1800</v>
      </c>
      <c r="K413" s="2" t="n">
        <f aca="false">IF(2&gt;Reparto!$E$5,0,IF(G413="",Reparto!$D$9,G413))</f>
        <v>1200</v>
      </c>
      <c r="L413" s="2" t="n">
        <f aca="false">IF(3&gt;Reparto!$E$5,0,IF(H413="",Reparto!$D$10,H413))</f>
        <v>0</v>
      </c>
      <c r="M413" s="2" t="n">
        <f aca="false">IF(4&gt;Reparto!$E$5,0,IF(I413="",Reparto!$D$11,I413))</f>
        <v>0</v>
      </c>
      <c r="N413" s="8" t="n">
        <f aca="false">IF(OR(NOT(ISNUMBER(D413)),SUM(J413:M413)&lt;=0),0,SIGN(D413)*(V413+IF(AE413&lt;=$Z413,1,0))/100)</f>
        <v>0</v>
      </c>
      <c r="O413" s="8" t="n">
        <f aca="false">IF(OR(NOT(ISNUMBER(D413)),SUM(J413:M413)&lt;=0),0,SIGN(D413)*(W413+IF(AF413&lt;=$Z413,1,0))/100)</f>
        <v>0</v>
      </c>
      <c r="P413" s="8" t="n">
        <f aca="false">IF(OR(NOT(ISNUMBER(D413)),SUM(J413:M413)&lt;=0),0,SIGN(D413)*(X413+IF(AG413&lt;=$Z413,1,0))/100)</f>
        <v>0</v>
      </c>
      <c r="Q413" s="8" t="n">
        <f aca="false">IF(OR(NOT(ISNUMBER(D413)),SUM(J413:M413)&lt;=0),0,SIGN(D413)*(Y413+IF(AH413&lt;=$Z413,1,0))/100)</f>
        <v>0</v>
      </c>
      <c r="R413" s="2" t="n">
        <f aca="false">IF(OR(NOT(ISNUMBER(D413)),SUM(J413:M413)&lt;=0),0,ROUND(ROUND(ABS(D413)*100,0)*J413/SUM(J413:M413),10))</f>
        <v>0</v>
      </c>
      <c r="S413" s="2" t="n">
        <f aca="false">IF(OR(NOT(ISNUMBER(D413)),SUM(J413:M413)&lt;=0),0,ROUND(ROUND(ABS(D413)*100,0)*K413/SUM(J413:M413),10))</f>
        <v>0</v>
      </c>
      <c r="T413" s="2" t="n">
        <f aca="false">IF(OR(NOT(ISNUMBER(D413)),SUM(J413:M413)&lt;=0),0,ROUND(ROUND(ABS(D413)*100,0)*L413/SUM(J413:M413),10))</f>
        <v>0</v>
      </c>
      <c r="U413" s="2" t="n">
        <f aca="false">IF(OR(NOT(ISNUMBER(D413)),SUM(J413:M413)&lt;=0),0,ROUND(ROUND(ABS(D413)*100,0)*M413/SUM(J413:M413),10))</f>
        <v>0</v>
      </c>
      <c r="V413" s="2" t="n">
        <f aca="false">INT(R413)</f>
        <v>0</v>
      </c>
      <c r="W413" s="2" t="n">
        <f aca="false">INT(S413)</f>
        <v>0</v>
      </c>
      <c r="X413" s="2" t="n">
        <f aca="false">INT(T413)</f>
        <v>0</v>
      </c>
      <c r="Y413" s="2" t="n">
        <f aca="false">INT(U413)</f>
        <v>0</v>
      </c>
      <c r="Z413" s="2" t="n">
        <f aca="false">IF(ISNUMBER(D413),ROUND(ABS(D413)*100,0)-SUM(V413:Y413),0)</f>
        <v>0</v>
      </c>
      <c r="AA413" s="2" t="n">
        <f aca="false">ROUND(R413-V413,10)</f>
        <v>0</v>
      </c>
      <c r="AB413" s="2" t="n">
        <f aca="false">ROUND(S413-W413,10)</f>
        <v>0</v>
      </c>
      <c r="AC413" s="2" t="n">
        <f aca="false">ROUND(T413-X413,10)</f>
        <v>0</v>
      </c>
      <c r="AD413" s="2" t="n">
        <f aca="false">ROUND(U413-Y413,10)</f>
        <v>0</v>
      </c>
      <c r="AE413" s="2" t="n">
        <f aca="false">COUNTIFS($AA413:$AD413,"&gt;"&amp;AA413)+COUNTIFS($AA413:AA413,AA413)</f>
        <v>1</v>
      </c>
      <c r="AF413" s="2" t="n">
        <f aca="false">COUNTIFS($AA413:$AD413,"&gt;"&amp;AB413)+COUNTIFS($AA413:AB413,AB413)</f>
        <v>2</v>
      </c>
      <c r="AG413" s="2" t="n">
        <f aca="false">COUNTIFS($AA413:$AD413,"&gt;"&amp;AC413)+COUNTIFS($AA413:AC413,AC413)</f>
        <v>3</v>
      </c>
      <c r="AH413" s="2" t="n">
        <f aca="false">COUNTIFS($AA413:$AD413,"&gt;"&amp;AD413)+COUNTIFS($AA413:AD413,AD413)</f>
        <v>4</v>
      </c>
      <c r="AI413" s="2" t="str">
        <f aca="false">IF(COUNTA(A413:I413)=0,"",IF(OR(NOT(ISNUMBER(A413)),B413="",COUNTIFS(Reparto!$A$8:INDEX(Reparto!$A$8:$A$11,Reparto!$E$5),C413)&lt;&gt;1,NOT(ISNUMBER(D413)),ABS(D413-ROUND(D413,2))&gt;0.000001,MIN(J413:M413)&lt;0,SUM(J413:M413)&lt;=0,COUNT(J413:M413)&lt;&gt;4,ABS(SUM(N413:Q413)-D413)&gt;0.000001),"REVISAR datos","Correcto"))</f>
        <v/>
      </c>
    </row>
    <row r="414" customFormat="false" ht="24" hidden="false" customHeight="true" outlineLevel="0" collapsed="false">
      <c r="A414" s="19"/>
      <c r="B414" s="17"/>
      <c r="C414" s="17"/>
      <c r="D414" s="18"/>
      <c r="E414" s="17"/>
      <c r="F414" s="17"/>
      <c r="G414" s="17"/>
      <c r="H414" s="17"/>
      <c r="I414" s="17"/>
      <c r="J414" s="2" t="n">
        <f aca="false">IF(1&gt;Reparto!$E$5,0,IF(F414="",Reparto!$D$8,F414))</f>
        <v>1800</v>
      </c>
      <c r="K414" s="2" t="n">
        <f aca="false">IF(2&gt;Reparto!$E$5,0,IF(G414="",Reparto!$D$9,G414))</f>
        <v>1200</v>
      </c>
      <c r="L414" s="2" t="n">
        <f aca="false">IF(3&gt;Reparto!$E$5,0,IF(H414="",Reparto!$D$10,H414))</f>
        <v>0</v>
      </c>
      <c r="M414" s="2" t="n">
        <f aca="false">IF(4&gt;Reparto!$E$5,0,IF(I414="",Reparto!$D$11,I414))</f>
        <v>0</v>
      </c>
      <c r="N414" s="8" t="n">
        <f aca="false">IF(OR(NOT(ISNUMBER(D414)),SUM(J414:M414)&lt;=0),0,SIGN(D414)*(V414+IF(AE414&lt;=$Z414,1,0))/100)</f>
        <v>0</v>
      </c>
      <c r="O414" s="8" t="n">
        <f aca="false">IF(OR(NOT(ISNUMBER(D414)),SUM(J414:M414)&lt;=0),0,SIGN(D414)*(W414+IF(AF414&lt;=$Z414,1,0))/100)</f>
        <v>0</v>
      </c>
      <c r="P414" s="8" t="n">
        <f aca="false">IF(OR(NOT(ISNUMBER(D414)),SUM(J414:M414)&lt;=0),0,SIGN(D414)*(X414+IF(AG414&lt;=$Z414,1,0))/100)</f>
        <v>0</v>
      </c>
      <c r="Q414" s="8" t="n">
        <f aca="false">IF(OR(NOT(ISNUMBER(D414)),SUM(J414:M414)&lt;=0),0,SIGN(D414)*(Y414+IF(AH414&lt;=$Z414,1,0))/100)</f>
        <v>0</v>
      </c>
      <c r="R414" s="2" t="n">
        <f aca="false">IF(OR(NOT(ISNUMBER(D414)),SUM(J414:M414)&lt;=0),0,ROUND(ROUND(ABS(D414)*100,0)*J414/SUM(J414:M414),10))</f>
        <v>0</v>
      </c>
      <c r="S414" s="2" t="n">
        <f aca="false">IF(OR(NOT(ISNUMBER(D414)),SUM(J414:M414)&lt;=0),0,ROUND(ROUND(ABS(D414)*100,0)*K414/SUM(J414:M414),10))</f>
        <v>0</v>
      </c>
      <c r="T414" s="2" t="n">
        <f aca="false">IF(OR(NOT(ISNUMBER(D414)),SUM(J414:M414)&lt;=0),0,ROUND(ROUND(ABS(D414)*100,0)*L414/SUM(J414:M414),10))</f>
        <v>0</v>
      </c>
      <c r="U414" s="2" t="n">
        <f aca="false">IF(OR(NOT(ISNUMBER(D414)),SUM(J414:M414)&lt;=0),0,ROUND(ROUND(ABS(D414)*100,0)*M414/SUM(J414:M414),10))</f>
        <v>0</v>
      </c>
      <c r="V414" s="2" t="n">
        <f aca="false">INT(R414)</f>
        <v>0</v>
      </c>
      <c r="W414" s="2" t="n">
        <f aca="false">INT(S414)</f>
        <v>0</v>
      </c>
      <c r="X414" s="2" t="n">
        <f aca="false">INT(T414)</f>
        <v>0</v>
      </c>
      <c r="Y414" s="2" t="n">
        <f aca="false">INT(U414)</f>
        <v>0</v>
      </c>
      <c r="Z414" s="2" t="n">
        <f aca="false">IF(ISNUMBER(D414),ROUND(ABS(D414)*100,0)-SUM(V414:Y414),0)</f>
        <v>0</v>
      </c>
      <c r="AA414" s="2" t="n">
        <f aca="false">ROUND(R414-V414,10)</f>
        <v>0</v>
      </c>
      <c r="AB414" s="2" t="n">
        <f aca="false">ROUND(S414-W414,10)</f>
        <v>0</v>
      </c>
      <c r="AC414" s="2" t="n">
        <f aca="false">ROUND(T414-X414,10)</f>
        <v>0</v>
      </c>
      <c r="AD414" s="2" t="n">
        <f aca="false">ROUND(U414-Y414,10)</f>
        <v>0</v>
      </c>
      <c r="AE414" s="2" t="n">
        <f aca="false">COUNTIFS($AA414:$AD414,"&gt;"&amp;AA414)+COUNTIFS($AA414:AA414,AA414)</f>
        <v>1</v>
      </c>
      <c r="AF414" s="2" t="n">
        <f aca="false">COUNTIFS($AA414:$AD414,"&gt;"&amp;AB414)+COUNTIFS($AA414:AB414,AB414)</f>
        <v>2</v>
      </c>
      <c r="AG414" s="2" t="n">
        <f aca="false">COUNTIFS($AA414:$AD414,"&gt;"&amp;AC414)+COUNTIFS($AA414:AC414,AC414)</f>
        <v>3</v>
      </c>
      <c r="AH414" s="2" t="n">
        <f aca="false">COUNTIFS($AA414:$AD414,"&gt;"&amp;AD414)+COUNTIFS($AA414:AD414,AD414)</f>
        <v>4</v>
      </c>
      <c r="AI414" s="2" t="str">
        <f aca="false">IF(COUNTA(A414:I414)=0,"",IF(OR(NOT(ISNUMBER(A414)),B414="",COUNTIFS(Reparto!$A$8:INDEX(Reparto!$A$8:$A$11,Reparto!$E$5),C414)&lt;&gt;1,NOT(ISNUMBER(D414)),ABS(D414-ROUND(D414,2))&gt;0.000001,MIN(J414:M414)&lt;0,SUM(J414:M414)&lt;=0,COUNT(J414:M414)&lt;&gt;4,ABS(SUM(N414:Q414)-D414)&gt;0.000001),"REVISAR datos","Correcto"))</f>
        <v/>
      </c>
    </row>
    <row r="415" customFormat="false" ht="24" hidden="false" customHeight="true" outlineLevel="0" collapsed="false">
      <c r="A415" s="19"/>
      <c r="B415" s="17"/>
      <c r="C415" s="17"/>
      <c r="D415" s="18"/>
      <c r="E415" s="17"/>
      <c r="F415" s="17"/>
      <c r="G415" s="17"/>
      <c r="H415" s="17"/>
      <c r="I415" s="17"/>
      <c r="J415" s="2" t="n">
        <f aca="false">IF(1&gt;Reparto!$E$5,0,IF(F415="",Reparto!$D$8,F415))</f>
        <v>1800</v>
      </c>
      <c r="K415" s="2" t="n">
        <f aca="false">IF(2&gt;Reparto!$E$5,0,IF(G415="",Reparto!$D$9,G415))</f>
        <v>1200</v>
      </c>
      <c r="L415" s="2" t="n">
        <f aca="false">IF(3&gt;Reparto!$E$5,0,IF(H415="",Reparto!$D$10,H415))</f>
        <v>0</v>
      </c>
      <c r="M415" s="2" t="n">
        <f aca="false">IF(4&gt;Reparto!$E$5,0,IF(I415="",Reparto!$D$11,I415))</f>
        <v>0</v>
      </c>
      <c r="N415" s="8" t="n">
        <f aca="false">IF(OR(NOT(ISNUMBER(D415)),SUM(J415:M415)&lt;=0),0,SIGN(D415)*(V415+IF(AE415&lt;=$Z415,1,0))/100)</f>
        <v>0</v>
      </c>
      <c r="O415" s="8" t="n">
        <f aca="false">IF(OR(NOT(ISNUMBER(D415)),SUM(J415:M415)&lt;=0),0,SIGN(D415)*(W415+IF(AF415&lt;=$Z415,1,0))/100)</f>
        <v>0</v>
      </c>
      <c r="P415" s="8" t="n">
        <f aca="false">IF(OR(NOT(ISNUMBER(D415)),SUM(J415:M415)&lt;=0),0,SIGN(D415)*(X415+IF(AG415&lt;=$Z415,1,0))/100)</f>
        <v>0</v>
      </c>
      <c r="Q415" s="8" t="n">
        <f aca="false">IF(OR(NOT(ISNUMBER(D415)),SUM(J415:M415)&lt;=0),0,SIGN(D415)*(Y415+IF(AH415&lt;=$Z415,1,0))/100)</f>
        <v>0</v>
      </c>
      <c r="R415" s="2" t="n">
        <f aca="false">IF(OR(NOT(ISNUMBER(D415)),SUM(J415:M415)&lt;=0),0,ROUND(ROUND(ABS(D415)*100,0)*J415/SUM(J415:M415),10))</f>
        <v>0</v>
      </c>
      <c r="S415" s="2" t="n">
        <f aca="false">IF(OR(NOT(ISNUMBER(D415)),SUM(J415:M415)&lt;=0),0,ROUND(ROUND(ABS(D415)*100,0)*K415/SUM(J415:M415),10))</f>
        <v>0</v>
      </c>
      <c r="T415" s="2" t="n">
        <f aca="false">IF(OR(NOT(ISNUMBER(D415)),SUM(J415:M415)&lt;=0),0,ROUND(ROUND(ABS(D415)*100,0)*L415/SUM(J415:M415),10))</f>
        <v>0</v>
      </c>
      <c r="U415" s="2" t="n">
        <f aca="false">IF(OR(NOT(ISNUMBER(D415)),SUM(J415:M415)&lt;=0),0,ROUND(ROUND(ABS(D415)*100,0)*M415/SUM(J415:M415),10))</f>
        <v>0</v>
      </c>
      <c r="V415" s="2" t="n">
        <f aca="false">INT(R415)</f>
        <v>0</v>
      </c>
      <c r="W415" s="2" t="n">
        <f aca="false">INT(S415)</f>
        <v>0</v>
      </c>
      <c r="X415" s="2" t="n">
        <f aca="false">INT(T415)</f>
        <v>0</v>
      </c>
      <c r="Y415" s="2" t="n">
        <f aca="false">INT(U415)</f>
        <v>0</v>
      </c>
      <c r="Z415" s="2" t="n">
        <f aca="false">IF(ISNUMBER(D415),ROUND(ABS(D415)*100,0)-SUM(V415:Y415),0)</f>
        <v>0</v>
      </c>
      <c r="AA415" s="2" t="n">
        <f aca="false">ROUND(R415-V415,10)</f>
        <v>0</v>
      </c>
      <c r="AB415" s="2" t="n">
        <f aca="false">ROUND(S415-W415,10)</f>
        <v>0</v>
      </c>
      <c r="AC415" s="2" t="n">
        <f aca="false">ROUND(T415-X415,10)</f>
        <v>0</v>
      </c>
      <c r="AD415" s="2" t="n">
        <f aca="false">ROUND(U415-Y415,10)</f>
        <v>0</v>
      </c>
      <c r="AE415" s="2" t="n">
        <f aca="false">COUNTIFS($AA415:$AD415,"&gt;"&amp;AA415)+COUNTIFS($AA415:AA415,AA415)</f>
        <v>1</v>
      </c>
      <c r="AF415" s="2" t="n">
        <f aca="false">COUNTIFS($AA415:$AD415,"&gt;"&amp;AB415)+COUNTIFS($AA415:AB415,AB415)</f>
        <v>2</v>
      </c>
      <c r="AG415" s="2" t="n">
        <f aca="false">COUNTIFS($AA415:$AD415,"&gt;"&amp;AC415)+COUNTIFS($AA415:AC415,AC415)</f>
        <v>3</v>
      </c>
      <c r="AH415" s="2" t="n">
        <f aca="false">COUNTIFS($AA415:$AD415,"&gt;"&amp;AD415)+COUNTIFS($AA415:AD415,AD415)</f>
        <v>4</v>
      </c>
      <c r="AI415" s="2" t="str">
        <f aca="false">IF(COUNTA(A415:I415)=0,"",IF(OR(NOT(ISNUMBER(A415)),B415="",COUNTIFS(Reparto!$A$8:INDEX(Reparto!$A$8:$A$11,Reparto!$E$5),C415)&lt;&gt;1,NOT(ISNUMBER(D415)),ABS(D415-ROUND(D415,2))&gt;0.000001,MIN(J415:M415)&lt;0,SUM(J415:M415)&lt;=0,COUNT(J415:M415)&lt;&gt;4,ABS(SUM(N415:Q415)-D415)&gt;0.000001),"REVISAR datos","Correcto"))</f>
        <v/>
      </c>
    </row>
    <row r="416" customFormat="false" ht="24" hidden="false" customHeight="true" outlineLevel="0" collapsed="false">
      <c r="A416" s="19"/>
      <c r="B416" s="17"/>
      <c r="C416" s="17"/>
      <c r="D416" s="18"/>
      <c r="E416" s="17"/>
      <c r="F416" s="17"/>
      <c r="G416" s="17"/>
      <c r="H416" s="17"/>
      <c r="I416" s="17"/>
      <c r="J416" s="2" t="n">
        <f aca="false">IF(1&gt;Reparto!$E$5,0,IF(F416="",Reparto!$D$8,F416))</f>
        <v>1800</v>
      </c>
      <c r="K416" s="2" t="n">
        <f aca="false">IF(2&gt;Reparto!$E$5,0,IF(G416="",Reparto!$D$9,G416))</f>
        <v>1200</v>
      </c>
      <c r="L416" s="2" t="n">
        <f aca="false">IF(3&gt;Reparto!$E$5,0,IF(H416="",Reparto!$D$10,H416))</f>
        <v>0</v>
      </c>
      <c r="M416" s="2" t="n">
        <f aca="false">IF(4&gt;Reparto!$E$5,0,IF(I416="",Reparto!$D$11,I416))</f>
        <v>0</v>
      </c>
      <c r="N416" s="8" t="n">
        <f aca="false">IF(OR(NOT(ISNUMBER(D416)),SUM(J416:M416)&lt;=0),0,SIGN(D416)*(V416+IF(AE416&lt;=$Z416,1,0))/100)</f>
        <v>0</v>
      </c>
      <c r="O416" s="8" t="n">
        <f aca="false">IF(OR(NOT(ISNUMBER(D416)),SUM(J416:M416)&lt;=0),0,SIGN(D416)*(W416+IF(AF416&lt;=$Z416,1,0))/100)</f>
        <v>0</v>
      </c>
      <c r="P416" s="8" t="n">
        <f aca="false">IF(OR(NOT(ISNUMBER(D416)),SUM(J416:M416)&lt;=0),0,SIGN(D416)*(X416+IF(AG416&lt;=$Z416,1,0))/100)</f>
        <v>0</v>
      </c>
      <c r="Q416" s="8" t="n">
        <f aca="false">IF(OR(NOT(ISNUMBER(D416)),SUM(J416:M416)&lt;=0),0,SIGN(D416)*(Y416+IF(AH416&lt;=$Z416,1,0))/100)</f>
        <v>0</v>
      </c>
      <c r="R416" s="2" t="n">
        <f aca="false">IF(OR(NOT(ISNUMBER(D416)),SUM(J416:M416)&lt;=0),0,ROUND(ROUND(ABS(D416)*100,0)*J416/SUM(J416:M416),10))</f>
        <v>0</v>
      </c>
      <c r="S416" s="2" t="n">
        <f aca="false">IF(OR(NOT(ISNUMBER(D416)),SUM(J416:M416)&lt;=0),0,ROUND(ROUND(ABS(D416)*100,0)*K416/SUM(J416:M416),10))</f>
        <v>0</v>
      </c>
      <c r="T416" s="2" t="n">
        <f aca="false">IF(OR(NOT(ISNUMBER(D416)),SUM(J416:M416)&lt;=0),0,ROUND(ROUND(ABS(D416)*100,0)*L416/SUM(J416:M416),10))</f>
        <v>0</v>
      </c>
      <c r="U416" s="2" t="n">
        <f aca="false">IF(OR(NOT(ISNUMBER(D416)),SUM(J416:M416)&lt;=0),0,ROUND(ROUND(ABS(D416)*100,0)*M416/SUM(J416:M416),10))</f>
        <v>0</v>
      </c>
      <c r="V416" s="2" t="n">
        <f aca="false">INT(R416)</f>
        <v>0</v>
      </c>
      <c r="W416" s="2" t="n">
        <f aca="false">INT(S416)</f>
        <v>0</v>
      </c>
      <c r="X416" s="2" t="n">
        <f aca="false">INT(T416)</f>
        <v>0</v>
      </c>
      <c r="Y416" s="2" t="n">
        <f aca="false">INT(U416)</f>
        <v>0</v>
      </c>
      <c r="Z416" s="2" t="n">
        <f aca="false">IF(ISNUMBER(D416),ROUND(ABS(D416)*100,0)-SUM(V416:Y416),0)</f>
        <v>0</v>
      </c>
      <c r="AA416" s="2" t="n">
        <f aca="false">ROUND(R416-V416,10)</f>
        <v>0</v>
      </c>
      <c r="AB416" s="2" t="n">
        <f aca="false">ROUND(S416-W416,10)</f>
        <v>0</v>
      </c>
      <c r="AC416" s="2" t="n">
        <f aca="false">ROUND(T416-X416,10)</f>
        <v>0</v>
      </c>
      <c r="AD416" s="2" t="n">
        <f aca="false">ROUND(U416-Y416,10)</f>
        <v>0</v>
      </c>
      <c r="AE416" s="2" t="n">
        <f aca="false">COUNTIFS($AA416:$AD416,"&gt;"&amp;AA416)+COUNTIFS($AA416:AA416,AA416)</f>
        <v>1</v>
      </c>
      <c r="AF416" s="2" t="n">
        <f aca="false">COUNTIFS($AA416:$AD416,"&gt;"&amp;AB416)+COUNTIFS($AA416:AB416,AB416)</f>
        <v>2</v>
      </c>
      <c r="AG416" s="2" t="n">
        <f aca="false">COUNTIFS($AA416:$AD416,"&gt;"&amp;AC416)+COUNTIFS($AA416:AC416,AC416)</f>
        <v>3</v>
      </c>
      <c r="AH416" s="2" t="n">
        <f aca="false">COUNTIFS($AA416:$AD416,"&gt;"&amp;AD416)+COUNTIFS($AA416:AD416,AD416)</f>
        <v>4</v>
      </c>
      <c r="AI416" s="2" t="str">
        <f aca="false">IF(COUNTA(A416:I416)=0,"",IF(OR(NOT(ISNUMBER(A416)),B416="",COUNTIFS(Reparto!$A$8:INDEX(Reparto!$A$8:$A$11,Reparto!$E$5),C416)&lt;&gt;1,NOT(ISNUMBER(D416)),ABS(D416-ROUND(D416,2))&gt;0.000001,MIN(J416:M416)&lt;0,SUM(J416:M416)&lt;=0,COUNT(J416:M416)&lt;&gt;4,ABS(SUM(N416:Q416)-D416)&gt;0.000001),"REVISAR datos","Correcto"))</f>
        <v/>
      </c>
    </row>
    <row r="417" customFormat="false" ht="24" hidden="false" customHeight="true" outlineLevel="0" collapsed="false">
      <c r="A417" s="19"/>
      <c r="B417" s="17"/>
      <c r="C417" s="17"/>
      <c r="D417" s="18"/>
      <c r="E417" s="17"/>
      <c r="F417" s="17"/>
      <c r="G417" s="17"/>
      <c r="H417" s="17"/>
      <c r="I417" s="17"/>
      <c r="J417" s="2" t="n">
        <f aca="false">IF(1&gt;Reparto!$E$5,0,IF(F417="",Reparto!$D$8,F417))</f>
        <v>1800</v>
      </c>
      <c r="K417" s="2" t="n">
        <f aca="false">IF(2&gt;Reparto!$E$5,0,IF(G417="",Reparto!$D$9,G417))</f>
        <v>1200</v>
      </c>
      <c r="L417" s="2" t="n">
        <f aca="false">IF(3&gt;Reparto!$E$5,0,IF(H417="",Reparto!$D$10,H417))</f>
        <v>0</v>
      </c>
      <c r="M417" s="2" t="n">
        <f aca="false">IF(4&gt;Reparto!$E$5,0,IF(I417="",Reparto!$D$11,I417))</f>
        <v>0</v>
      </c>
      <c r="N417" s="8" t="n">
        <f aca="false">IF(OR(NOT(ISNUMBER(D417)),SUM(J417:M417)&lt;=0),0,SIGN(D417)*(V417+IF(AE417&lt;=$Z417,1,0))/100)</f>
        <v>0</v>
      </c>
      <c r="O417" s="8" t="n">
        <f aca="false">IF(OR(NOT(ISNUMBER(D417)),SUM(J417:M417)&lt;=0),0,SIGN(D417)*(W417+IF(AF417&lt;=$Z417,1,0))/100)</f>
        <v>0</v>
      </c>
      <c r="P417" s="8" t="n">
        <f aca="false">IF(OR(NOT(ISNUMBER(D417)),SUM(J417:M417)&lt;=0),0,SIGN(D417)*(X417+IF(AG417&lt;=$Z417,1,0))/100)</f>
        <v>0</v>
      </c>
      <c r="Q417" s="8" t="n">
        <f aca="false">IF(OR(NOT(ISNUMBER(D417)),SUM(J417:M417)&lt;=0),0,SIGN(D417)*(Y417+IF(AH417&lt;=$Z417,1,0))/100)</f>
        <v>0</v>
      </c>
      <c r="R417" s="2" t="n">
        <f aca="false">IF(OR(NOT(ISNUMBER(D417)),SUM(J417:M417)&lt;=0),0,ROUND(ROUND(ABS(D417)*100,0)*J417/SUM(J417:M417),10))</f>
        <v>0</v>
      </c>
      <c r="S417" s="2" t="n">
        <f aca="false">IF(OR(NOT(ISNUMBER(D417)),SUM(J417:M417)&lt;=0),0,ROUND(ROUND(ABS(D417)*100,0)*K417/SUM(J417:M417),10))</f>
        <v>0</v>
      </c>
      <c r="T417" s="2" t="n">
        <f aca="false">IF(OR(NOT(ISNUMBER(D417)),SUM(J417:M417)&lt;=0),0,ROUND(ROUND(ABS(D417)*100,0)*L417/SUM(J417:M417),10))</f>
        <v>0</v>
      </c>
      <c r="U417" s="2" t="n">
        <f aca="false">IF(OR(NOT(ISNUMBER(D417)),SUM(J417:M417)&lt;=0),0,ROUND(ROUND(ABS(D417)*100,0)*M417/SUM(J417:M417),10))</f>
        <v>0</v>
      </c>
      <c r="V417" s="2" t="n">
        <f aca="false">INT(R417)</f>
        <v>0</v>
      </c>
      <c r="W417" s="2" t="n">
        <f aca="false">INT(S417)</f>
        <v>0</v>
      </c>
      <c r="X417" s="2" t="n">
        <f aca="false">INT(T417)</f>
        <v>0</v>
      </c>
      <c r="Y417" s="2" t="n">
        <f aca="false">INT(U417)</f>
        <v>0</v>
      </c>
      <c r="Z417" s="2" t="n">
        <f aca="false">IF(ISNUMBER(D417),ROUND(ABS(D417)*100,0)-SUM(V417:Y417),0)</f>
        <v>0</v>
      </c>
      <c r="AA417" s="2" t="n">
        <f aca="false">ROUND(R417-V417,10)</f>
        <v>0</v>
      </c>
      <c r="AB417" s="2" t="n">
        <f aca="false">ROUND(S417-W417,10)</f>
        <v>0</v>
      </c>
      <c r="AC417" s="2" t="n">
        <f aca="false">ROUND(T417-X417,10)</f>
        <v>0</v>
      </c>
      <c r="AD417" s="2" t="n">
        <f aca="false">ROUND(U417-Y417,10)</f>
        <v>0</v>
      </c>
      <c r="AE417" s="2" t="n">
        <f aca="false">COUNTIFS($AA417:$AD417,"&gt;"&amp;AA417)+COUNTIFS($AA417:AA417,AA417)</f>
        <v>1</v>
      </c>
      <c r="AF417" s="2" t="n">
        <f aca="false">COUNTIFS($AA417:$AD417,"&gt;"&amp;AB417)+COUNTIFS($AA417:AB417,AB417)</f>
        <v>2</v>
      </c>
      <c r="AG417" s="2" t="n">
        <f aca="false">COUNTIFS($AA417:$AD417,"&gt;"&amp;AC417)+COUNTIFS($AA417:AC417,AC417)</f>
        <v>3</v>
      </c>
      <c r="AH417" s="2" t="n">
        <f aca="false">COUNTIFS($AA417:$AD417,"&gt;"&amp;AD417)+COUNTIFS($AA417:AD417,AD417)</f>
        <v>4</v>
      </c>
      <c r="AI417" s="2" t="str">
        <f aca="false">IF(COUNTA(A417:I417)=0,"",IF(OR(NOT(ISNUMBER(A417)),B417="",COUNTIFS(Reparto!$A$8:INDEX(Reparto!$A$8:$A$11,Reparto!$E$5),C417)&lt;&gt;1,NOT(ISNUMBER(D417)),ABS(D417-ROUND(D417,2))&gt;0.000001,MIN(J417:M417)&lt;0,SUM(J417:M417)&lt;=0,COUNT(J417:M417)&lt;&gt;4,ABS(SUM(N417:Q417)-D417)&gt;0.000001),"REVISAR datos","Correcto"))</f>
        <v/>
      </c>
    </row>
    <row r="418" customFormat="false" ht="24" hidden="false" customHeight="true" outlineLevel="0" collapsed="false">
      <c r="A418" s="19"/>
      <c r="B418" s="17"/>
      <c r="C418" s="17"/>
      <c r="D418" s="18"/>
      <c r="E418" s="17"/>
      <c r="F418" s="17"/>
      <c r="G418" s="17"/>
      <c r="H418" s="17"/>
      <c r="I418" s="17"/>
      <c r="J418" s="2" t="n">
        <f aca="false">IF(1&gt;Reparto!$E$5,0,IF(F418="",Reparto!$D$8,F418))</f>
        <v>1800</v>
      </c>
      <c r="K418" s="2" t="n">
        <f aca="false">IF(2&gt;Reparto!$E$5,0,IF(G418="",Reparto!$D$9,G418))</f>
        <v>1200</v>
      </c>
      <c r="L418" s="2" t="n">
        <f aca="false">IF(3&gt;Reparto!$E$5,0,IF(H418="",Reparto!$D$10,H418))</f>
        <v>0</v>
      </c>
      <c r="M418" s="2" t="n">
        <f aca="false">IF(4&gt;Reparto!$E$5,0,IF(I418="",Reparto!$D$11,I418))</f>
        <v>0</v>
      </c>
      <c r="N418" s="8" t="n">
        <f aca="false">IF(OR(NOT(ISNUMBER(D418)),SUM(J418:M418)&lt;=0),0,SIGN(D418)*(V418+IF(AE418&lt;=$Z418,1,0))/100)</f>
        <v>0</v>
      </c>
      <c r="O418" s="8" t="n">
        <f aca="false">IF(OR(NOT(ISNUMBER(D418)),SUM(J418:M418)&lt;=0),0,SIGN(D418)*(W418+IF(AF418&lt;=$Z418,1,0))/100)</f>
        <v>0</v>
      </c>
      <c r="P418" s="8" t="n">
        <f aca="false">IF(OR(NOT(ISNUMBER(D418)),SUM(J418:M418)&lt;=0),0,SIGN(D418)*(X418+IF(AG418&lt;=$Z418,1,0))/100)</f>
        <v>0</v>
      </c>
      <c r="Q418" s="8" t="n">
        <f aca="false">IF(OR(NOT(ISNUMBER(D418)),SUM(J418:M418)&lt;=0),0,SIGN(D418)*(Y418+IF(AH418&lt;=$Z418,1,0))/100)</f>
        <v>0</v>
      </c>
      <c r="R418" s="2" t="n">
        <f aca="false">IF(OR(NOT(ISNUMBER(D418)),SUM(J418:M418)&lt;=0),0,ROUND(ROUND(ABS(D418)*100,0)*J418/SUM(J418:M418),10))</f>
        <v>0</v>
      </c>
      <c r="S418" s="2" t="n">
        <f aca="false">IF(OR(NOT(ISNUMBER(D418)),SUM(J418:M418)&lt;=0),0,ROUND(ROUND(ABS(D418)*100,0)*K418/SUM(J418:M418),10))</f>
        <v>0</v>
      </c>
      <c r="T418" s="2" t="n">
        <f aca="false">IF(OR(NOT(ISNUMBER(D418)),SUM(J418:M418)&lt;=0),0,ROUND(ROUND(ABS(D418)*100,0)*L418/SUM(J418:M418),10))</f>
        <v>0</v>
      </c>
      <c r="U418" s="2" t="n">
        <f aca="false">IF(OR(NOT(ISNUMBER(D418)),SUM(J418:M418)&lt;=0),0,ROUND(ROUND(ABS(D418)*100,0)*M418/SUM(J418:M418),10))</f>
        <v>0</v>
      </c>
      <c r="V418" s="2" t="n">
        <f aca="false">INT(R418)</f>
        <v>0</v>
      </c>
      <c r="W418" s="2" t="n">
        <f aca="false">INT(S418)</f>
        <v>0</v>
      </c>
      <c r="X418" s="2" t="n">
        <f aca="false">INT(T418)</f>
        <v>0</v>
      </c>
      <c r="Y418" s="2" t="n">
        <f aca="false">INT(U418)</f>
        <v>0</v>
      </c>
      <c r="Z418" s="2" t="n">
        <f aca="false">IF(ISNUMBER(D418),ROUND(ABS(D418)*100,0)-SUM(V418:Y418),0)</f>
        <v>0</v>
      </c>
      <c r="AA418" s="2" t="n">
        <f aca="false">ROUND(R418-V418,10)</f>
        <v>0</v>
      </c>
      <c r="AB418" s="2" t="n">
        <f aca="false">ROUND(S418-W418,10)</f>
        <v>0</v>
      </c>
      <c r="AC418" s="2" t="n">
        <f aca="false">ROUND(T418-X418,10)</f>
        <v>0</v>
      </c>
      <c r="AD418" s="2" t="n">
        <f aca="false">ROUND(U418-Y418,10)</f>
        <v>0</v>
      </c>
      <c r="AE418" s="2" t="n">
        <f aca="false">COUNTIFS($AA418:$AD418,"&gt;"&amp;AA418)+COUNTIFS($AA418:AA418,AA418)</f>
        <v>1</v>
      </c>
      <c r="AF418" s="2" t="n">
        <f aca="false">COUNTIFS($AA418:$AD418,"&gt;"&amp;AB418)+COUNTIFS($AA418:AB418,AB418)</f>
        <v>2</v>
      </c>
      <c r="AG418" s="2" t="n">
        <f aca="false">COUNTIFS($AA418:$AD418,"&gt;"&amp;AC418)+COUNTIFS($AA418:AC418,AC418)</f>
        <v>3</v>
      </c>
      <c r="AH418" s="2" t="n">
        <f aca="false">COUNTIFS($AA418:$AD418,"&gt;"&amp;AD418)+COUNTIFS($AA418:AD418,AD418)</f>
        <v>4</v>
      </c>
      <c r="AI418" s="2" t="str">
        <f aca="false">IF(COUNTA(A418:I418)=0,"",IF(OR(NOT(ISNUMBER(A418)),B418="",COUNTIFS(Reparto!$A$8:INDEX(Reparto!$A$8:$A$11,Reparto!$E$5),C418)&lt;&gt;1,NOT(ISNUMBER(D418)),ABS(D418-ROUND(D418,2))&gt;0.000001,MIN(J418:M418)&lt;0,SUM(J418:M418)&lt;=0,COUNT(J418:M418)&lt;&gt;4,ABS(SUM(N418:Q418)-D418)&gt;0.000001),"REVISAR datos","Correcto"))</f>
        <v/>
      </c>
    </row>
    <row r="419" customFormat="false" ht="24" hidden="false" customHeight="true" outlineLevel="0" collapsed="false">
      <c r="A419" s="19"/>
      <c r="B419" s="17"/>
      <c r="C419" s="17"/>
      <c r="D419" s="18"/>
      <c r="E419" s="17"/>
      <c r="F419" s="17"/>
      <c r="G419" s="17"/>
      <c r="H419" s="17"/>
      <c r="I419" s="17"/>
      <c r="J419" s="2" t="n">
        <f aca="false">IF(1&gt;Reparto!$E$5,0,IF(F419="",Reparto!$D$8,F419))</f>
        <v>1800</v>
      </c>
      <c r="K419" s="2" t="n">
        <f aca="false">IF(2&gt;Reparto!$E$5,0,IF(G419="",Reparto!$D$9,G419))</f>
        <v>1200</v>
      </c>
      <c r="L419" s="2" t="n">
        <f aca="false">IF(3&gt;Reparto!$E$5,0,IF(H419="",Reparto!$D$10,H419))</f>
        <v>0</v>
      </c>
      <c r="M419" s="2" t="n">
        <f aca="false">IF(4&gt;Reparto!$E$5,0,IF(I419="",Reparto!$D$11,I419))</f>
        <v>0</v>
      </c>
      <c r="N419" s="8" t="n">
        <f aca="false">IF(OR(NOT(ISNUMBER(D419)),SUM(J419:M419)&lt;=0),0,SIGN(D419)*(V419+IF(AE419&lt;=$Z419,1,0))/100)</f>
        <v>0</v>
      </c>
      <c r="O419" s="8" t="n">
        <f aca="false">IF(OR(NOT(ISNUMBER(D419)),SUM(J419:M419)&lt;=0),0,SIGN(D419)*(W419+IF(AF419&lt;=$Z419,1,0))/100)</f>
        <v>0</v>
      </c>
      <c r="P419" s="8" t="n">
        <f aca="false">IF(OR(NOT(ISNUMBER(D419)),SUM(J419:M419)&lt;=0),0,SIGN(D419)*(X419+IF(AG419&lt;=$Z419,1,0))/100)</f>
        <v>0</v>
      </c>
      <c r="Q419" s="8" t="n">
        <f aca="false">IF(OR(NOT(ISNUMBER(D419)),SUM(J419:M419)&lt;=0),0,SIGN(D419)*(Y419+IF(AH419&lt;=$Z419,1,0))/100)</f>
        <v>0</v>
      </c>
      <c r="R419" s="2" t="n">
        <f aca="false">IF(OR(NOT(ISNUMBER(D419)),SUM(J419:M419)&lt;=0),0,ROUND(ROUND(ABS(D419)*100,0)*J419/SUM(J419:M419),10))</f>
        <v>0</v>
      </c>
      <c r="S419" s="2" t="n">
        <f aca="false">IF(OR(NOT(ISNUMBER(D419)),SUM(J419:M419)&lt;=0),0,ROUND(ROUND(ABS(D419)*100,0)*K419/SUM(J419:M419),10))</f>
        <v>0</v>
      </c>
      <c r="T419" s="2" t="n">
        <f aca="false">IF(OR(NOT(ISNUMBER(D419)),SUM(J419:M419)&lt;=0),0,ROUND(ROUND(ABS(D419)*100,0)*L419/SUM(J419:M419),10))</f>
        <v>0</v>
      </c>
      <c r="U419" s="2" t="n">
        <f aca="false">IF(OR(NOT(ISNUMBER(D419)),SUM(J419:M419)&lt;=0),0,ROUND(ROUND(ABS(D419)*100,0)*M419/SUM(J419:M419),10))</f>
        <v>0</v>
      </c>
      <c r="V419" s="2" t="n">
        <f aca="false">INT(R419)</f>
        <v>0</v>
      </c>
      <c r="W419" s="2" t="n">
        <f aca="false">INT(S419)</f>
        <v>0</v>
      </c>
      <c r="X419" s="2" t="n">
        <f aca="false">INT(T419)</f>
        <v>0</v>
      </c>
      <c r="Y419" s="2" t="n">
        <f aca="false">INT(U419)</f>
        <v>0</v>
      </c>
      <c r="Z419" s="2" t="n">
        <f aca="false">IF(ISNUMBER(D419),ROUND(ABS(D419)*100,0)-SUM(V419:Y419),0)</f>
        <v>0</v>
      </c>
      <c r="AA419" s="2" t="n">
        <f aca="false">ROUND(R419-V419,10)</f>
        <v>0</v>
      </c>
      <c r="AB419" s="2" t="n">
        <f aca="false">ROUND(S419-W419,10)</f>
        <v>0</v>
      </c>
      <c r="AC419" s="2" t="n">
        <f aca="false">ROUND(T419-X419,10)</f>
        <v>0</v>
      </c>
      <c r="AD419" s="2" t="n">
        <f aca="false">ROUND(U419-Y419,10)</f>
        <v>0</v>
      </c>
      <c r="AE419" s="2" t="n">
        <f aca="false">COUNTIFS($AA419:$AD419,"&gt;"&amp;AA419)+COUNTIFS($AA419:AA419,AA419)</f>
        <v>1</v>
      </c>
      <c r="AF419" s="2" t="n">
        <f aca="false">COUNTIFS($AA419:$AD419,"&gt;"&amp;AB419)+COUNTIFS($AA419:AB419,AB419)</f>
        <v>2</v>
      </c>
      <c r="AG419" s="2" t="n">
        <f aca="false">COUNTIFS($AA419:$AD419,"&gt;"&amp;AC419)+COUNTIFS($AA419:AC419,AC419)</f>
        <v>3</v>
      </c>
      <c r="AH419" s="2" t="n">
        <f aca="false">COUNTIFS($AA419:$AD419,"&gt;"&amp;AD419)+COUNTIFS($AA419:AD419,AD419)</f>
        <v>4</v>
      </c>
      <c r="AI419" s="2" t="str">
        <f aca="false">IF(COUNTA(A419:I419)=0,"",IF(OR(NOT(ISNUMBER(A419)),B419="",COUNTIFS(Reparto!$A$8:INDEX(Reparto!$A$8:$A$11,Reparto!$E$5),C419)&lt;&gt;1,NOT(ISNUMBER(D419)),ABS(D419-ROUND(D419,2))&gt;0.000001,MIN(J419:M419)&lt;0,SUM(J419:M419)&lt;=0,COUNT(J419:M419)&lt;&gt;4,ABS(SUM(N419:Q419)-D419)&gt;0.000001),"REVISAR datos","Correcto"))</f>
        <v/>
      </c>
    </row>
    <row r="420" customFormat="false" ht="24" hidden="false" customHeight="true" outlineLevel="0" collapsed="false">
      <c r="A420" s="19"/>
      <c r="B420" s="17"/>
      <c r="C420" s="17"/>
      <c r="D420" s="18"/>
      <c r="E420" s="17"/>
      <c r="F420" s="17"/>
      <c r="G420" s="17"/>
      <c r="H420" s="17"/>
      <c r="I420" s="17"/>
      <c r="J420" s="2" t="n">
        <f aca="false">IF(1&gt;Reparto!$E$5,0,IF(F420="",Reparto!$D$8,F420))</f>
        <v>1800</v>
      </c>
      <c r="K420" s="2" t="n">
        <f aca="false">IF(2&gt;Reparto!$E$5,0,IF(G420="",Reparto!$D$9,G420))</f>
        <v>1200</v>
      </c>
      <c r="L420" s="2" t="n">
        <f aca="false">IF(3&gt;Reparto!$E$5,0,IF(H420="",Reparto!$D$10,H420))</f>
        <v>0</v>
      </c>
      <c r="M420" s="2" t="n">
        <f aca="false">IF(4&gt;Reparto!$E$5,0,IF(I420="",Reparto!$D$11,I420))</f>
        <v>0</v>
      </c>
      <c r="N420" s="8" t="n">
        <f aca="false">IF(OR(NOT(ISNUMBER(D420)),SUM(J420:M420)&lt;=0),0,SIGN(D420)*(V420+IF(AE420&lt;=$Z420,1,0))/100)</f>
        <v>0</v>
      </c>
      <c r="O420" s="8" t="n">
        <f aca="false">IF(OR(NOT(ISNUMBER(D420)),SUM(J420:M420)&lt;=0),0,SIGN(D420)*(W420+IF(AF420&lt;=$Z420,1,0))/100)</f>
        <v>0</v>
      </c>
      <c r="P420" s="8" t="n">
        <f aca="false">IF(OR(NOT(ISNUMBER(D420)),SUM(J420:M420)&lt;=0),0,SIGN(D420)*(X420+IF(AG420&lt;=$Z420,1,0))/100)</f>
        <v>0</v>
      </c>
      <c r="Q420" s="8" t="n">
        <f aca="false">IF(OR(NOT(ISNUMBER(D420)),SUM(J420:M420)&lt;=0),0,SIGN(D420)*(Y420+IF(AH420&lt;=$Z420,1,0))/100)</f>
        <v>0</v>
      </c>
      <c r="R420" s="2" t="n">
        <f aca="false">IF(OR(NOT(ISNUMBER(D420)),SUM(J420:M420)&lt;=0),0,ROUND(ROUND(ABS(D420)*100,0)*J420/SUM(J420:M420),10))</f>
        <v>0</v>
      </c>
      <c r="S420" s="2" t="n">
        <f aca="false">IF(OR(NOT(ISNUMBER(D420)),SUM(J420:M420)&lt;=0),0,ROUND(ROUND(ABS(D420)*100,0)*K420/SUM(J420:M420),10))</f>
        <v>0</v>
      </c>
      <c r="T420" s="2" t="n">
        <f aca="false">IF(OR(NOT(ISNUMBER(D420)),SUM(J420:M420)&lt;=0),0,ROUND(ROUND(ABS(D420)*100,0)*L420/SUM(J420:M420),10))</f>
        <v>0</v>
      </c>
      <c r="U420" s="2" t="n">
        <f aca="false">IF(OR(NOT(ISNUMBER(D420)),SUM(J420:M420)&lt;=0),0,ROUND(ROUND(ABS(D420)*100,0)*M420/SUM(J420:M420),10))</f>
        <v>0</v>
      </c>
      <c r="V420" s="2" t="n">
        <f aca="false">INT(R420)</f>
        <v>0</v>
      </c>
      <c r="W420" s="2" t="n">
        <f aca="false">INT(S420)</f>
        <v>0</v>
      </c>
      <c r="X420" s="2" t="n">
        <f aca="false">INT(T420)</f>
        <v>0</v>
      </c>
      <c r="Y420" s="2" t="n">
        <f aca="false">INT(U420)</f>
        <v>0</v>
      </c>
      <c r="Z420" s="2" t="n">
        <f aca="false">IF(ISNUMBER(D420),ROUND(ABS(D420)*100,0)-SUM(V420:Y420),0)</f>
        <v>0</v>
      </c>
      <c r="AA420" s="2" t="n">
        <f aca="false">ROUND(R420-V420,10)</f>
        <v>0</v>
      </c>
      <c r="AB420" s="2" t="n">
        <f aca="false">ROUND(S420-W420,10)</f>
        <v>0</v>
      </c>
      <c r="AC420" s="2" t="n">
        <f aca="false">ROUND(T420-X420,10)</f>
        <v>0</v>
      </c>
      <c r="AD420" s="2" t="n">
        <f aca="false">ROUND(U420-Y420,10)</f>
        <v>0</v>
      </c>
      <c r="AE420" s="2" t="n">
        <f aca="false">COUNTIFS($AA420:$AD420,"&gt;"&amp;AA420)+COUNTIFS($AA420:AA420,AA420)</f>
        <v>1</v>
      </c>
      <c r="AF420" s="2" t="n">
        <f aca="false">COUNTIFS($AA420:$AD420,"&gt;"&amp;AB420)+COUNTIFS($AA420:AB420,AB420)</f>
        <v>2</v>
      </c>
      <c r="AG420" s="2" t="n">
        <f aca="false">COUNTIFS($AA420:$AD420,"&gt;"&amp;AC420)+COUNTIFS($AA420:AC420,AC420)</f>
        <v>3</v>
      </c>
      <c r="AH420" s="2" t="n">
        <f aca="false">COUNTIFS($AA420:$AD420,"&gt;"&amp;AD420)+COUNTIFS($AA420:AD420,AD420)</f>
        <v>4</v>
      </c>
      <c r="AI420" s="2" t="str">
        <f aca="false">IF(COUNTA(A420:I420)=0,"",IF(OR(NOT(ISNUMBER(A420)),B420="",COUNTIFS(Reparto!$A$8:INDEX(Reparto!$A$8:$A$11,Reparto!$E$5),C420)&lt;&gt;1,NOT(ISNUMBER(D420)),ABS(D420-ROUND(D420,2))&gt;0.000001,MIN(J420:M420)&lt;0,SUM(J420:M420)&lt;=0,COUNT(J420:M420)&lt;&gt;4,ABS(SUM(N420:Q420)-D420)&gt;0.000001),"REVISAR datos","Correcto"))</f>
        <v/>
      </c>
    </row>
    <row r="421" customFormat="false" ht="24" hidden="false" customHeight="true" outlineLevel="0" collapsed="false">
      <c r="A421" s="19"/>
      <c r="B421" s="17"/>
      <c r="C421" s="17"/>
      <c r="D421" s="18"/>
      <c r="E421" s="17"/>
      <c r="F421" s="17"/>
      <c r="G421" s="17"/>
      <c r="H421" s="17"/>
      <c r="I421" s="17"/>
      <c r="J421" s="2" t="n">
        <f aca="false">IF(1&gt;Reparto!$E$5,0,IF(F421="",Reparto!$D$8,F421))</f>
        <v>1800</v>
      </c>
      <c r="K421" s="2" t="n">
        <f aca="false">IF(2&gt;Reparto!$E$5,0,IF(G421="",Reparto!$D$9,G421))</f>
        <v>1200</v>
      </c>
      <c r="L421" s="2" t="n">
        <f aca="false">IF(3&gt;Reparto!$E$5,0,IF(H421="",Reparto!$D$10,H421))</f>
        <v>0</v>
      </c>
      <c r="M421" s="2" t="n">
        <f aca="false">IF(4&gt;Reparto!$E$5,0,IF(I421="",Reparto!$D$11,I421))</f>
        <v>0</v>
      </c>
      <c r="N421" s="8" t="n">
        <f aca="false">IF(OR(NOT(ISNUMBER(D421)),SUM(J421:M421)&lt;=0),0,SIGN(D421)*(V421+IF(AE421&lt;=$Z421,1,0))/100)</f>
        <v>0</v>
      </c>
      <c r="O421" s="8" t="n">
        <f aca="false">IF(OR(NOT(ISNUMBER(D421)),SUM(J421:M421)&lt;=0),0,SIGN(D421)*(W421+IF(AF421&lt;=$Z421,1,0))/100)</f>
        <v>0</v>
      </c>
      <c r="P421" s="8" t="n">
        <f aca="false">IF(OR(NOT(ISNUMBER(D421)),SUM(J421:M421)&lt;=0),0,SIGN(D421)*(X421+IF(AG421&lt;=$Z421,1,0))/100)</f>
        <v>0</v>
      </c>
      <c r="Q421" s="8" t="n">
        <f aca="false">IF(OR(NOT(ISNUMBER(D421)),SUM(J421:M421)&lt;=0),0,SIGN(D421)*(Y421+IF(AH421&lt;=$Z421,1,0))/100)</f>
        <v>0</v>
      </c>
      <c r="R421" s="2" t="n">
        <f aca="false">IF(OR(NOT(ISNUMBER(D421)),SUM(J421:M421)&lt;=0),0,ROUND(ROUND(ABS(D421)*100,0)*J421/SUM(J421:M421),10))</f>
        <v>0</v>
      </c>
      <c r="S421" s="2" t="n">
        <f aca="false">IF(OR(NOT(ISNUMBER(D421)),SUM(J421:M421)&lt;=0),0,ROUND(ROUND(ABS(D421)*100,0)*K421/SUM(J421:M421),10))</f>
        <v>0</v>
      </c>
      <c r="T421" s="2" t="n">
        <f aca="false">IF(OR(NOT(ISNUMBER(D421)),SUM(J421:M421)&lt;=0),0,ROUND(ROUND(ABS(D421)*100,0)*L421/SUM(J421:M421),10))</f>
        <v>0</v>
      </c>
      <c r="U421" s="2" t="n">
        <f aca="false">IF(OR(NOT(ISNUMBER(D421)),SUM(J421:M421)&lt;=0),0,ROUND(ROUND(ABS(D421)*100,0)*M421/SUM(J421:M421),10))</f>
        <v>0</v>
      </c>
      <c r="V421" s="2" t="n">
        <f aca="false">INT(R421)</f>
        <v>0</v>
      </c>
      <c r="W421" s="2" t="n">
        <f aca="false">INT(S421)</f>
        <v>0</v>
      </c>
      <c r="X421" s="2" t="n">
        <f aca="false">INT(T421)</f>
        <v>0</v>
      </c>
      <c r="Y421" s="2" t="n">
        <f aca="false">INT(U421)</f>
        <v>0</v>
      </c>
      <c r="Z421" s="2" t="n">
        <f aca="false">IF(ISNUMBER(D421),ROUND(ABS(D421)*100,0)-SUM(V421:Y421),0)</f>
        <v>0</v>
      </c>
      <c r="AA421" s="2" t="n">
        <f aca="false">ROUND(R421-V421,10)</f>
        <v>0</v>
      </c>
      <c r="AB421" s="2" t="n">
        <f aca="false">ROUND(S421-W421,10)</f>
        <v>0</v>
      </c>
      <c r="AC421" s="2" t="n">
        <f aca="false">ROUND(T421-X421,10)</f>
        <v>0</v>
      </c>
      <c r="AD421" s="2" t="n">
        <f aca="false">ROUND(U421-Y421,10)</f>
        <v>0</v>
      </c>
      <c r="AE421" s="2" t="n">
        <f aca="false">COUNTIFS($AA421:$AD421,"&gt;"&amp;AA421)+COUNTIFS($AA421:AA421,AA421)</f>
        <v>1</v>
      </c>
      <c r="AF421" s="2" t="n">
        <f aca="false">COUNTIFS($AA421:$AD421,"&gt;"&amp;AB421)+COUNTIFS($AA421:AB421,AB421)</f>
        <v>2</v>
      </c>
      <c r="AG421" s="2" t="n">
        <f aca="false">COUNTIFS($AA421:$AD421,"&gt;"&amp;AC421)+COUNTIFS($AA421:AC421,AC421)</f>
        <v>3</v>
      </c>
      <c r="AH421" s="2" t="n">
        <f aca="false">COUNTIFS($AA421:$AD421,"&gt;"&amp;AD421)+COUNTIFS($AA421:AD421,AD421)</f>
        <v>4</v>
      </c>
      <c r="AI421" s="2" t="str">
        <f aca="false">IF(COUNTA(A421:I421)=0,"",IF(OR(NOT(ISNUMBER(A421)),B421="",COUNTIFS(Reparto!$A$8:INDEX(Reparto!$A$8:$A$11,Reparto!$E$5),C421)&lt;&gt;1,NOT(ISNUMBER(D421)),ABS(D421-ROUND(D421,2))&gt;0.000001,MIN(J421:M421)&lt;0,SUM(J421:M421)&lt;=0,COUNT(J421:M421)&lt;&gt;4,ABS(SUM(N421:Q421)-D421)&gt;0.000001),"REVISAR datos","Correcto"))</f>
        <v/>
      </c>
    </row>
    <row r="422" customFormat="false" ht="24" hidden="false" customHeight="true" outlineLevel="0" collapsed="false">
      <c r="A422" s="19"/>
      <c r="B422" s="17"/>
      <c r="C422" s="17"/>
      <c r="D422" s="18"/>
      <c r="E422" s="17"/>
      <c r="F422" s="17"/>
      <c r="G422" s="17"/>
      <c r="H422" s="17"/>
      <c r="I422" s="17"/>
      <c r="J422" s="2" t="n">
        <f aca="false">IF(1&gt;Reparto!$E$5,0,IF(F422="",Reparto!$D$8,F422))</f>
        <v>1800</v>
      </c>
      <c r="K422" s="2" t="n">
        <f aca="false">IF(2&gt;Reparto!$E$5,0,IF(G422="",Reparto!$D$9,G422))</f>
        <v>1200</v>
      </c>
      <c r="L422" s="2" t="n">
        <f aca="false">IF(3&gt;Reparto!$E$5,0,IF(H422="",Reparto!$D$10,H422))</f>
        <v>0</v>
      </c>
      <c r="M422" s="2" t="n">
        <f aca="false">IF(4&gt;Reparto!$E$5,0,IF(I422="",Reparto!$D$11,I422))</f>
        <v>0</v>
      </c>
      <c r="N422" s="8" t="n">
        <f aca="false">IF(OR(NOT(ISNUMBER(D422)),SUM(J422:M422)&lt;=0),0,SIGN(D422)*(V422+IF(AE422&lt;=$Z422,1,0))/100)</f>
        <v>0</v>
      </c>
      <c r="O422" s="8" t="n">
        <f aca="false">IF(OR(NOT(ISNUMBER(D422)),SUM(J422:M422)&lt;=0),0,SIGN(D422)*(W422+IF(AF422&lt;=$Z422,1,0))/100)</f>
        <v>0</v>
      </c>
      <c r="P422" s="8" t="n">
        <f aca="false">IF(OR(NOT(ISNUMBER(D422)),SUM(J422:M422)&lt;=0),0,SIGN(D422)*(X422+IF(AG422&lt;=$Z422,1,0))/100)</f>
        <v>0</v>
      </c>
      <c r="Q422" s="8" t="n">
        <f aca="false">IF(OR(NOT(ISNUMBER(D422)),SUM(J422:M422)&lt;=0),0,SIGN(D422)*(Y422+IF(AH422&lt;=$Z422,1,0))/100)</f>
        <v>0</v>
      </c>
      <c r="R422" s="2" t="n">
        <f aca="false">IF(OR(NOT(ISNUMBER(D422)),SUM(J422:M422)&lt;=0),0,ROUND(ROUND(ABS(D422)*100,0)*J422/SUM(J422:M422),10))</f>
        <v>0</v>
      </c>
      <c r="S422" s="2" t="n">
        <f aca="false">IF(OR(NOT(ISNUMBER(D422)),SUM(J422:M422)&lt;=0),0,ROUND(ROUND(ABS(D422)*100,0)*K422/SUM(J422:M422),10))</f>
        <v>0</v>
      </c>
      <c r="T422" s="2" t="n">
        <f aca="false">IF(OR(NOT(ISNUMBER(D422)),SUM(J422:M422)&lt;=0),0,ROUND(ROUND(ABS(D422)*100,0)*L422/SUM(J422:M422),10))</f>
        <v>0</v>
      </c>
      <c r="U422" s="2" t="n">
        <f aca="false">IF(OR(NOT(ISNUMBER(D422)),SUM(J422:M422)&lt;=0),0,ROUND(ROUND(ABS(D422)*100,0)*M422/SUM(J422:M422),10))</f>
        <v>0</v>
      </c>
      <c r="V422" s="2" t="n">
        <f aca="false">INT(R422)</f>
        <v>0</v>
      </c>
      <c r="W422" s="2" t="n">
        <f aca="false">INT(S422)</f>
        <v>0</v>
      </c>
      <c r="X422" s="2" t="n">
        <f aca="false">INT(T422)</f>
        <v>0</v>
      </c>
      <c r="Y422" s="2" t="n">
        <f aca="false">INT(U422)</f>
        <v>0</v>
      </c>
      <c r="Z422" s="2" t="n">
        <f aca="false">IF(ISNUMBER(D422),ROUND(ABS(D422)*100,0)-SUM(V422:Y422),0)</f>
        <v>0</v>
      </c>
      <c r="AA422" s="2" t="n">
        <f aca="false">ROUND(R422-V422,10)</f>
        <v>0</v>
      </c>
      <c r="AB422" s="2" t="n">
        <f aca="false">ROUND(S422-W422,10)</f>
        <v>0</v>
      </c>
      <c r="AC422" s="2" t="n">
        <f aca="false">ROUND(T422-X422,10)</f>
        <v>0</v>
      </c>
      <c r="AD422" s="2" t="n">
        <f aca="false">ROUND(U422-Y422,10)</f>
        <v>0</v>
      </c>
      <c r="AE422" s="2" t="n">
        <f aca="false">COUNTIFS($AA422:$AD422,"&gt;"&amp;AA422)+COUNTIFS($AA422:AA422,AA422)</f>
        <v>1</v>
      </c>
      <c r="AF422" s="2" t="n">
        <f aca="false">COUNTIFS($AA422:$AD422,"&gt;"&amp;AB422)+COUNTIFS($AA422:AB422,AB422)</f>
        <v>2</v>
      </c>
      <c r="AG422" s="2" t="n">
        <f aca="false">COUNTIFS($AA422:$AD422,"&gt;"&amp;AC422)+COUNTIFS($AA422:AC422,AC422)</f>
        <v>3</v>
      </c>
      <c r="AH422" s="2" t="n">
        <f aca="false">COUNTIFS($AA422:$AD422,"&gt;"&amp;AD422)+COUNTIFS($AA422:AD422,AD422)</f>
        <v>4</v>
      </c>
      <c r="AI422" s="2" t="str">
        <f aca="false">IF(COUNTA(A422:I422)=0,"",IF(OR(NOT(ISNUMBER(A422)),B422="",COUNTIFS(Reparto!$A$8:INDEX(Reparto!$A$8:$A$11,Reparto!$E$5),C422)&lt;&gt;1,NOT(ISNUMBER(D422)),ABS(D422-ROUND(D422,2))&gt;0.000001,MIN(J422:M422)&lt;0,SUM(J422:M422)&lt;=0,COUNT(J422:M422)&lt;&gt;4,ABS(SUM(N422:Q422)-D422)&gt;0.000001),"REVISAR datos","Correcto"))</f>
        <v/>
      </c>
    </row>
    <row r="423" customFormat="false" ht="24" hidden="false" customHeight="true" outlineLevel="0" collapsed="false">
      <c r="A423" s="19"/>
      <c r="B423" s="17"/>
      <c r="C423" s="17"/>
      <c r="D423" s="18"/>
      <c r="E423" s="17"/>
      <c r="F423" s="17"/>
      <c r="G423" s="17"/>
      <c r="H423" s="17"/>
      <c r="I423" s="17"/>
      <c r="J423" s="2" t="n">
        <f aca="false">IF(1&gt;Reparto!$E$5,0,IF(F423="",Reparto!$D$8,F423))</f>
        <v>1800</v>
      </c>
      <c r="K423" s="2" t="n">
        <f aca="false">IF(2&gt;Reparto!$E$5,0,IF(G423="",Reparto!$D$9,G423))</f>
        <v>1200</v>
      </c>
      <c r="L423" s="2" t="n">
        <f aca="false">IF(3&gt;Reparto!$E$5,0,IF(H423="",Reparto!$D$10,H423))</f>
        <v>0</v>
      </c>
      <c r="M423" s="2" t="n">
        <f aca="false">IF(4&gt;Reparto!$E$5,0,IF(I423="",Reparto!$D$11,I423))</f>
        <v>0</v>
      </c>
      <c r="N423" s="8" t="n">
        <f aca="false">IF(OR(NOT(ISNUMBER(D423)),SUM(J423:M423)&lt;=0),0,SIGN(D423)*(V423+IF(AE423&lt;=$Z423,1,0))/100)</f>
        <v>0</v>
      </c>
      <c r="O423" s="8" t="n">
        <f aca="false">IF(OR(NOT(ISNUMBER(D423)),SUM(J423:M423)&lt;=0),0,SIGN(D423)*(W423+IF(AF423&lt;=$Z423,1,0))/100)</f>
        <v>0</v>
      </c>
      <c r="P423" s="8" t="n">
        <f aca="false">IF(OR(NOT(ISNUMBER(D423)),SUM(J423:M423)&lt;=0),0,SIGN(D423)*(X423+IF(AG423&lt;=$Z423,1,0))/100)</f>
        <v>0</v>
      </c>
      <c r="Q423" s="8" t="n">
        <f aca="false">IF(OR(NOT(ISNUMBER(D423)),SUM(J423:M423)&lt;=0),0,SIGN(D423)*(Y423+IF(AH423&lt;=$Z423,1,0))/100)</f>
        <v>0</v>
      </c>
      <c r="R423" s="2" t="n">
        <f aca="false">IF(OR(NOT(ISNUMBER(D423)),SUM(J423:M423)&lt;=0),0,ROUND(ROUND(ABS(D423)*100,0)*J423/SUM(J423:M423),10))</f>
        <v>0</v>
      </c>
      <c r="S423" s="2" t="n">
        <f aca="false">IF(OR(NOT(ISNUMBER(D423)),SUM(J423:M423)&lt;=0),0,ROUND(ROUND(ABS(D423)*100,0)*K423/SUM(J423:M423),10))</f>
        <v>0</v>
      </c>
      <c r="T423" s="2" t="n">
        <f aca="false">IF(OR(NOT(ISNUMBER(D423)),SUM(J423:M423)&lt;=0),0,ROUND(ROUND(ABS(D423)*100,0)*L423/SUM(J423:M423),10))</f>
        <v>0</v>
      </c>
      <c r="U423" s="2" t="n">
        <f aca="false">IF(OR(NOT(ISNUMBER(D423)),SUM(J423:M423)&lt;=0),0,ROUND(ROUND(ABS(D423)*100,0)*M423/SUM(J423:M423),10))</f>
        <v>0</v>
      </c>
      <c r="V423" s="2" t="n">
        <f aca="false">INT(R423)</f>
        <v>0</v>
      </c>
      <c r="W423" s="2" t="n">
        <f aca="false">INT(S423)</f>
        <v>0</v>
      </c>
      <c r="X423" s="2" t="n">
        <f aca="false">INT(T423)</f>
        <v>0</v>
      </c>
      <c r="Y423" s="2" t="n">
        <f aca="false">INT(U423)</f>
        <v>0</v>
      </c>
      <c r="Z423" s="2" t="n">
        <f aca="false">IF(ISNUMBER(D423),ROUND(ABS(D423)*100,0)-SUM(V423:Y423),0)</f>
        <v>0</v>
      </c>
      <c r="AA423" s="2" t="n">
        <f aca="false">ROUND(R423-V423,10)</f>
        <v>0</v>
      </c>
      <c r="AB423" s="2" t="n">
        <f aca="false">ROUND(S423-W423,10)</f>
        <v>0</v>
      </c>
      <c r="AC423" s="2" t="n">
        <f aca="false">ROUND(T423-X423,10)</f>
        <v>0</v>
      </c>
      <c r="AD423" s="2" t="n">
        <f aca="false">ROUND(U423-Y423,10)</f>
        <v>0</v>
      </c>
      <c r="AE423" s="2" t="n">
        <f aca="false">COUNTIFS($AA423:$AD423,"&gt;"&amp;AA423)+COUNTIFS($AA423:AA423,AA423)</f>
        <v>1</v>
      </c>
      <c r="AF423" s="2" t="n">
        <f aca="false">COUNTIFS($AA423:$AD423,"&gt;"&amp;AB423)+COUNTIFS($AA423:AB423,AB423)</f>
        <v>2</v>
      </c>
      <c r="AG423" s="2" t="n">
        <f aca="false">COUNTIFS($AA423:$AD423,"&gt;"&amp;AC423)+COUNTIFS($AA423:AC423,AC423)</f>
        <v>3</v>
      </c>
      <c r="AH423" s="2" t="n">
        <f aca="false">COUNTIFS($AA423:$AD423,"&gt;"&amp;AD423)+COUNTIFS($AA423:AD423,AD423)</f>
        <v>4</v>
      </c>
      <c r="AI423" s="2" t="str">
        <f aca="false">IF(COUNTA(A423:I423)=0,"",IF(OR(NOT(ISNUMBER(A423)),B423="",COUNTIFS(Reparto!$A$8:INDEX(Reparto!$A$8:$A$11,Reparto!$E$5),C423)&lt;&gt;1,NOT(ISNUMBER(D423)),ABS(D423-ROUND(D423,2))&gt;0.000001,MIN(J423:M423)&lt;0,SUM(J423:M423)&lt;=0,COUNT(J423:M423)&lt;&gt;4,ABS(SUM(N423:Q423)-D423)&gt;0.000001),"REVISAR datos","Correcto"))</f>
        <v/>
      </c>
    </row>
    <row r="424" customFormat="false" ht="24" hidden="false" customHeight="true" outlineLevel="0" collapsed="false">
      <c r="A424" s="19"/>
      <c r="B424" s="17"/>
      <c r="C424" s="17"/>
      <c r="D424" s="18"/>
      <c r="E424" s="17"/>
      <c r="F424" s="17"/>
      <c r="G424" s="17"/>
      <c r="H424" s="17"/>
      <c r="I424" s="17"/>
      <c r="J424" s="2" t="n">
        <f aca="false">IF(1&gt;Reparto!$E$5,0,IF(F424="",Reparto!$D$8,F424))</f>
        <v>1800</v>
      </c>
      <c r="K424" s="2" t="n">
        <f aca="false">IF(2&gt;Reparto!$E$5,0,IF(G424="",Reparto!$D$9,G424))</f>
        <v>1200</v>
      </c>
      <c r="L424" s="2" t="n">
        <f aca="false">IF(3&gt;Reparto!$E$5,0,IF(H424="",Reparto!$D$10,H424))</f>
        <v>0</v>
      </c>
      <c r="M424" s="2" t="n">
        <f aca="false">IF(4&gt;Reparto!$E$5,0,IF(I424="",Reparto!$D$11,I424))</f>
        <v>0</v>
      </c>
      <c r="N424" s="8" t="n">
        <f aca="false">IF(OR(NOT(ISNUMBER(D424)),SUM(J424:M424)&lt;=0),0,SIGN(D424)*(V424+IF(AE424&lt;=$Z424,1,0))/100)</f>
        <v>0</v>
      </c>
      <c r="O424" s="8" t="n">
        <f aca="false">IF(OR(NOT(ISNUMBER(D424)),SUM(J424:M424)&lt;=0),0,SIGN(D424)*(W424+IF(AF424&lt;=$Z424,1,0))/100)</f>
        <v>0</v>
      </c>
      <c r="P424" s="8" t="n">
        <f aca="false">IF(OR(NOT(ISNUMBER(D424)),SUM(J424:M424)&lt;=0),0,SIGN(D424)*(X424+IF(AG424&lt;=$Z424,1,0))/100)</f>
        <v>0</v>
      </c>
      <c r="Q424" s="8" t="n">
        <f aca="false">IF(OR(NOT(ISNUMBER(D424)),SUM(J424:M424)&lt;=0),0,SIGN(D424)*(Y424+IF(AH424&lt;=$Z424,1,0))/100)</f>
        <v>0</v>
      </c>
      <c r="R424" s="2" t="n">
        <f aca="false">IF(OR(NOT(ISNUMBER(D424)),SUM(J424:M424)&lt;=0),0,ROUND(ROUND(ABS(D424)*100,0)*J424/SUM(J424:M424),10))</f>
        <v>0</v>
      </c>
      <c r="S424" s="2" t="n">
        <f aca="false">IF(OR(NOT(ISNUMBER(D424)),SUM(J424:M424)&lt;=0),0,ROUND(ROUND(ABS(D424)*100,0)*K424/SUM(J424:M424),10))</f>
        <v>0</v>
      </c>
      <c r="T424" s="2" t="n">
        <f aca="false">IF(OR(NOT(ISNUMBER(D424)),SUM(J424:M424)&lt;=0),0,ROUND(ROUND(ABS(D424)*100,0)*L424/SUM(J424:M424),10))</f>
        <v>0</v>
      </c>
      <c r="U424" s="2" t="n">
        <f aca="false">IF(OR(NOT(ISNUMBER(D424)),SUM(J424:M424)&lt;=0),0,ROUND(ROUND(ABS(D424)*100,0)*M424/SUM(J424:M424),10))</f>
        <v>0</v>
      </c>
      <c r="V424" s="2" t="n">
        <f aca="false">INT(R424)</f>
        <v>0</v>
      </c>
      <c r="W424" s="2" t="n">
        <f aca="false">INT(S424)</f>
        <v>0</v>
      </c>
      <c r="X424" s="2" t="n">
        <f aca="false">INT(T424)</f>
        <v>0</v>
      </c>
      <c r="Y424" s="2" t="n">
        <f aca="false">INT(U424)</f>
        <v>0</v>
      </c>
      <c r="Z424" s="2" t="n">
        <f aca="false">IF(ISNUMBER(D424),ROUND(ABS(D424)*100,0)-SUM(V424:Y424),0)</f>
        <v>0</v>
      </c>
      <c r="AA424" s="2" t="n">
        <f aca="false">ROUND(R424-V424,10)</f>
        <v>0</v>
      </c>
      <c r="AB424" s="2" t="n">
        <f aca="false">ROUND(S424-W424,10)</f>
        <v>0</v>
      </c>
      <c r="AC424" s="2" t="n">
        <f aca="false">ROUND(T424-X424,10)</f>
        <v>0</v>
      </c>
      <c r="AD424" s="2" t="n">
        <f aca="false">ROUND(U424-Y424,10)</f>
        <v>0</v>
      </c>
      <c r="AE424" s="2" t="n">
        <f aca="false">COUNTIFS($AA424:$AD424,"&gt;"&amp;AA424)+COUNTIFS($AA424:AA424,AA424)</f>
        <v>1</v>
      </c>
      <c r="AF424" s="2" t="n">
        <f aca="false">COUNTIFS($AA424:$AD424,"&gt;"&amp;AB424)+COUNTIFS($AA424:AB424,AB424)</f>
        <v>2</v>
      </c>
      <c r="AG424" s="2" t="n">
        <f aca="false">COUNTIFS($AA424:$AD424,"&gt;"&amp;AC424)+COUNTIFS($AA424:AC424,AC424)</f>
        <v>3</v>
      </c>
      <c r="AH424" s="2" t="n">
        <f aca="false">COUNTIFS($AA424:$AD424,"&gt;"&amp;AD424)+COUNTIFS($AA424:AD424,AD424)</f>
        <v>4</v>
      </c>
      <c r="AI424" s="2" t="str">
        <f aca="false">IF(COUNTA(A424:I424)=0,"",IF(OR(NOT(ISNUMBER(A424)),B424="",COUNTIFS(Reparto!$A$8:INDEX(Reparto!$A$8:$A$11,Reparto!$E$5),C424)&lt;&gt;1,NOT(ISNUMBER(D424)),ABS(D424-ROUND(D424,2))&gt;0.000001,MIN(J424:M424)&lt;0,SUM(J424:M424)&lt;=0,COUNT(J424:M424)&lt;&gt;4,ABS(SUM(N424:Q424)-D424)&gt;0.000001),"REVISAR datos","Correcto"))</f>
        <v/>
      </c>
    </row>
    <row r="425" customFormat="false" ht="24" hidden="false" customHeight="true" outlineLevel="0" collapsed="false">
      <c r="A425" s="19"/>
      <c r="B425" s="17"/>
      <c r="C425" s="17"/>
      <c r="D425" s="18"/>
      <c r="E425" s="17"/>
      <c r="F425" s="17"/>
      <c r="G425" s="17"/>
      <c r="H425" s="17"/>
      <c r="I425" s="17"/>
      <c r="J425" s="2" t="n">
        <f aca="false">IF(1&gt;Reparto!$E$5,0,IF(F425="",Reparto!$D$8,F425))</f>
        <v>1800</v>
      </c>
      <c r="K425" s="2" t="n">
        <f aca="false">IF(2&gt;Reparto!$E$5,0,IF(G425="",Reparto!$D$9,G425))</f>
        <v>1200</v>
      </c>
      <c r="L425" s="2" t="n">
        <f aca="false">IF(3&gt;Reparto!$E$5,0,IF(H425="",Reparto!$D$10,H425))</f>
        <v>0</v>
      </c>
      <c r="M425" s="2" t="n">
        <f aca="false">IF(4&gt;Reparto!$E$5,0,IF(I425="",Reparto!$D$11,I425))</f>
        <v>0</v>
      </c>
      <c r="N425" s="8" t="n">
        <f aca="false">IF(OR(NOT(ISNUMBER(D425)),SUM(J425:M425)&lt;=0),0,SIGN(D425)*(V425+IF(AE425&lt;=$Z425,1,0))/100)</f>
        <v>0</v>
      </c>
      <c r="O425" s="8" t="n">
        <f aca="false">IF(OR(NOT(ISNUMBER(D425)),SUM(J425:M425)&lt;=0),0,SIGN(D425)*(W425+IF(AF425&lt;=$Z425,1,0))/100)</f>
        <v>0</v>
      </c>
      <c r="P425" s="8" t="n">
        <f aca="false">IF(OR(NOT(ISNUMBER(D425)),SUM(J425:M425)&lt;=0),0,SIGN(D425)*(X425+IF(AG425&lt;=$Z425,1,0))/100)</f>
        <v>0</v>
      </c>
      <c r="Q425" s="8" t="n">
        <f aca="false">IF(OR(NOT(ISNUMBER(D425)),SUM(J425:M425)&lt;=0),0,SIGN(D425)*(Y425+IF(AH425&lt;=$Z425,1,0))/100)</f>
        <v>0</v>
      </c>
      <c r="R425" s="2" t="n">
        <f aca="false">IF(OR(NOT(ISNUMBER(D425)),SUM(J425:M425)&lt;=0),0,ROUND(ROUND(ABS(D425)*100,0)*J425/SUM(J425:M425),10))</f>
        <v>0</v>
      </c>
      <c r="S425" s="2" t="n">
        <f aca="false">IF(OR(NOT(ISNUMBER(D425)),SUM(J425:M425)&lt;=0),0,ROUND(ROUND(ABS(D425)*100,0)*K425/SUM(J425:M425),10))</f>
        <v>0</v>
      </c>
      <c r="T425" s="2" t="n">
        <f aca="false">IF(OR(NOT(ISNUMBER(D425)),SUM(J425:M425)&lt;=0),0,ROUND(ROUND(ABS(D425)*100,0)*L425/SUM(J425:M425),10))</f>
        <v>0</v>
      </c>
      <c r="U425" s="2" t="n">
        <f aca="false">IF(OR(NOT(ISNUMBER(D425)),SUM(J425:M425)&lt;=0),0,ROUND(ROUND(ABS(D425)*100,0)*M425/SUM(J425:M425),10))</f>
        <v>0</v>
      </c>
      <c r="V425" s="2" t="n">
        <f aca="false">INT(R425)</f>
        <v>0</v>
      </c>
      <c r="W425" s="2" t="n">
        <f aca="false">INT(S425)</f>
        <v>0</v>
      </c>
      <c r="X425" s="2" t="n">
        <f aca="false">INT(T425)</f>
        <v>0</v>
      </c>
      <c r="Y425" s="2" t="n">
        <f aca="false">INT(U425)</f>
        <v>0</v>
      </c>
      <c r="Z425" s="2" t="n">
        <f aca="false">IF(ISNUMBER(D425),ROUND(ABS(D425)*100,0)-SUM(V425:Y425),0)</f>
        <v>0</v>
      </c>
      <c r="AA425" s="2" t="n">
        <f aca="false">ROUND(R425-V425,10)</f>
        <v>0</v>
      </c>
      <c r="AB425" s="2" t="n">
        <f aca="false">ROUND(S425-W425,10)</f>
        <v>0</v>
      </c>
      <c r="AC425" s="2" t="n">
        <f aca="false">ROUND(T425-X425,10)</f>
        <v>0</v>
      </c>
      <c r="AD425" s="2" t="n">
        <f aca="false">ROUND(U425-Y425,10)</f>
        <v>0</v>
      </c>
      <c r="AE425" s="2" t="n">
        <f aca="false">COUNTIFS($AA425:$AD425,"&gt;"&amp;AA425)+COUNTIFS($AA425:AA425,AA425)</f>
        <v>1</v>
      </c>
      <c r="AF425" s="2" t="n">
        <f aca="false">COUNTIFS($AA425:$AD425,"&gt;"&amp;AB425)+COUNTIFS($AA425:AB425,AB425)</f>
        <v>2</v>
      </c>
      <c r="AG425" s="2" t="n">
        <f aca="false">COUNTIFS($AA425:$AD425,"&gt;"&amp;AC425)+COUNTIFS($AA425:AC425,AC425)</f>
        <v>3</v>
      </c>
      <c r="AH425" s="2" t="n">
        <f aca="false">COUNTIFS($AA425:$AD425,"&gt;"&amp;AD425)+COUNTIFS($AA425:AD425,AD425)</f>
        <v>4</v>
      </c>
      <c r="AI425" s="2" t="str">
        <f aca="false">IF(COUNTA(A425:I425)=0,"",IF(OR(NOT(ISNUMBER(A425)),B425="",COUNTIFS(Reparto!$A$8:INDEX(Reparto!$A$8:$A$11,Reparto!$E$5),C425)&lt;&gt;1,NOT(ISNUMBER(D425)),ABS(D425-ROUND(D425,2))&gt;0.000001,MIN(J425:M425)&lt;0,SUM(J425:M425)&lt;=0,COUNT(J425:M425)&lt;&gt;4,ABS(SUM(N425:Q425)-D425)&gt;0.000001),"REVISAR datos","Correcto"))</f>
        <v/>
      </c>
    </row>
    <row r="426" customFormat="false" ht="24" hidden="false" customHeight="true" outlineLevel="0" collapsed="false">
      <c r="A426" s="19"/>
      <c r="B426" s="17"/>
      <c r="C426" s="17"/>
      <c r="D426" s="18"/>
      <c r="E426" s="17"/>
      <c r="F426" s="17"/>
      <c r="G426" s="17"/>
      <c r="H426" s="17"/>
      <c r="I426" s="17"/>
      <c r="J426" s="2" t="n">
        <f aca="false">IF(1&gt;Reparto!$E$5,0,IF(F426="",Reparto!$D$8,F426))</f>
        <v>1800</v>
      </c>
      <c r="K426" s="2" t="n">
        <f aca="false">IF(2&gt;Reparto!$E$5,0,IF(G426="",Reparto!$D$9,G426))</f>
        <v>1200</v>
      </c>
      <c r="L426" s="2" t="n">
        <f aca="false">IF(3&gt;Reparto!$E$5,0,IF(H426="",Reparto!$D$10,H426))</f>
        <v>0</v>
      </c>
      <c r="M426" s="2" t="n">
        <f aca="false">IF(4&gt;Reparto!$E$5,0,IF(I426="",Reparto!$D$11,I426))</f>
        <v>0</v>
      </c>
      <c r="N426" s="8" t="n">
        <f aca="false">IF(OR(NOT(ISNUMBER(D426)),SUM(J426:M426)&lt;=0),0,SIGN(D426)*(V426+IF(AE426&lt;=$Z426,1,0))/100)</f>
        <v>0</v>
      </c>
      <c r="O426" s="8" t="n">
        <f aca="false">IF(OR(NOT(ISNUMBER(D426)),SUM(J426:M426)&lt;=0),0,SIGN(D426)*(W426+IF(AF426&lt;=$Z426,1,0))/100)</f>
        <v>0</v>
      </c>
      <c r="P426" s="8" t="n">
        <f aca="false">IF(OR(NOT(ISNUMBER(D426)),SUM(J426:M426)&lt;=0),0,SIGN(D426)*(X426+IF(AG426&lt;=$Z426,1,0))/100)</f>
        <v>0</v>
      </c>
      <c r="Q426" s="8" t="n">
        <f aca="false">IF(OR(NOT(ISNUMBER(D426)),SUM(J426:M426)&lt;=0),0,SIGN(D426)*(Y426+IF(AH426&lt;=$Z426,1,0))/100)</f>
        <v>0</v>
      </c>
      <c r="R426" s="2" t="n">
        <f aca="false">IF(OR(NOT(ISNUMBER(D426)),SUM(J426:M426)&lt;=0),0,ROUND(ROUND(ABS(D426)*100,0)*J426/SUM(J426:M426),10))</f>
        <v>0</v>
      </c>
      <c r="S426" s="2" t="n">
        <f aca="false">IF(OR(NOT(ISNUMBER(D426)),SUM(J426:M426)&lt;=0),0,ROUND(ROUND(ABS(D426)*100,0)*K426/SUM(J426:M426),10))</f>
        <v>0</v>
      </c>
      <c r="T426" s="2" t="n">
        <f aca="false">IF(OR(NOT(ISNUMBER(D426)),SUM(J426:M426)&lt;=0),0,ROUND(ROUND(ABS(D426)*100,0)*L426/SUM(J426:M426),10))</f>
        <v>0</v>
      </c>
      <c r="U426" s="2" t="n">
        <f aca="false">IF(OR(NOT(ISNUMBER(D426)),SUM(J426:M426)&lt;=0),0,ROUND(ROUND(ABS(D426)*100,0)*M426/SUM(J426:M426),10))</f>
        <v>0</v>
      </c>
      <c r="V426" s="2" t="n">
        <f aca="false">INT(R426)</f>
        <v>0</v>
      </c>
      <c r="W426" s="2" t="n">
        <f aca="false">INT(S426)</f>
        <v>0</v>
      </c>
      <c r="X426" s="2" t="n">
        <f aca="false">INT(T426)</f>
        <v>0</v>
      </c>
      <c r="Y426" s="2" t="n">
        <f aca="false">INT(U426)</f>
        <v>0</v>
      </c>
      <c r="Z426" s="2" t="n">
        <f aca="false">IF(ISNUMBER(D426),ROUND(ABS(D426)*100,0)-SUM(V426:Y426),0)</f>
        <v>0</v>
      </c>
      <c r="AA426" s="2" t="n">
        <f aca="false">ROUND(R426-V426,10)</f>
        <v>0</v>
      </c>
      <c r="AB426" s="2" t="n">
        <f aca="false">ROUND(S426-W426,10)</f>
        <v>0</v>
      </c>
      <c r="AC426" s="2" t="n">
        <f aca="false">ROUND(T426-X426,10)</f>
        <v>0</v>
      </c>
      <c r="AD426" s="2" t="n">
        <f aca="false">ROUND(U426-Y426,10)</f>
        <v>0</v>
      </c>
      <c r="AE426" s="2" t="n">
        <f aca="false">COUNTIFS($AA426:$AD426,"&gt;"&amp;AA426)+COUNTIFS($AA426:AA426,AA426)</f>
        <v>1</v>
      </c>
      <c r="AF426" s="2" t="n">
        <f aca="false">COUNTIFS($AA426:$AD426,"&gt;"&amp;AB426)+COUNTIFS($AA426:AB426,AB426)</f>
        <v>2</v>
      </c>
      <c r="AG426" s="2" t="n">
        <f aca="false">COUNTIFS($AA426:$AD426,"&gt;"&amp;AC426)+COUNTIFS($AA426:AC426,AC426)</f>
        <v>3</v>
      </c>
      <c r="AH426" s="2" t="n">
        <f aca="false">COUNTIFS($AA426:$AD426,"&gt;"&amp;AD426)+COUNTIFS($AA426:AD426,AD426)</f>
        <v>4</v>
      </c>
      <c r="AI426" s="2" t="str">
        <f aca="false">IF(COUNTA(A426:I426)=0,"",IF(OR(NOT(ISNUMBER(A426)),B426="",COUNTIFS(Reparto!$A$8:INDEX(Reparto!$A$8:$A$11,Reparto!$E$5),C426)&lt;&gt;1,NOT(ISNUMBER(D426)),ABS(D426-ROUND(D426,2))&gt;0.000001,MIN(J426:M426)&lt;0,SUM(J426:M426)&lt;=0,COUNT(J426:M426)&lt;&gt;4,ABS(SUM(N426:Q426)-D426)&gt;0.000001),"REVISAR datos","Correcto"))</f>
        <v/>
      </c>
    </row>
    <row r="427" customFormat="false" ht="24" hidden="false" customHeight="true" outlineLevel="0" collapsed="false">
      <c r="A427" s="19"/>
      <c r="B427" s="17"/>
      <c r="C427" s="17"/>
      <c r="D427" s="18"/>
      <c r="E427" s="17"/>
      <c r="F427" s="17"/>
      <c r="G427" s="17"/>
      <c r="H427" s="17"/>
      <c r="I427" s="17"/>
      <c r="J427" s="2" t="n">
        <f aca="false">IF(1&gt;Reparto!$E$5,0,IF(F427="",Reparto!$D$8,F427))</f>
        <v>1800</v>
      </c>
      <c r="K427" s="2" t="n">
        <f aca="false">IF(2&gt;Reparto!$E$5,0,IF(G427="",Reparto!$D$9,G427))</f>
        <v>1200</v>
      </c>
      <c r="L427" s="2" t="n">
        <f aca="false">IF(3&gt;Reparto!$E$5,0,IF(H427="",Reparto!$D$10,H427))</f>
        <v>0</v>
      </c>
      <c r="M427" s="2" t="n">
        <f aca="false">IF(4&gt;Reparto!$E$5,0,IF(I427="",Reparto!$D$11,I427))</f>
        <v>0</v>
      </c>
      <c r="N427" s="8" t="n">
        <f aca="false">IF(OR(NOT(ISNUMBER(D427)),SUM(J427:M427)&lt;=0),0,SIGN(D427)*(V427+IF(AE427&lt;=$Z427,1,0))/100)</f>
        <v>0</v>
      </c>
      <c r="O427" s="8" t="n">
        <f aca="false">IF(OR(NOT(ISNUMBER(D427)),SUM(J427:M427)&lt;=0),0,SIGN(D427)*(W427+IF(AF427&lt;=$Z427,1,0))/100)</f>
        <v>0</v>
      </c>
      <c r="P427" s="8" t="n">
        <f aca="false">IF(OR(NOT(ISNUMBER(D427)),SUM(J427:M427)&lt;=0),0,SIGN(D427)*(X427+IF(AG427&lt;=$Z427,1,0))/100)</f>
        <v>0</v>
      </c>
      <c r="Q427" s="8" t="n">
        <f aca="false">IF(OR(NOT(ISNUMBER(D427)),SUM(J427:M427)&lt;=0),0,SIGN(D427)*(Y427+IF(AH427&lt;=$Z427,1,0))/100)</f>
        <v>0</v>
      </c>
      <c r="R427" s="2" t="n">
        <f aca="false">IF(OR(NOT(ISNUMBER(D427)),SUM(J427:M427)&lt;=0),0,ROUND(ROUND(ABS(D427)*100,0)*J427/SUM(J427:M427),10))</f>
        <v>0</v>
      </c>
      <c r="S427" s="2" t="n">
        <f aca="false">IF(OR(NOT(ISNUMBER(D427)),SUM(J427:M427)&lt;=0),0,ROUND(ROUND(ABS(D427)*100,0)*K427/SUM(J427:M427),10))</f>
        <v>0</v>
      </c>
      <c r="T427" s="2" t="n">
        <f aca="false">IF(OR(NOT(ISNUMBER(D427)),SUM(J427:M427)&lt;=0),0,ROUND(ROUND(ABS(D427)*100,0)*L427/SUM(J427:M427),10))</f>
        <v>0</v>
      </c>
      <c r="U427" s="2" t="n">
        <f aca="false">IF(OR(NOT(ISNUMBER(D427)),SUM(J427:M427)&lt;=0),0,ROUND(ROUND(ABS(D427)*100,0)*M427/SUM(J427:M427),10))</f>
        <v>0</v>
      </c>
      <c r="V427" s="2" t="n">
        <f aca="false">INT(R427)</f>
        <v>0</v>
      </c>
      <c r="W427" s="2" t="n">
        <f aca="false">INT(S427)</f>
        <v>0</v>
      </c>
      <c r="X427" s="2" t="n">
        <f aca="false">INT(T427)</f>
        <v>0</v>
      </c>
      <c r="Y427" s="2" t="n">
        <f aca="false">INT(U427)</f>
        <v>0</v>
      </c>
      <c r="Z427" s="2" t="n">
        <f aca="false">IF(ISNUMBER(D427),ROUND(ABS(D427)*100,0)-SUM(V427:Y427),0)</f>
        <v>0</v>
      </c>
      <c r="AA427" s="2" t="n">
        <f aca="false">ROUND(R427-V427,10)</f>
        <v>0</v>
      </c>
      <c r="AB427" s="2" t="n">
        <f aca="false">ROUND(S427-W427,10)</f>
        <v>0</v>
      </c>
      <c r="AC427" s="2" t="n">
        <f aca="false">ROUND(T427-X427,10)</f>
        <v>0</v>
      </c>
      <c r="AD427" s="2" t="n">
        <f aca="false">ROUND(U427-Y427,10)</f>
        <v>0</v>
      </c>
      <c r="AE427" s="2" t="n">
        <f aca="false">COUNTIFS($AA427:$AD427,"&gt;"&amp;AA427)+COUNTIFS($AA427:AA427,AA427)</f>
        <v>1</v>
      </c>
      <c r="AF427" s="2" t="n">
        <f aca="false">COUNTIFS($AA427:$AD427,"&gt;"&amp;AB427)+COUNTIFS($AA427:AB427,AB427)</f>
        <v>2</v>
      </c>
      <c r="AG427" s="2" t="n">
        <f aca="false">COUNTIFS($AA427:$AD427,"&gt;"&amp;AC427)+COUNTIFS($AA427:AC427,AC427)</f>
        <v>3</v>
      </c>
      <c r="AH427" s="2" t="n">
        <f aca="false">COUNTIFS($AA427:$AD427,"&gt;"&amp;AD427)+COUNTIFS($AA427:AD427,AD427)</f>
        <v>4</v>
      </c>
      <c r="AI427" s="2" t="str">
        <f aca="false">IF(COUNTA(A427:I427)=0,"",IF(OR(NOT(ISNUMBER(A427)),B427="",COUNTIFS(Reparto!$A$8:INDEX(Reparto!$A$8:$A$11,Reparto!$E$5),C427)&lt;&gt;1,NOT(ISNUMBER(D427)),ABS(D427-ROUND(D427,2))&gt;0.000001,MIN(J427:M427)&lt;0,SUM(J427:M427)&lt;=0,COUNT(J427:M427)&lt;&gt;4,ABS(SUM(N427:Q427)-D427)&gt;0.000001),"REVISAR datos","Correcto"))</f>
        <v/>
      </c>
    </row>
    <row r="428" customFormat="false" ht="24" hidden="false" customHeight="true" outlineLevel="0" collapsed="false">
      <c r="A428" s="19"/>
      <c r="B428" s="17"/>
      <c r="C428" s="17"/>
      <c r="D428" s="18"/>
      <c r="E428" s="17"/>
      <c r="F428" s="17"/>
      <c r="G428" s="17"/>
      <c r="H428" s="17"/>
      <c r="I428" s="17"/>
      <c r="J428" s="2" t="n">
        <f aca="false">IF(1&gt;Reparto!$E$5,0,IF(F428="",Reparto!$D$8,F428))</f>
        <v>1800</v>
      </c>
      <c r="K428" s="2" t="n">
        <f aca="false">IF(2&gt;Reparto!$E$5,0,IF(G428="",Reparto!$D$9,G428))</f>
        <v>1200</v>
      </c>
      <c r="L428" s="2" t="n">
        <f aca="false">IF(3&gt;Reparto!$E$5,0,IF(H428="",Reparto!$D$10,H428))</f>
        <v>0</v>
      </c>
      <c r="M428" s="2" t="n">
        <f aca="false">IF(4&gt;Reparto!$E$5,0,IF(I428="",Reparto!$D$11,I428))</f>
        <v>0</v>
      </c>
      <c r="N428" s="8" t="n">
        <f aca="false">IF(OR(NOT(ISNUMBER(D428)),SUM(J428:M428)&lt;=0),0,SIGN(D428)*(V428+IF(AE428&lt;=$Z428,1,0))/100)</f>
        <v>0</v>
      </c>
      <c r="O428" s="8" t="n">
        <f aca="false">IF(OR(NOT(ISNUMBER(D428)),SUM(J428:M428)&lt;=0),0,SIGN(D428)*(W428+IF(AF428&lt;=$Z428,1,0))/100)</f>
        <v>0</v>
      </c>
      <c r="P428" s="8" t="n">
        <f aca="false">IF(OR(NOT(ISNUMBER(D428)),SUM(J428:M428)&lt;=0),0,SIGN(D428)*(X428+IF(AG428&lt;=$Z428,1,0))/100)</f>
        <v>0</v>
      </c>
      <c r="Q428" s="8" t="n">
        <f aca="false">IF(OR(NOT(ISNUMBER(D428)),SUM(J428:M428)&lt;=0),0,SIGN(D428)*(Y428+IF(AH428&lt;=$Z428,1,0))/100)</f>
        <v>0</v>
      </c>
      <c r="R428" s="2" t="n">
        <f aca="false">IF(OR(NOT(ISNUMBER(D428)),SUM(J428:M428)&lt;=0),0,ROUND(ROUND(ABS(D428)*100,0)*J428/SUM(J428:M428),10))</f>
        <v>0</v>
      </c>
      <c r="S428" s="2" t="n">
        <f aca="false">IF(OR(NOT(ISNUMBER(D428)),SUM(J428:M428)&lt;=0),0,ROUND(ROUND(ABS(D428)*100,0)*K428/SUM(J428:M428),10))</f>
        <v>0</v>
      </c>
      <c r="T428" s="2" t="n">
        <f aca="false">IF(OR(NOT(ISNUMBER(D428)),SUM(J428:M428)&lt;=0),0,ROUND(ROUND(ABS(D428)*100,0)*L428/SUM(J428:M428),10))</f>
        <v>0</v>
      </c>
      <c r="U428" s="2" t="n">
        <f aca="false">IF(OR(NOT(ISNUMBER(D428)),SUM(J428:M428)&lt;=0),0,ROUND(ROUND(ABS(D428)*100,0)*M428/SUM(J428:M428),10))</f>
        <v>0</v>
      </c>
      <c r="V428" s="2" t="n">
        <f aca="false">INT(R428)</f>
        <v>0</v>
      </c>
      <c r="W428" s="2" t="n">
        <f aca="false">INT(S428)</f>
        <v>0</v>
      </c>
      <c r="X428" s="2" t="n">
        <f aca="false">INT(T428)</f>
        <v>0</v>
      </c>
      <c r="Y428" s="2" t="n">
        <f aca="false">INT(U428)</f>
        <v>0</v>
      </c>
      <c r="Z428" s="2" t="n">
        <f aca="false">IF(ISNUMBER(D428),ROUND(ABS(D428)*100,0)-SUM(V428:Y428),0)</f>
        <v>0</v>
      </c>
      <c r="AA428" s="2" t="n">
        <f aca="false">ROUND(R428-V428,10)</f>
        <v>0</v>
      </c>
      <c r="AB428" s="2" t="n">
        <f aca="false">ROUND(S428-W428,10)</f>
        <v>0</v>
      </c>
      <c r="AC428" s="2" t="n">
        <f aca="false">ROUND(T428-X428,10)</f>
        <v>0</v>
      </c>
      <c r="AD428" s="2" t="n">
        <f aca="false">ROUND(U428-Y428,10)</f>
        <v>0</v>
      </c>
      <c r="AE428" s="2" t="n">
        <f aca="false">COUNTIFS($AA428:$AD428,"&gt;"&amp;AA428)+COUNTIFS($AA428:AA428,AA428)</f>
        <v>1</v>
      </c>
      <c r="AF428" s="2" t="n">
        <f aca="false">COUNTIFS($AA428:$AD428,"&gt;"&amp;AB428)+COUNTIFS($AA428:AB428,AB428)</f>
        <v>2</v>
      </c>
      <c r="AG428" s="2" t="n">
        <f aca="false">COUNTIFS($AA428:$AD428,"&gt;"&amp;AC428)+COUNTIFS($AA428:AC428,AC428)</f>
        <v>3</v>
      </c>
      <c r="AH428" s="2" t="n">
        <f aca="false">COUNTIFS($AA428:$AD428,"&gt;"&amp;AD428)+COUNTIFS($AA428:AD428,AD428)</f>
        <v>4</v>
      </c>
      <c r="AI428" s="2" t="str">
        <f aca="false">IF(COUNTA(A428:I428)=0,"",IF(OR(NOT(ISNUMBER(A428)),B428="",COUNTIFS(Reparto!$A$8:INDEX(Reparto!$A$8:$A$11,Reparto!$E$5),C428)&lt;&gt;1,NOT(ISNUMBER(D428)),ABS(D428-ROUND(D428,2))&gt;0.000001,MIN(J428:M428)&lt;0,SUM(J428:M428)&lt;=0,COUNT(J428:M428)&lt;&gt;4,ABS(SUM(N428:Q428)-D428)&gt;0.000001),"REVISAR datos","Correcto"))</f>
        <v/>
      </c>
    </row>
    <row r="429" customFormat="false" ht="24" hidden="false" customHeight="true" outlineLevel="0" collapsed="false">
      <c r="A429" s="19"/>
      <c r="B429" s="17"/>
      <c r="C429" s="17"/>
      <c r="D429" s="18"/>
      <c r="E429" s="17"/>
      <c r="F429" s="17"/>
      <c r="G429" s="17"/>
      <c r="H429" s="17"/>
      <c r="I429" s="17"/>
      <c r="J429" s="2" t="n">
        <f aca="false">IF(1&gt;Reparto!$E$5,0,IF(F429="",Reparto!$D$8,F429))</f>
        <v>1800</v>
      </c>
      <c r="K429" s="2" t="n">
        <f aca="false">IF(2&gt;Reparto!$E$5,0,IF(G429="",Reparto!$D$9,G429))</f>
        <v>1200</v>
      </c>
      <c r="L429" s="2" t="n">
        <f aca="false">IF(3&gt;Reparto!$E$5,0,IF(H429="",Reparto!$D$10,H429))</f>
        <v>0</v>
      </c>
      <c r="M429" s="2" t="n">
        <f aca="false">IF(4&gt;Reparto!$E$5,0,IF(I429="",Reparto!$D$11,I429))</f>
        <v>0</v>
      </c>
      <c r="N429" s="8" t="n">
        <f aca="false">IF(OR(NOT(ISNUMBER(D429)),SUM(J429:M429)&lt;=0),0,SIGN(D429)*(V429+IF(AE429&lt;=$Z429,1,0))/100)</f>
        <v>0</v>
      </c>
      <c r="O429" s="8" t="n">
        <f aca="false">IF(OR(NOT(ISNUMBER(D429)),SUM(J429:M429)&lt;=0),0,SIGN(D429)*(W429+IF(AF429&lt;=$Z429,1,0))/100)</f>
        <v>0</v>
      </c>
      <c r="P429" s="8" t="n">
        <f aca="false">IF(OR(NOT(ISNUMBER(D429)),SUM(J429:M429)&lt;=0),0,SIGN(D429)*(X429+IF(AG429&lt;=$Z429,1,0))/100)</f>
        <v>0</v>
      </c>
      <c r="Q429" s="8" t="n">
        <f aca="false">IF(OR(NOT(ISNUMBER(D429)),SUM(J429:M429)&lt;=0),0,SIGN(D429)*(Y429+IF(AH429&lt;=$Z429,1,0))/100)</f>
        <v>0</v>
      </c>
      <c r="R429" s="2" t="n">
        <f aca="false">IF(OR(NOT(ISNUMBER(D429)),SUM(J429:M429)&lt;=0),0,ROUND(ROUND(ABS(D429)*100,0)*J429/SUM(J429:M429),10))</f>
        <v>0</v>
      </c>
      <c r="S429" s="2" t="n">
        <f aca="false">IF(OR(NOT(ISNUMBER(D429)),SUM(J429:M429)&lt;=0),0,ROUND(ROUND(ABS(D429)*100,0)*K429/SUM(J429:M429),10))</f>
        <v>0</v>
      </c>
      <c r="T429" s="2" t="n">
        <f aca="false">IF(OR(NOT(ISNUMBER(D429)),SUM(J429:M429)&lt;=0),0,ROUND(ROUND(ABS(D429)*100,0)*L429/SUM(J429:M429),10))</f>
        <v>0</v>
      </c>
      <c r="U429" s="2" t="n">
        <f aca="false">IF(OR(NOT(ISNUMBER(D429)),SUM(J429:M429)&lt;=0),0,ROUND(ROUND(ABS(D429)*100,0)*M429/SUM(J429:M429),10))</f>
        <v>0</v>
      </c>
      <c r="V429" s="2" t="n">
        <f aca="false">INT(R429)</f>
        <v>0</v>
      </c>
      <c r="W429" s="2" t="n">
        <f aca="false">INT(S429)</f>
        <v>0</v>
      </c>
      <c r="X429" s="2" t="n">
        <f aca="false">INT(T429)</f>
        <v>0</v>
      </c>
      <c r="Y429" s="2" t="n">
        <f aca="false">INT(U429)</f>
        <v>0</v>
      </c>
      <c r="Z429" s="2" t="n">
        <f aca="false">IF(ISNUMBER(D429),ROUND(ABS(D429)*100,0)-SUM(V429:Y429),0)</f>
        <v>0</v>
      </c>
      <c r="AA429" s="2" t="n">
        <f aca="false">ROUND(R429-V429,10)</f>
        <v>0</v>
      </c>
      <c r="AB429" s="2" t="n">
        <f aca="false">ROUND(S429-W429,10)</f>
        <v>0</v>
      </c>
      <c r="AC429" s="2" t="n">
        <f aca="false">ROUND(T429-X429,10)</f>
        <v>0</v>
      </c>
      <c r="AD429" s="2" t="n">
        <f aca="false">ROUND(U429-Y429,10)</f>
        <v>0</v>
      </c>
      <c r="AE429" s="2" t="n">
        <f aca="false">COUNTIFS($AA429:$AD429,"&gt;"&amp;AA429)+COUNTIFS($AA429:AA429,AA429)</f>
        <v>1</v>
      </c>
      <c r="AF429" s="2" t="n">
        <f aca="false">COUNTIFS($AA429:$AD429,"&gt;"&amp;AB429)+COUNTIFS($AA429:AB429,AB429)</f>
        <v>2</v>
      </c>
      <c r="AG429" s="2" t="n">
        <f aca="false">COUNTIFS($AA429:$AD429,"&gt;"&amp;AC429)+COUNTIFS($AA429:AC429,AC429)</f>
        <v>3</v>
      </c>
      <c r="AH429" s="2" t="n">
        <f aca="false">COUNTIFS($AA429:$AD429,"&gt;"&amp;AD429)+COUNTIFS($AA429:AD429,AD429)</f>
        <v>4</v>
      </c>
      <c r="AI429" s="2" t="str">
        <f aca="false">IF(COUNTA(A429:I429)=0,"",IF(OR(NOT(ISNUMBER(A429)),B429="",COUNTIFS(Reparto!$A$8:INDEX(Reparto!$A$8:$A$11,Reparto!$E$5),C429)&lt;&gt;1,NOT(ISNUMBER(D429)),ABS(D429-ROUND(D429,2))&gt;0.000001,MIN(J429:M429)&lt;0,SUM(J429:M429)&lt;=0,COUNT(J429:M429)&lt;&gt;4,ABS(SUM(N429:Q429)-D429)&gt;0.000001),"REVISAR datos","Correcto"))</f>
        <v/>
      </c>
    </row>
    <row r="430" customFormat="false" ht="24" hidden="false" customHeight="true" outlineLevel="0" collapsed="false">
      <c r="A430" s="19"/>
      <c r="B430" s="17"/>
      <c r="C430" s="17"/>
      <c r="D430" s="18"/>
      <c r="E430" s="17"/>
      <c r="F430" s="17"/>
      <c r="G430" s="17"/>
      <c r="H430" s="17"/>
      <c r="I430" s="17"/>
      <c r="J430" s="2" t="n">
        <f aca="false">IF(1&gt;Reparto!$E$5,0,IF(F430="",Reparto!$D$8,F430))</f>
        <v>1800</v>
      </c>
      <c r="K430" s="2" t="n">
        <f aca="false">IF(2&gt;Reparto!$E$5,0,IF(G430="",Reparto!$D$9,G430))</f>
        <v>1200</v>
      </c>
      <c r="L430" s="2" t="n">
        <f aca="false">IF(3&gt;Reparto!$E$5,0,IF(H430="",Reparto!$D$10,H430))</f>
        <v>0</v>
      </c>
      <c r="M430" s="2" t="n">
        <f aca="false">IF(4&gt;Reparto!$E$5,0,IF(I430="",Reparto!$D$11,I430))</f>
        <v>0</v>
      </c>
      <c r="N430" s="8" t="n">
        <f aca="false">IF(OR(NOT(ISNUMBER(D430)),SUM(J430:M430)&lt;=0),0,SIGN(D430)*(V430+IF(AE430&lt;=$Z430,1,0))/100)</f>
        <v>0</v>
      </c>
      <c r="O430" s="8" t="n">
        <f aca="false">IF(OR(NOT(ISNUMBER(D430)),SUM(J430:M430)&lt;=0),0,SIGN(D430)*(W430+IF(AF430&lt;=$Z430,1,0))/100)</f>
        <v>0</v>
      </c>
      <c r="P430" s="8" t="n">
        <f aca="false">IF(OR(NOT(ISNUMBER(D430)),SUM(J430:M430)&lt;=0),0,SIGN(D430)*(X430+IF(AG430&lt;=$Z430,1,0))/100)</f>
        <v>0</v>
      </c>
      <c r="Q430" s="8" t="n">
        <f aca="false">IF(OR(NOT(ISNUMBER(D430)),SUM(J430:M430)&lt;=0),0,SIGN(D430)*(Y430+IF(AH430&lt;=$Z430,1,0))/100)</f>
        <v>0</v>
      </c>
      <c r="R430" s="2" t="n">
        <f aca="false">IF(OR(NOT(ISNUMBER(D430)),SUM(J430:M430)&lt;=0),0,ROUND(ROUND(ABS(D430)*100,0)*J430/SUM(J430:M430),10))</f>
        <v>0</v>
      </c>
      <c r="S430" s="2" t="n">
        <f aca="false">IF(OR(NOT(ISNUMBER(D430)),SUM(J430:M430)&lt;=0),0,ROUND(ROUND(ABS(D430)*100,0)*K430/SUM(J430:M430),10))</f>
        <v>0</v>
      </c>
      <c r="T430" s="2" t="n">
        <f aca="false">IF(OR(NOT(ISNUMBER(D430)),SUM(J430:M430)&lt;=0),0,ROUND(ROUND(ABS(D430)*100,0)*L430/SUM(J430:M430),10))</f>
        <v>0</v>
      </c>
      <c r="U430" s="2" t="n">
        <f aca="false">IF(OR(NOT(ISNUMBER(D430)),SUM(J430:M430)&lt;=0),0,ROUND(ROUND(ABS(D430)*100,0)*M430/SUM(J430:M430),10))</f>
        <v>0</v>
      </c>
      <c r="V430" s="2" t="n">
        <f aca="false">INT(R430)</f>
        <v>0</v>
      </c>
      <c r="W430" s="2" t="n">
        <f aca="false">INT(S430)</f>
        <v>0</v>
      </c>
      <c r="X430" s="2" t="n">
        <f aca="false">INT(T430)</f>
        <v>0</v>
      </c>
      <c r="Y430" s="2" t="n">
        <f aca="false">INT(U430)</f>
        <v>0</v>
      </c>
      <c r="Z430" s="2" t="n">
        <f aca="false">IF(ISNUMBER(D430),ROUND(ABS(D430)*100,0)-SUM(V430:Y430),0)</f>
        <v>0</v>
      </c>
      <c r="AA430" s="2" t="n">
        <f aca="false">ROUND(R430-V430,10)</f>
        <v>0</v>
      </c>
      <c r="AB430" s="2" t="n">
        <f aca="false">ROUND(S430-W430,10)</f>
        <v>0</v>
      </c>
      <c r="AC430" s="2" t="n">
        <f aca="false">ROUND(T430-X430,10)</f>
        <v>0</v>
      </c>
      <c r="AD430" s="2" t="n">
        <f aca="false">ROUND(U430-Y430,10)</f>
        <v>0</v>
      </c>
      <c r="AE430" s="2" t="n">
        <f aca="false">COUNTIFS($AA430:$AD430,"&gt;"&amp;AA430)+COUNTIFS($AA430:AA430,AA430)</f>
        <v>1</v>
      </c>
      <c r="AF430" s="2" t="n">
        <f aca="false">COUNTIFS($AA430:$AD430,"&gt;"&amp;AB430)+COUNTIFS($AA430:AB430,AB430)</f>
        <v>2</v>
      </c>
      <c r="AG430" s="2" t="n">
        <f aca="false">COUNTIFS($AA430:$AD430,"&gt;"&amp;AC430)+COUNTIFS($AA430:AC430,AC430)</f>
        <v>3</v>
      </c>
      <c r="AH430" s="2" t="n">
        <f aca="false">COUNTIFS($AA430:$AD430,"&gt;"&amp;AD430)+COUNTIFS($AA430:AD430,AD430)</f>
        <v>4</v>
      </c>
      <c r="AI430" s="2" t="str">
        <f aca="false">IF(COUNTA(A430:I430)=0,"",IF(OR(NOT(ISNUMBER(A430)),B430="",COUNTIFS(Reparto!$A$8:INDEX(Reparto!$A$8:$A$11,Reparto!$E$5),C430)&lt;&gt;1,NOT(ISNUMBER(D430)),ABS(D430-ROUND(D430,2))&gt;0.000001,MIN(J430:M430)&lt;0,SUM(J430:M430)&lt;=0,COUNT(J430:M430)&lt;&gt;4,ABS(SUM(N430:Q430)-D430)&gt;0.000001),"REVISAR datos","Correcto"))</f>
        <v/>
      </c>
    </row>
    <row r="431" customFormat="false" ht="24" hidden="false" customHeight="true" outlineLevel="0" collapsed="false">
      <c r="A431" s="19"/>
      <c r="B431" s="17"/>
      <c r="C431" s="17"/>
      <c r="D431" s="18"/>
      <c r="E431" s="17"/>
      <c r="F431" s="17"/>
      <c r="G431" s="17"/>
      <c r="H431" s="17"/>
      <c r="I431" s="17"/>
      <c r="J431" s="2" t="n">
        <f aca="false">IF(1&gt;Reparto!$E$5,0,IF(F431="",Reparto!$D$8,F431))</f>
        <v>1800</v>
      </c>
      <c r="K431" s="2" t="n">
        <f aca="false">IF(2&gt;Reparto!$E$5,0,IF(G431="",Reparto!$D$9,G431))</f>
        <v>1200</v>
      </c>
      <c r="L431" s="2" t="n">
        <f aca="false">IF(3&gt;Reparto!$E$5,0,IF(H431="",Reparto!$D$10,H431))</f>
        <v>0</v>
      </c>
      <c r="M431" s="2" t="n">
        <f aca="false">IF(4&gt;Reparto!$E$5,0,IF(I431="",Reparto!$D$11,I431))</f>
        <v>0</v>
      </c>
      <c r="N431" s="8" t="n">
        <f aca="false">IF(OR(NOT(ISNUMBER(D431)),SUM(J431:M431)&lt;=0),0,SIGN(D431)*(V431+IF(AE431&lt;=$Z431,1,0))/100)</f>
        <v>0</v>
      </c>
      <c r="O431" s="8" t="n">
        <f aca="false">IF(OR(NOT(ISNUMBER(D431)),SUM(J431:M431)&lt;=0),0,SIGN(D431)*(W431+IF(AF431&lt;=$Z431,1,0))/100)</f>
        <v>0</v>
      </c>
      <c r="P431" s="8" t="n">
        <f aca="false">IF(OR(NOT(ISNUMBER(D431)),SUM(J431:M431)&lt;=0),0,SIGN(D431)*(X431+IF(AG431&lt;=$Z431,1,0))/100)</f>
        <v>0</v>
      </c>
      <c r="Q431" s="8" t="n">
        <f aca="false">IF(OR(NOT(ISNUMBER(D431)),SUM(J431:M431)&lt;=0),0,SIGN(D431)*(Y431+IF(AH431&lt;=$Z431,1,0))/100)</f>
        <v>0</v>
      </c>
      <c r="R431" s="2" t="n">
        <f aca="false">IF(OR(NOT(ISNUMBER(D431)),SUM(J431:M431)&lt;=0),0,ROUND(ROUND(ABS(D431)*100,0)*J431/SUM(J431:M431),10))</f>
        <v>0</v>
      </c>
      <c r="S431" s="2" t="n">
        <f aca="false">IF(OR(NOT(ISNUMBER(D431)),SUM(J431:M431)&lt;=0),0,ROUND(ROUND(ABS(D431)*100,0)*K431/SUM(J431:M431),10))</f>
        <v>0</v>
      </c>
      <c r="T431" s="2" t="n">
        <f aca="false">IF(OR(NOT(ISNUMBER(D431)),SUM(J431:M431)&lt;=0),0,ROUND(ROUND(ABS(D431)*100,0)*L431/SUM(J431:M431),10))</f>
        <v>0</v>
      </c>
      <c r="U431" s="2" t="n">
        <f aca="false">IF(OR(NOT(ISNUMBER(D431)),SUM(J431:M431)&lt;=0),0,ROUND(ROUND(ABS(D431)*100,0)*M431/SUM(J431:M431),10))</f>
        <v>0</v>
      </c>
      <c r="V431" s="2" t="n">
        <f aca="false">INT(R431)</f>
        <v>0</v>
      </c>
      <c r="W431" s="2" t="n">
        <f aca="false">INT(S431)</f>
        <v>0</v>
      </c>
      <c r="X431" s="2" t="n">
        <f aca="false">INT(T431)</f>
        <v>0</v>
      </c>
      <c r="Y431" s="2" t="n">
        <f aca="false">INT(U431)</f>
        <v>0</v>
      </c>
      <c r="Z431" s="2" t="n">
        <f aca="false">IF(ISNUMBER(D431),ROUND(ABS(D431)*100,0)-SUM(V431:Y431),0)</f>
        <v>0</v>
      </c>
      <c r="AA431" s="2" t="n">
        <f aca="false">ROUND(R431-V431,10)</f>
        <v>0</v>
      </c>
      <c r="AB431" s="2" t="n">
        <f aca="false">ROUND(S431-W431,10)</f>
        <v>0</v>
      </c>
      <c r="AC431" s="2" t="n">
        <f aca="false">ROUND(T431-X431,10)</f>
        <v>0</v>
      </c>
      <c r="AD431" s="2" t="n">
        <f aca="false">ROUND(U431-Y431,10)</f>
        <v>0</v>
      </c>
      <c r="AE431" s="2" t="n">
        <f aca="false">COUNTIFS($AA431:$AD431,"&gt;"&amp;AA431)+COUNTIFS($AA431:AA431,AA431)</f>
        <v>1</v>
      </c>
      <c r="AF431" s="2" t="n">
        <f aca="false">COUNTIFS($AA431:$AD431,"&gt;"&amp;AB431)+COUNTIFS($AA431:AB431,AB431)</f>
        <v>2</v>
      </c>
      <c r="AG431" s="2" t="n">
        <f aca="false">COUNTIFS($AA431:$AD431,"&gt;"&amp;AC431)+COUNTIFS($AA431:AC431,AC431)</f>
        <v>3</v>
      </c>
      <c r="AH431" s="2" t="n">
        <f aca="false">COUNTIFS($AA431:$AD431,"&gt;"&amp;AD431)+COUNTIFS($AA431:AD431,AD431)</f>
        <v>4</v>
      </c>
      <c r="AI431" s="2" t="str">
        <f aca="false">IF(COUNTA(A431:I431)=0,"",IF(OR(NOT(ISNUMBER(A431)),B431="",COUNTIFS(Reparto!$A$8:INDEX(Reparto!$A$8:$A$11,Reparto!$E$5),C431)&lt;&gt;1,NOT(ISNUMBER(D431)),ABS(D431-ROUND(D431,2))&gt;0.000001,MIN(J431:M431)&lt;0,SUM(J431:M431)&lt;=0,COUNT(J431:M431)&lt;&gt;4,ABS(SUM(N431:Q431)-D431)&gt;0.000001),"REVISAR datos","Correcto"))</f>
        <v/>
      </c>
    </row>
    <row r="432" customFormat="false" ht="24" hidden="false" customHeight="true" outlineLevel="0" collapsed="false">
      <c r="A432" s="19"/>
      <c r="B432" s="17"/>
      <c r="C432" s="17"/>
      <c r="D432" s="18"/>
      <c r="E432" s="17"/>
      <c r="F432" s="17"/>
      <c r="G432" s="17"/>
      <c r="H432" s="17"/>
      <c r="I432" s="17"/>
      <c r="J432" s="2" t="n">
        <f aca="false">IF(1&gt;Reparto!$E$5,0,IF(F432="",Reparto!$D$8,F432))</f>
        <v>1800</v>
      </c>
      <c r="K432" s="2" t="n">
        <f aca="false">IF(2&gt;Reparto!$E$5,0,IF(G432="",Reparto!$D$9,G432))</f>
        <v>1200</v>
      </c>
      <c r="L432" s="2" t="n">
        <f aca="false">IF(3&gt;Reparto!$E$5,0,IF(H432="",Reparto!$D$10,H432))</f>
        <v>0</v>
      </c>
      <c r="M432" s="2" t="n">
        <f aca="false">IF(4&gt;Reparto!$E$5,0,IF(I432="",Reparto!$D$11,I432))</f>
        <v>0</v>
      </c>
      <c r="N432" s="8" t="n">
        <f aca="false">IF(OR(NOT(ISNUMBER(D432)),SUM(J432:M432)&lt;=0),0,SIGN(D432)*(V432+IF(AE432&lt;=$Z432,1,0))/100)</f>
        <v>0</v>
      </c>
      <c r="O432" s="8" t="n">
        <f aca="false">IF(OR(NOT(ISNUMBER(D432)),SUM(J432:M432)&lt;=0),0,SIGN(D432)*(W432+IF(AF432&lt;=$Z432,1,0))/100)</f>
        <v>0</v>
      </c>
      <c r="P432" s="8" t="n">
        <f aca="false">IF(OR(NOT(ISNUMBER(D432)),SUM(J432:M432)&lt;=0),0,SIGN(D432)*(X432+IF(AG432&lt;=$Z432,1,0))/100)</f>
        <v>0</v>
      </c>
      <c r="Q432" s="8" t="n">
        <f aca="false">IF(OR(NOT(ISNUMBER(D432)),SUM(J432:M432)&lt;=0),0,SIGN(D432)*(Y432+IF(AH432&lt;=$Z432,1,0))/100)</f>
        <v>0</v>
      </c>
      <c r="R432" s="2" t="n">
        <f aca="false">IF(OR(NOT(ISNUMBER(D432)),SUM(J432:M432)&lt;=0),0,ROUND(ROUND(ABS(D432)*100,0)*J432/SUM(J432:M432),10))</f>
        <v>0</v>
      </c>
      <c r="S432" s="2" t="n">
        <f aca="false">IF(OR(NOT(ISNUMBER(D432)),SUM(J432:M432)&lt;=0),0,ROUND(ROUND(ABS(D432)*100,0)*K432/SUM(J432:M432),10))</f>
        <v>0</v>
      </c>
      <c r="T432" s="2" t="n">
        <f aca="false">IF(OR(NOT(ISNUMBER(D432)),SUM(J432:M432)&lt;=0),0,ROUND(ROUND(ABS(D432)*100,0)*L432/SUM(J432:M432),10))</f>
        <v>0</v>
      </c>
      <c r="U432" s="2" t="n">
        <f aca="false">IF(OR(NOT(ISNUMBER(D432)),SUM(J432:M432)&lt;=0),0,ROUND(ROUND(ABS(D432)*100,0)*M432/SUM(J432:M432),10))</f>
        <v>0</v>
      </c>
      <c r="V432" s="2" t="n">
        <f aca="false">INT(R432)</f>
        <v>0</v>
      </c>
      <c r="W432" s="2" t="n">
        <f aca="false">INT(S432)</f>
        <v>0</v>
      </c>
      <c r="X432" s="2" t="n">
        <f aca="false">INT(T432)</f>
        <v>0</v>
      </c>
      <c r="Y432" s="2" t="n">
        <f aca="false">INT(U432)</f>
        <v>0</v>
      </c>
      <c r="Z432" s="2" t="n">
        <f aca="false">IF(ISNUMBER(D432),ROUND(ABS(D432)*100,0)-SUM(V432:Y432),0)</f>
        <v>0</v>
      </c>
      <c r="AA432" s="2" t="n">
        <f aca="false">ROUND(R432-V432,10)</f>
        <v>0</v>
      </c>
      <c r="AB432" s="2" t="n">
        <f aca="false">ROUND(S432-W432,10)</f>
        <v>0</v>
      </c>
      <c r="AC432" s="2" t="n">
        <f aca="false">ROUND(T432-X432,10)</f>
        <v>0</v>
      </c>
      <c r="AD432" s="2" t="n">
        <f aca="false">ROUND(U432-Y432,10)</f>
        <v>0</v>
      </c>
      <c r="AE432" s="2" t="n">
        <f aca="false">COUNTIFS($AA432:$AD432,"&gt;"&amp;AA432)+COUNTIFS($AA432:AA432,AA432)</f>
        <v>1</v>
      </c>
      <c r="AF432" s="2" t="n">
        <f aca="false">COUNTIFS($AA432:$AD432,"&gt;"&amp;AB432)+COUNTIFS($AA432:AB432,AB432)</f>
        <v>2</v>
      </c>
      <c r="AG432" s="2" t="n">
        <f aca="false">COUNTIFS($AA432:$AD432,"&gt;"&amp;AC432)+COUNTIFS($AA432:AC432,AC432)</f>
        <v>3</v>
      </c>
      <c r="AH432" s="2" t="n">
        <f aca="false">COUNTIFS($AA432:$AD432,"&gt;"&amp;AD432)+COUNTIFS($AA432:AD432,AD432)</f>
        <v>4</v>
      </c>
      <c r="AI432" s="2" t="str">
        <f aca="false">IF(COUNTA(A432:I432)=0,"",IF(OR(NOT(ISNUMBER(A432)),B432="",COUNTIFS(Reparto!$A$8:INDEX(Reparto!$A$8:$A$11,Reparto!$E$5),C432)&lt;&gt;1,NOT(ISNUMBER(D432)),ABS(D432-ROUND(D432,2))&gt;0.000001,MIN(J432:M432)&lt;0,SUM(J432:M432)&lt;=0,COUNT(J432:M432)&lt;&gt;4,ABS(SUM(N432:Q432)-D432)&gt;0.000001),"REVISAR datos","Correcto"))</f>
        <v/>
      </c>
    </row>
    <row r="433" customFormat="false" ht="24" hidden="false" customHeight="true" outlineLevel="0" collapsed="false">
      <c r="A433" s="19"/>
      <c r="B433" s="17"/>
      <c r="C433" s="17"/>
      <c r="D433" s="18"/>
      <c r="E433" s="17"/>
      <c r="F433" s="17"/>
      <c r="G433" s="17"/>
      <c r="H433" s="17"/>
      <c r="I433" s="17"/>
      <c r="J433" s="2" t="n">
        <f aca="false">IF(1&gt;Reparto!$E$5,0,IF(F433="",Reparto!$D$8,F433))</f>
        <v>1800</v>
      </c>
      <c r="K433" s="2" t="n">
        <f aca="false">IF(2&gt;Reparto!$E$5,0,IF(G433="",Reparto!$D$9,G433))</f>
        <v>1200</v>
      </c>
      <c r="L433" s="2" t="n">
        <f aca="false">IF(3&gt;Reparto!$E$5,0,IF(H433="",Reparto!$D$10,H433))</f>
        <v>0</v>
      </c>
      <c r="M433" s="2" t="n">
        <f aca="false">IF(4&gt;Reparto!$E$5,0,IF(I433="",Reparto!$D$11,I433))</f>
        <v>0</v>
      </c>
      <c r="N433" s="8" t="n">
        <f aca="false">IF(OR(NOT(ISNUMBER(D433)),SUM(J433:M433)&lt;=0),0,SIGN(D433)*(V433+IF(AE433&lt;=$Z433,1,0))/100)</f>
        <v>0</v>
      </c>
      <c r="O433" s="8" t="n">
        <f aca="false">IF(OR(NOT(ISNUMBER(D433)),SUM(J433:M433)&lt;=0),0,SIGN(D433)*(W433+IF(AF433&lt;=$Z433,1,0))/100)</f>
        <v>0</v>
      </c>
      <c r="P433" s="8" t="n">
        <f aca="false">IF(OR(NOT(ISNUMBER(D433)),SUM(J433:M433)&lt;=0),0,SIGN(D433)*(X433+IF(AG433&lt;=$Z433,1,0))/100)</f>
        <v>0</v>
      </c>
      <c r="Q433" s="8" t="n">
        <f aca="false">IF(OR(NOT(ISNUMBER(D433)),SUM(J433:M433)&lt;=0),0,SIGN(D433)*(Y433+IF(AH433&lt;=$Z433,1,0))/100)</f>
        <v>0</v>
      </c>
      <c r="R433" s="2" t="n">
        <f aca="false">IF(OR(NOT(ISNUMBER(D433)),SUM(J433:M433)&lt;=0),0,ROUND(ROUND(ABS(D433)*100,0)*J433/SUM(J433:M433),10))</f>
        <v>0</v>
      </c>
      <c r="S433" s="2" t="n">
        <f aca="false">IF(OR(NOT(ISNUMBER(D433)),SUM(J433:M433)&lt;=0),0,ROUND(ROUND(ABS(D433)*100,0)*K433/SUM(J433:M433),10))</f>
        <v>0</v>
      </c>
      <c r="T433" s="2" t="n">
        <f aca="false">IF(OR(NOT(ISNUMBER(D433)),SUM(J433:M433)&lt;=0),0,ROUND(ROUND(ABS(D433)*100,0)*L433/SUM(J433:M433),10))</f>
        <v>0</v>
      </c>
      <c r="U433" s="2" t="n">
        <f aca="false">IF(OR(NOT(ISNUMBER(D433)),SUM(J433:M433)&lt;=0),0,ROUND(ROUND(ABS(D433)*100,0)*M433/SUM(J433:M433),10))</f>
        <v>0</v>
      </c>
      <c r="V433" s="2" t="n">
        <f aca="false">INT(R433)</f>
        <v>0</v>
      </c>
      <c r="W433" s="2" t="n">
        <f aca="false">INT(S433)</f>
        <v>0</v>
      </c>
      <c r="X433" s="2" t="n">
        <f aca="false">INT(T433)</f>
        <v>0</v>
      </c>
      <c r="Y433" s="2" t="n">
        <f aca="false">INT(U433)</f>
        <v>0</v>
      </c>
      <c r="Z433" s="2" t="n">
        <f aca="false">IF(ISNUMBER(D433),ROUND(ABS(D433)*100,0)-SUM(V433:Y433),0)</f>
        <v>0</v>
      </c>
      <c r="AA433" s="2" t="n">
        <f aca="false">ROUND(R433-V433,10)</f>
        <v>0</v>
      </c>
      <c r="AB433" s="2" t="n">
        <f aca="false">ROUND(S433-W433,10)</f>
        <v>0</v>
      </c>
      <c r="AC433" s="2" t="n">
        <f aca="false">ROUND(T433-X433,10)</f>
        <v>0</v>
      </c>
      <c r="AD433" s="2" t="n">
        <f aca="false">ROUND(U433-Y433,10)</f>
        <v>0</v>
      </c>
      <c r="AE433" s="2" t="n">
        <f aca="false">COUNTIFS($AA433:$AD433,"&gt;"&amp;AA433)+COUNTIFS($AA433:AA433,AA433)</f>
        <v>1</v>
      </c>
      <c r="AF433" s="2" t="n">
        <f aca="false">COUNTIFS($AA433:$AD433,"&gt;"&amp;AB433)+COUNTIFS($AA433:AB433,AB433)</f>
        <v>2</v>
      </c>
      <c r="AG433" s="2" t="n">
        <f aca="false">COUNTIFS($AA433:$AD433,"&gt;"&amp;AC433)+COUNTIFS($AA433:AC433,AC433)</f>
        <v>3</v>
      </c>
      <c r="AH433" s="2" t="n">
        <f aca="false">COUNTIFS($AA433:$AD433,"&gt;"&amp;AD433)+COUNTIFS($AA433:AD433,AD433)</f>
        <v>4</v>
      </c>
      <c r="AI433" s="2" t="str">
        <f aca="false">IF(COUNTA(A433:I433)=0,"",IF(OR(NOT(ISNUMBER(A433)),B433="",COUNTIFS(Reparto!$A$8:INDEX(Reparto!$A$8:$A$11,Reparto!$E$5),C433)&lt;&gt;1,NOT(ISNUMBER(D433)),ABS(D433-ROUND(D433,2))&gt;0.000001,MIN(J433:M433)&lt;0,SUM(J433:M433)&lt;=0,COUNT(J433:M433)&lt;&gt;4,ABS(SUM(N433:Q433)-D433)&gt;0.000001),"REVISAR datos","Correcto"))</f>
        <v/>
      </c>
    </row>
    <row r="434" customFormat="false" ht="24" hidden="false" customHeight="true" outlineLevel="0" collapsed="false">
      <c r="A434" s="19"/>
      <c r="B434" s="17"/>
      <c r="C434" s="17"/>
      <c r="D434" s="18"/>
      <c r="E434" s="17"/>
      <c r="F434" s="17"/>
      <c r="G434" s="17"/>
      <c r="H434" s="17"/>
      <c r="I434" s="17"/>
      <c r="J434" s="2" t="n">
        <f aca="false">IF(1&gt;Reparto!$E$5,0,IF(F434="",Reparto!$D$8,F434))</f>
        <v>1800</v>
      </c>
      <c r="K434" s="2" t="n">
        <f aca="false">IF(2&gt;Reparto!$E$5,0,IF(G434="",Reparto!$D$9,G434))</f>
        <v>1200</v>
      </c>
      <c r="L434" s="2" t="n">
        <f aca="false">IF(3&gt;Reparto!$E$5,0,IF(H434="",Reparto!$D$10,H434))</f>
        <v>0</v>
      </c>
      <c r="M434" s="2" t="n">
        <f aca="false">IF(4&gt;Reparto!$E$5,0,IF(I434="",Reparto!$D$11,I434))</f>
        <v>0</v>
      </c>
      <c r="N434" s="8" t="n">
        <f aca="false">IF(OR(NOT(ISNUMBER(D434)),SUM(J434:M434)&lt;=0),0,SIGN(D434)*(V434+IF(AE434&lt;=$Z434,1,0))/100)</f>
        <v>0</v>
      </c>
      <c r="O434" s="8" t="n">
        <f aca="false">IF(OR(NOT(ISNUMBER(D434)),SUM(J434:M434)&lt;=0),0,SIGN(D434)*(W434+IF(AF434&lt;=$Z434,1,0))/100)</f>
        <v>0</v>
      </c>
      <c r="P434" s="8" t="n">
        <f aca="false">IF(OR(NOT(ISNUMBER(D434)),SUM(J434:M434)&lt;=0),0,SIGN(D434)*(X434+IF(AG434&lt;=$Z434,1,0))/100)</f>
        <v>0</v>
      </c>
      <c r="Q434" s="8" t="n">
        <f aca="false">IF(OR(NOT(ISNUMBER(D434)),SUM(J434:M434)&lt;=0),0,SIGN(D434)*(Y434+IF(AH434&lt;=$Z434,1,0))/100)</f>
        <v>0</v>
      </c>
      <c r="R434" s="2" t="n">
        <f aca="false">IF(OR(NOT(ISNUMBER(D434)),SUM(J434:M434)&lt;=0),0,ROUND(ROUND(ABS(D434)*100,0)*J434/SUM(J434:M434),10))</f>
        <v>0</v>
      </c>
      <c r="S434" s="2" t="n">
        <f aca="false">IF(OR(NOT(ISNUMBER(D434)),SUM(J434:M434)&lt;=0),0,ROUND(ROUND(ABS(D434)*100,0)*K434/SUM(J434:M434),10))</f>
        <v>0</v>
      </c>
      <c r="T434" s="2" t="n">
        <f aca="false">IF(OR(NOT(ISNUMBER(D434)),SUM(J434:M434)&lt;=0),0,ROUND(ROUND(ABS(D434)*100,0)*L434/SUM(J434:M434),10))</f>
        <v>0</v>
      </c>
      <c r="U434" s="2" t="n">
        <f aca="false">IF(OR(NOT(ISNUMBER(D434)),SUM(J434:M434)&lt;=0),0,ROUND(ROUND(ABS(D434)*100,0)*M434/SUM(J434:M434),10))</f>
        <v>0</v>
      </c>
      <c r="V434" s="2" t="n">
        <f aca="false">INT(R434)</f>
        <v>0</v>
      </c>
      <c r="W434" s="2" t="n">
        <f aca="false">INT(S434)</f>
        <v>0</v>
      </c>
      <c r="X434" s="2" t="n">
        <f aca="false">INT(T434)</f>
        <v>0</v>
      </c>
      <c r="Y434" s="2" t="n">
        <f aca="false">INT(U434)</f>
        <v>0</v>
      </c>
      <c r="Z434" s="2" t="n">
        <f aca="false">IF(ISNUMBER(D434),ROUND(ABS(D434)*100,0)-SUM(V434:Y434),0)</f>
        <v>0</v>
      </c>
      <c r="AA434" s="2" t="n">
        <f aca="false">ROUND(R434-V434,10)</f>
        <v>0</v>
      </c>
      <c r="AB434" s="2" t="n">
        <f aca="false">ROUND(S434-W434,10)</f>
        <v>0</v>
      </c>
      <c r="AC434" s="2" t="n">
        <f aca="false">ROUND(T434-X434,10)</f>
        <v>0</v>
      </c>
      <c r="AD434" s="2" t="n">
        <f aca="false">ROUND(U434-Y434,10)</f>
        <v>0</v>
      </c>
      <c r="AE434" s="2" t="n">
        <f aca="false">COUNTIFS($AA434:$AD434,"&gt;"&amp;AA434)+COUNTIFS($AA434:AA434,AA434)</f>
        <v>1</v>
      </c>
      <c r="AF434" s="2" t="n">
        <f aca="false">COUNTIFS($AA434:$AD434,"&gt;"&amp;AB434)+COUNTIFS($AA434:AB434,AB434)</f>
        <v>2</v>
      </c>
      <c r="AG434" s="2" t="n">
        <f aca="false">COUNTIFS($AA434:$AD434,"&gt;"&amp;AC434)+COUNTIFS($AA434:AC434,AC434)</f>
        <v>3</v>
      </c>
      <c r="AH434" s="2" t="n">
        <f aca="false">COUNTIFS($AA434:$AD434,"&gt;"&amp;AD434)+COUNTIFS($AA434:AD434,AD434)</f>
        <v>4</v>
      </c>
      <c r="AI434" s="2" t="str">
        <f aca="false">IF(COUNTA(A434:I434)=0,"",IF(OR(NOT(ISNUMBER(A434)),B434="",COUNTIFS(Reparto!$A$8:INDEX(Reparto!$A$8:$A$11,Reparto!$E$5),C434)&lt;&gt;1,NOT(ISNUMBER(D434)),ABS(D434-ROUND(D434,2))&gt;0.000001,MIN(J434:M434)&lt;0,SUM(J434:M434)&lt;=0,COUNT(J434:M434)&lt;&gt;4,ABS(SUM(N434:Q434)-D434)&gt;0.000001),"REVISAR datos","Correcto"))</f>
        <v/>
      </c>
    </row>
    <row r="435" customFormat="false" ht="24" hidden="false" customHeight="true" outlineLevel="0" collapsed="false">
      <c r="A435" s="19"/>
      <c r="B435" s="17"/>
      <c r="C435" s="17"/>
      <c r="D435" s="18"/>
      <c r="E435" s="17"/>
      <c r="F435" s="17"/>
      <c r="G435" s="17"/>
      <c r="H435" s="17"/>
      <c r="I435" s="17"/>
      <c r="J435" s="2" t="n">
        <f aca="false">IF(1&gt;Reparto!$E$5,0,IF(F435="",Reparto!$D$8,F435))</f>
        <v>1800</v>
      </c>
      <c r="K435" s="2" t="n">
        <f aca="false">IF(2&gt;Reparto!$E$5,0,IF(G435="",Reparto!$D$9,G435))</f>
        <v>1200</v>
      </c>
      <c r="L435" s="2" t="n">
        <f aca="false">IF(3&gt;Reparto!$E$5,0,IF(H435="",Reparto!$D$10,H435))</f>
        <v>0</v>
      </c>
      <c r="M435" s="2" t="n">
        <f aca="false">IF(4&gt;Reparto!$E$5,0,IF(I435="",Reparto!$D$11,I435))</f>
        <v>0</v>
      </c>
      <c r="N435" s="8" t="n">
        <f aca="false">IF(OR(NOT(ISNUMBER(D435)),SUM(J435:M435)&lt;=0),0,SIGN(D435)*(V435+IF(AE435&lt;=$Z435,1,0))/100)</f>
        <v>0</v>
      </c>
      <c r="O435" s="8" t="n">
        <f aca="false">IF(OR(NOT(ISNUMBER(D435)),SUM(J435:M435)&lt;=0),0,SIGN(D435)*(W435+IF(AF435&lt;=$Z435,1,0))/100)</f>
        <v>0</v>
      </c>
      <c r="P435" s="8" t="n">
        <f aca="false">IF(OR(NOT(ISNUMBER(D435)),SUM(J435:M435)&lt;=0),0,SIGN(D435)*(X435+IF(AG435&lt;=$Z435,1,0))/100)</f>
        <v>0</v>
      </c>
      <c r="Q435" s="8" t="n">
        <f aca="false">IF(OR(NOT(ISNUMBER(D435)),SUM(J435:M435)&lt;=0),0,SIGN(D435)*(Y435+IF(AH435&lt;=$Z435,1,0))/100)</f>
        <v>0</v>
      </c>
      <c r="R435" s="2" t="n">
        <f aca="false">IF(OR(NOT(ISNUMBER(D435)),SUM(J435:M435)&lt;=0),0,ROUND(ROUND(ABS(D435)*100,0)*J435/SUM(J435:M435),10))</f>
        <v>0</v>
      </c>
      <c r="S435" s="2" t="n">
        <f aca="false">IF(OR(NOT(ISNUMBER(D435)),SUM(J435:M435)&lt;=0),0,ROUND(ROUND(ABS(D435)*100,0)*K435/SUM(J435:M435),10))</f>
        <v>0</v>
      </c>
      <c r="T435" s="2" t="n">
        <f aca="false">IF(OR(NOT(ISNUMBER(D435)),SUM(J435:M435)&lt;=0),0,ROUND(ROUND(ABS(D435)*100,0)*L435/SUM(J435:M435),10))</f>
        <v>0</v>
      </c>
      <c r="U435" s="2" t="n">
        <f aca="false">IF(OR(NOT(ISNUMBER(D435)),SUM(J435:M435)&lt;=0),0,ROUND(ROUND(ABS(D435)*100,0)*M435/SUM(J435:M435),10))</f>
        <v>0</v>
      </c>
      <c r="V435" s="2" t="n">
        <f aca="false">INT(R435)</f>
        <v>0</v>
      </c>
      <c r="W435" s="2" t="n">
        <f aca="false">INT(S435)</f>
        <v>0</v>
      </c>
      <c r="X435" s="2" t="n">
        <f aca="false">INT(T435)</f>
        <v>0</v>
      </c>
      <c r="Y435" s="2" t="n">
        <f aca="false">INT(U435)</f>
        <v>0</v>
      </c>
      <c r="Z435" s="2" t="n">
        <f aca="false">IF(ISNUMBER(D435),ROUND(ABS(D435)*100,0)-SUM(V435:Y435),0)</f>
        <v>0</v>
      </c>
      <c r="AA435" s="2" t="n">
        <f aca="false">ROUND(R435-V435,10)</f>
        <v>0</v>
      </c>
      <c r="AB435" s="2" t="n">
        <f aca="false">ROUND(S435-W435,10)</f>
        <v>0</v>
      </c>
      <c r="AC435" s="2" t="n">
        <f aca="false">ROUND(T435-X435,10)</f>
        <v>0</v>
      </c>
      <c r="AD435" s="2" t="n">
        <f aca="false">ROUND(U435-Y435,10)</f>
        <v>0</v>
      </c>
      <c r="AE435" s="2" t="n">
        <f aca="false">COUNTIFS($AA435:$AD435,"&gt;"&amp;AA435)+COUNTIFS($AA435:AA435,AA435)</f>
        <v>1</v>
      </c>
      <c r="AF435" s="2" t="n">
        <f aca="false">COUNTIFS($AA435:$AD435,"&gt;"&amp;AB435)+COUNTIFS($AA435:AB435,AB435)</f>
        <v>2</v>
      </c>
      <c r="AG435" s="2" t="n">
        <f aca="false">COUNTIFS($AA435:$AD435,"&gt;"&amp;AC435)+COUNTIFS($AA435:AC435,AC435)</f>
        <v>3</v>
      </c>
      <c r="AH435" s="2" t="n">
        <f aca="false">COUNTIFS($AA435:$AD435,"&gt;"&amp;AD435)+COUNTIFS($AA435:AD435,AD435)</f>
        <v>4</v>
      </c>
      <c r="AI435" s="2" t="str">
        <f aca="false">IF(COUNTA(A435:I435)=0,"",IF(OR(NOT(ISNUMBER(A435)),B435="",COUNTIFS(Reparto!$A$8:INDEX(Reparto!$A$8:$A$11,Reparto!$E$5),C435)&lt;&gt;1,NOT(ISNUMBER(D435)),ABS(D435-ROUND(D435,2))&gt;0.000001,MIN(J435:M435)&lt;0,SUM(J435:M435)&lt;=0,COUNT(J435:M435)&lt;&gt;4,ABS(SUM(N435:Q435)-D435)&gt;0.000001),"REVISAR datos","Correcto"))</f>
        <v/>
      </c>
    </row>
    <row r="436" customFormat="false" ht="24" hidden="false" customHeight="true" outlineLevel="0" collapsed="false">
      <c r="A436" s="19"/>
      <c r="B436" s="17"/>
      <c r="C436" s="17"/>
      <c r="D436" s="18"/>
      <c r="E436" s="17"/>
      <c r="F436" s="17"/>
      <c r="G436" s="17"/>
      <c r="H436" s="17"/>
      <c r="I436" s="17"/>
      <c r="J436" s="2" t="n">
        <f aca="false">IF(1&gt;Reparto!$E$5,0,IF(F436="",Reparto!$D$8,F436))</f>
        <v>1800</v>
      </c>
      <c r="K436" s="2" t="n">
        <f aca="false">IF(2&gt;Reparto!$E$5,0,IF(G436="",Reparto!$D$9,G436))</f>
        <v>1200</v>
      </c>
      <c r="L436" s="2" t="n">
        <f aca="false">IF(3&gt;Reparto!$E$5,0,IF(H436="",Reparto!$D$10,H436))</f>
        <v>0</v>
      </c>
      <c r="M436" s="2" t="n">
        <f aca="false">IF(4&gt;Reparto!$E$5,0,IF(I436="",Reparto!$D$11,I436))</f>
        <v>0</v>
      </c>
      <c r="N436" s="8" t="n">
        <f aca="false">IF(OR(NOT(ISNUMBER(D436)),SUM(J436:M436)&lt;=0),0,SIGN(D436)*(V436+IF(AE436&lt;=$Z436,1,0))/100)</f>
        <v>0</v>
      </c>
      <c r="O436" s="8" t="n">
        <f aca="false">IF(OR(NOT(ISNUMBER(D436)),SUM(J436:M436)&lt;=0),0,SIGN(D436)*(W436+IF(AF436&lt;=$Z436,1,0))/100)</f>
        <v>0</v>
      </c>
      <c r="P436" s="8" t="n">
        <f aca="false">IF(OR(NOT(ISNUMBER(D436)),SUM(J436:M436)&lt;=0),0,SIGN(D436)*(X436+IF(AG436&lt;=$Z436,1,0))/100)</f>
        <v>0</v>
      </c>
      <c r="Q436" s="8" t="n">
        <f aca="false">IF(OR(NOT(ISNUMBER(D436)),SUM(J436:M436)&lt;=0),0,SIGN(D436)*(Y436+IF(AH436&lt;=$Z436,1,0))/100)</f>
        <v>0</v>
      </c>
      <c r="R436" s="2" t="n">
        <f aca="false">IF(OR(NOT(ISNUMBER(D436)),SUM(J436:M436)&lt;=0),0,ROUND(ROUND(ABS(D436)*100,0)*J436/SUM(J436:M436),10))</f>
        <v>0</v>
      </c>
      <c r="S436" s="2" t="n">
        <f aca="false">IF(OR(NOT(ISNUMBER(D436)),SUM(J436:M436)&lt;=0),0,ROUND(ROUND(ABS(D436)*100,0)*K436/SUM(J436:M436),10))</f>
        <v>0</v>
      </c>
      <c r="T436" s="2" t="n">
        <f aca="false">IF(OR(NOT(ISNUMBER(D436)),SUM(J436:M436)&lt;=0),0,ROUND(ROUND(ABS(D436)*100,0)*L436/SUM(J436:M436),10))</f>
        <v>0</v>
      </c>
      <c r="U436" s="2" t="n">
        <f aca="false">IF(OR(NOT(ISNUMBER(D436)),SUM(J436:M436)&lt;=0),0,ROUND(ROUND(ABS(D436)*100,0)*M436/SUM(J436:M436),10))</f>
        <v>0</v>
      </c>
      <c r="V436" s="2" t="n">
        <f aca="false">INT(R436)</f>
        <v>0</v>
      </c>
      <c r="W436" s="2" t="n">
        <f aca="false">INT(S436)</f>
        <v>0</v>
      </c>
      <c r="X436" s="2" t="n">
        <f aca="false">INT(T436)</f>
        <v>0</v>
      </c>
      <c r="Y436" s="2" t="n">
        <f aca="false">INT(U436)</f>
        <v>0</v>
      </c>
      <c r="Z436" s="2" t="n">
        <f aca="false">IF(ISNUMBER(D436),ROUND(ABS(D436)*100,0)-SUM(V436:Y436),0)</f>
        <v>0</v>
      </c>
      <c r="AA436" s="2" t="n">
        <f aca="false">ROUND(R436-V436,10)</f>
        <v>0</v>
      </c>
      <c r="AB436" s="2" t="n">
        <f aca="false">ROUND(S436-W436,10)</f>
        <v>0</v>
      </c>
      <c r="AC436" s="2" t="n">
        <f aca="false">ROUND(T436-X436,10)</f>
        <v>0</v>
      </c>
      <c r="AD436" s="2" t="n">
        <f aca="false">ROUND(U436-Y436,10)</f>
        <v>0</v>
      </c>
      <c r="AE436" s="2" t="n">
        <f aca="false">COUNTIFS($AA436:$AD436,"&gt;"&amp;AA436)+COUNTIFS($AA436:AA436,AA436)</f>
        <v>1</v>
      </c>
      <c r="AF436" s="2" t="n">
        <f aca="false">COUNTIFS($AA436:$AD436,"&gt;"&amp;AB436)+COUNTIFS($AA436:AB436,AB436)</f>
        <v>2</v>
      </c>
      <c r="AG436" s="2" t="n">
        <f aca="false">COUNTIFS($AA436:$AD436,"&gt;"&amp;AC436)+COUNTIFS($AA436:AC436,AC436)</f>
        <v>3</v>
      </c>
      <c r="AH436" s="2" t="n">
        <f aca="false">COUNTIFS($AA436:$AD436,"&gt;"&amp;AD436)+COUNTIFS($AA436:AD436,AD436)</f>
        <v>4</v>
      </c>
      <c r="AI436" s="2" t="str">
        <f aca="false">IF(COUNTA(A436:I436)=0,"",IF(OR(NOT(ISNUMBER(A436)),B436="",COUNTIFS(Reparto!$A$8:INDEX(Reparto!$A$8:$A$11,Reparto!$E$5),C436)&lt;&gt;1,NOT(ISNUMBER(D436)),ABS(D436-ROUND(D436,2))&gt;0.000001,MIN(J436:M436)&lt;0,SUM(J436:M436)&lt;=0,COUNT(J436:M436)&lt;&gt;4,ABS(SUM(N436:Q436)-D436)&gt;0.000001),"REVISAR datos","Correcto"))</f>
        <v/>
      </c>
    </row>
    <row r="437" customFormat="false" ht="24" hidden="false" customHeight="true" outlineLevel="0" collapsed="false">
      <c r="A437" s="19"/>
      <c r="B437" s="17"/>
      <c r="C437" s="17"/>
      <c r="D437" s="18"/>
      <c r="E437" s="17"/>
      <c r="F437" s="17"/>
      <c r="G437" s="17"/>
      <c r="H437" s="17"/>
      <c r="I437" s="17"/>
      <c r="J437" s="2" t="n">
        <f aca="false">IF(1&gt;Reparto!$E$5,0,IF(F437="",Reparto!$D$8,F437))</f>
        <v>1800</v>
      </c>
      <c r="K437" s="2" t="n">
        <f aca="false">IF(2&gt;Reparto!$E$5,0,IF(G437="",Reparto!$D$9,G437))</f>
        <v>1200</v>
      </c>
      <c r="L437" s="2" t="n">
        <f aca="false">IF(3&gt;Reparto!$E$5,0,IF(H437="",Reparto!$D$10,H437))</f>
        <v>0</v>
      </c>
      <c r="M437" s="2" t="n">
        <f aca="false">IF(4&gt;Reparto!$E$5,0,IF(I437="",Reparto!$D$11,I437))</f>
        <v>0</v>
      </c>
      <c r="N437" s="8" t="n">
        <f aca="false">IF(OR(NOT(ISNUMBER(D437)),SUM(J437:M437)&lt;=0),0,SIGN(D437)*(V437+IF(AE437&lt;=$Z437,1,0))/100)</f>
        <v>0</v>
      </c>
      <c r="O437" s="8" t="n">
        <f aca="false">IF(OR(NOT(ISNUMBER(D437)),SUM(J437:M437)&lt;=0),0,SIGN(D437)*(W437+IF(AF437&lt;=$Z437,1,0))/100)</f>
        <v>0</v>
      </c>
      <c r="P437" s="8" t="n">
        <f aca="false">IF(OR(NOT(ISNUMBER(D437)),SUM(J437:M437)&lt;=0),0,SIGN(D437)*(X437+IF(AG437&lt;=$Z437,1,0))/100)</f>
        <v>0</v>
      </c>
      <c r="Q437" s="8" t="n">
        <f aca="false">IF(OR(NOT(ISNUMBER(D437)),SUM(J437:M437)&lt;=0),0,SIGN(D437)*(Y437+IF(AH437&lt;=$Z437,1,0))/100)</f>
        <v>0</v>
      </c>
      <c r="R437" s="2" t="n">
        <f aca="false">IF(OR(NOT(ISNUMBER(D437)),SUM(J437:M437)&lt;=0),0,ROUND(ROUND(ABS(D437)*100,0)*J437/SUM(J437:M437),10))</f>
        <v>0</v>
      </c>
      <c r="S437" s="2" t="n">
        <f aca="false">IF(OR(NOT(ISNUMBER(D437)),SUM(J437:M437)&lt;=0),0,ROUND(ROUND(ABS(D437)*100,0)*K437/SUM(J437:M437),10))</f>
        <v>0</v>
      </c>
      <c r="T437" s="2" t="n">
        <f aca="false">IF(OR(NOT(ISNUMBER(D437)),SUM(J437:M437)&lt;=0),0,ROUND(ROUND(ABS(D437)*100,0)*L437/SUM(J437:M437),10))</f>
        <v>0</v>
      </c>
      <c r="U437" s="2" t="n">
        <f aca="false">IF(OR(NOT(ISNUMBER(D437)),SUM(J437:M437)&lt;=0),0,ROUND(ROUND(ABS(D437)*100,0)*M437/SUM(J437:M437),10))</f>
        <v>0</v>
      </c>
      <c r="V437" s="2" t="n">
        <f aca="false">INT(R437)</f>
        <v>0</v>
      </c>
      <c r="W437" s="2" t="n">
        <f aca="false">INT(S437)</f>
        <v>0</v>
      </c>
      <c r="X437" s="2" t="n">
        <f aca="false">INT(T437)</f>
        <v>0</v>
      </c>
      <c r="Y437" s="2" t="n">
        <f aca="false">INT(U437)</f>
        <v>0</v>
      </c>
      <c r="Z437" s="2" t="n">
        <f aca="false">IF(ISNUMBER(D437),ROUND(ABS(D437)*100,0)-SUM(V437:Y437),0)</f>
        <v>0</v>
      </c>
      <c r="AA437" s="2" t="n">
        <f aca="false">ROUND(R437-V437,10)</f>
        <v>0</v>
      </c>
      <c r="AB437" s="2" t="n">
        <f aca="false">ROUND(S437-W437,10)</f>
        <v>0</v>
      </c>
      <c r="AC437" s="2" t="n">
        <f aca="false">ROUND(T437-X437,10)</f>
        <v>0</v>
      </c>
      <c r="AD437" s="2" t="n">
        <f aca="false">ROUND(U437-Y437,10)</f>
        <v>0</v>
      </c>
      <c r="AE437" s="2" t="n">
        <f aca="false">COUNTIFS($AA437:$AD437,"&gt;"&amp;AA437)+COUNTIFS($AA437:AA437,AA437)</f>
        <v>1</v>
      </c>
      <c r="AF437" s="2" t="n">
        <f aca="false">COUNTIFS($AA437:$AD437,"&gt;"&amp;AB437)+COUNTIFS($AA437:AB437,AB437)</f>
        <v>2</v>
      </c>
      <c r="AG437" s="2" t="n">
        <f aca="false">COUNTIFS($AA437:$AD437,"&gt;"&amp;AC437)+COUNTIFS($AA437:AC437,AC437)</f>
        <v>3</v>
      </c>
      <c r="AH437" s="2" t="n">
        <f aca="false">COUNTIFS($AA437:$AD437,"&gt;"&amp;AD437)+COUNTIFS($AA437:AD437,AD437)</f>
        <v>4</v>
      </c>
      <c r="AI437" s="2" t="str">
        <f aca="false">IF(COUNTA(A437:I437)=0,"",IF(OR(NOT(ISNUMBER(A437)),B437="",COUNTIFS(Reparto!$A$8:INDEX(Reparto!$A$8:$A$11,Reparto!$E$5),C437)&lt;&gt;1,NOT(ISNUMBER(D437)),ABS(D437-ROUND(D437,2))&gt;0.000001,MIN(J437:M437)&lt;0,SUM(J437:M437)&lt;=0,COUNT(J437:M437)&lt;&gt;4,ABS(SUM(N437:Q437)-D437)&gt;0.000001),"REVISAR datos","Correcto"))</f>
        <v/>
      </c>
    </row>
    <row r="438" customFormat="false" ht="24" hidden="false" customHeight="true" outlineLevel="0" collapsed="false">
      <c r="A438" s="19"/>
      <c r="B438" s="17"/>
      <c r="C438" s="17"/>
      <c r="D438" s="18"/>
      <c r="E438" s="17"/>
      <c r="F438" s="17"/>
      <c r="G438" s="17"/>
      <c r="H438" s="17"/>
      <c r="I438" s="17"/>
      <c r="J438" s="2" t="n">
        <f aca="false">IF(1&gt;Reparto!$E$5,0,IF(F438="",Reparto!$D$8,F438))</f>
        <v>1800</v>
      </c>
      <c r="K438" s="2" t="n">
        <f aca="false">IF(2&gt;Reparto!$E$5,0,IF(G438="",Reparto!$D$9,G438))</f>
        <v>1200</v>
      </c>
      <c r="L438" s="2" t="n">
        <f aca="false">IF(3&gt;Reparto!$E$5,0,IF(H438="",Reparto!$D$10,H438))</f>
        <v>0</v>
      </c>
      <c r="M438" s="2" t="n">
        <f aca="false">IF(4&gt;Reparto!$E$5,0,IF(I438="",Reparto!$D$11,I438))</f>
        <v>0</v>
      </c>
      <c r="N438" s="8" t="n">
        <f aca="false">IF(OR(NOT(ISNUMBER(D438)),SUM(J438:M438)&lt;=0),0,SIGN(D438)*(V438+IF(AE438&lt;=$Z438,1,0))/100)</f>
        <v>0</v>
      </c>
      <c r="O438" s="8" t="n">
        <f aca="false">IF(OR(NOT(ISNUMBER(D438)),SUM(J438:M438)&lt;=0),0,SIGN(D438)*(W438+IF(AF438&lt;=$Z438,1,0))/100)</f>
        <v>0</v>
      </c>
      <c r="P438" s="8" t="n">
        <f aca="false">IF(OR(NOT(ISNUMBER(D438)),SUM(J438:M438)&lt;=0),0,SIGN(D438)*(X438+IF(AG438&lt;=$Z438,1,0))/100)</f>
        <v>0</v>
      </c>
      <c r="Q438" s="8" t="n">
        <f aca="false">IF(OR(NOT(ISNUMBER(D438)),SUM(J438:M438)&lt;=0),0,SIGN(D438)*(Y438+IF(AH438&lt;=$Z438,1,0))/100)</f>
        <v>0</v>
      </c>
      <c r="R438" s="2" t="n">
        <f aca="false">IF(OR(NOT(ISNUMBER(D438)),SUM(J438:M438)&lt;=0),0,ROUND(ROUND(ABS(D438)*100,0)*J438/SUM(J438:M438),10))</f>
        <v>0</v>
      </c>
      <c r="S438" s="2" t="n">
        <f aca="false">IF(OR(NOT(ISNUMBER(D438)),SUM(J438:M438)&lt;=0),0,ROUND(ROUND(ABS(D438)*100,0)*K438/SUM(J438:M438),10))</f>
        <v>0</v>
      </c>
      <c r="T438" s="2" t="n">
        <f aca="false">IF(OR(NOT(ISNUMBER(D438)),SUM(J438:M438)&lt;=0),0,ROUND(ROUND(ABS(D438)*100,0)*L438/SUM(J438:M438),10))</f>
        <v>0</v>
      </c>
      <c r="U438" s="2" t="n">
        <f aca="false">IF(OR(NOT(ISNUMBER(D438)),SUM(J438:M438)&lt;=0),0,ROUND(ROUND(ABS(D438)*100,0)*M438/SUM(J438:M438),10))</f>
        <v>0</v>
      </c>
      <c r="V438" s="2" t="n">
        <f aca="false">INT(R438)</f>
        <v>0</v>
      </c>
      <c r="W438" s="2" t="n">
        <f aca="false">INT(S438)</f>
        <v>0</v>
      </c>
      <c r="X438" s="2" t="n">
        <f aca="false">INT(T438)</f>
        <v>0</v>
      </c>
      <c r="Y438" s="2" t="n">
        <f aca="false">INT(U438)</f>
        <v>0</v>
      </c>
      <c r="Z438" s="2" t="n">
        <f aca="false">IF(ISNUMBER(D438),ROUND(ABS(D438)*100,0)-SUM(V438:Y438),0)</f>
        <v>0</v>
      </c>
      <c r="AA438" s="2" t="n">
        <f aca="false">ROUND(R438-V438,10)</f>
        <v>0</v>
      </c>
      <c r="AB438" s="2" t="n">
        <f aca="false">ROUND(S438-W438,10)</f>
        <v>0</v>
      </c>
      <c r="AC438" s="2" t="n">
        <f aca="false">ROUND(T438-X438,10)</f>
        <v>0</v>
      </c>
      <c r="AD438" s="2" t="n">
        <f aca="false">ROUND(U438-Y438,10)</f>
        <v>0</v>
      </c>
      <c r="AE438" s="2" t="n">
        <f aca="false">COUNTIFS($AA438:$AD438,"&gt;"&amp;AA438)+COUNTIFS($AA438:AA438,AA438)</f>
        <v>1</v>
      </c>
      <c r="AF438" s="2" t="n">
        <f aca="false">COUNTIFS($AA438:$AD438,"&gt;"&amp;AB438)+COUNTIFS($AA438:AB438,AB438)</f>
        <v>2</v>
      </c>
      <c r="AG438" s="2" t="n">
        <f aca="false">COUNTIFS($AA438:$AD438,"&gt;"&amp;AC438)+COUNTIFS($AA438:AC438,AC438)</f>
        <v>3</v>
      </c>
      <c r="AH438" s="2" t="n">
        <f aca="false">COUNTIFS($AA438:$AD438,"&gt;"&amp;AD438)+COUNTIFS($AA438:AD438,AD438)</f>
        <v>4</v>
      </c>
      <c r="AI438" s="2" t="str">
        <f aca="false">IF(COUNTA(A438:I438)=0,"",IF(OR(NOT(ISNUMBER(A438)),B438="",COUNTIFS(Reparto!$A$8:INDEX(Reparto!$A$8:$A$11,Reparto!$E$5),C438)&lt;&gt;1,NOT(ISNUMBER(D438)),ABS(D438-ROUND(D438,2))&gt;0.000001,MIN(J438:M438)&lt;0,SUM(J438:M438)&lt;=0,COUNT(J438:M438)&lt;&gt;4,ABS(SUM(N438:Q438)-D438)&gt;0.000001),"REVISAR datos","Correcto"))</f>
        <v/>
      </c>
    </row>
    <row r="439" customFormat="false" ht="24" hidden="false" customHeight="true" outlineLevel="0" collapsed="false">
      <c r="A439" s="19"/>
      <c r="B439" s="17"/>
      <c r="C439" s="17"/>
      <c r="D439" s="18"/>
      <c r="E439" s="17"/>
      <c r="F439" s="17"/>
      <c r="G439" s="17"/>
      <c r="H439" s="17"/>
      <c r="I439" s="17"/>
      <c r="J439" s="2" t="n">
        <f aca="false">IF(1&gt;Reparto!$E$5,0,IF(F439="",Reparto!$D$8,F439))</f>
        <v>1800</v>
      </c>
      <c r="K439" s="2" t="n">
        <f aca="false">IF(2&gt;Reparto!$E$5,0,IF(G439="",Reparto!$D$9,G439))</f>
        <v>1200</v>
      </c>
      <c r="L439" s="2" t="n">
        <f aca="false">IF(3&gt;Reparto!$E$5,0,IF(H439="",Reparto!$D$10,H439))</f>
        <v>0</v>
      </c>
      <c r="M439" s="2" t="n">
        <f aca="false">IF(4&gt;Reparto!$E$5,0,IF(I439="",Reparto!$D$11,I439))</f>
        <v>0</v>
      </c>
      <c r="N439" s="8" t="n">
        <f aca="false">IF(OR(NOT(ISNUMBER(D439)),SUM(J439:M439)&lt;=0),0,SIGN(D439)*(V439+IF(AE439&lt;=$Z439,1,0))/100)</f>
        <v>0</v>
      </c>
      <c r="O439" s="8" t="n">
        <f aca="false">IF(OR(NOT(ISNUMBER(D439)),SUM(J439:M439)&lt;=0),0,SIGN(D439)*(W439+IF(AF439&lt;=$Z439,1,0))/100)</f>
        <v>0</v>
      </c>
      <c r="P439" s="8" t="n">
        <f aca="false">IF(OR(NOT(ISNUMBER(D439)),SUM(J439:M439)&lt;=0),0,SIGN(D439)*(X439+IF(AG439&lt;=$Z439,1,0))/100)</f>
        <v>0</v>
      </c>
      <c r="Q439" s="8" t="n">
        <f aca="false">IF(OR(NOT(ISNUMBER(D439)),SUM(J439:M439)&lt;=0),0,SIGN(D439)*(Y439+IF(AH439&lt;=$Z439,1,0))/100)</f>
        <v>0</v>
      </c>
      <c r="R439" s="2" t="n">
        <f aca="false">IF(OR(NOT(ISNUMBER(D439)),SUM(J439:M439)&lt;=0),0,ROUND(ROUND(ABS(D439)*100,0)*J439/SUM(J439:M439),10))</f>
        <v>0</v>
      </c>
      <c r="S439" s="2" t="n">
        <f aca="false">IF(OR(NOT(ISNUMBER(D439)),SUM(J439:M439)&lt;=0),0,ROUND(ROUND(ABS(D439)*100,0)*K439/SUM(J439:M439),10))</f>
        <v>0</v>
      </c>
      <c r="T439" s="2" t="n">
        <f aca="false">IF(OR(NOT(ISNUMBER(D439)),SUM(J439:M439)&lt;=0),0,ROUND(ROUND(ABS(D439)*100,0)*L439/SUM(J439:M439),10))</f>
        <v>0</v>
      </c>
      <c r="U439" s="2" t="n">
        <f aca="false">IF(OR(NOT(ISNUMBER(D439)),SUM(J439:M439)&lt;=0),0,ROUND(ROUND(ABS(D439)*100,0)*M439/SUM(J439:M439),10))</f>
        <v>0</v>
      </c>
      <c r="V439" s="2" t="n">
        <f aca="false">INT(R439)</f>
        <v>0</v>
      </c>
      <c r="W439" s="2" t="n">
        <f aca="false">INT(S439)</f>
        <v>0</v>
      </c>
      <c r="X439" s="2" t="n">
        <f aca="false">INT(T439)</f>
        <v>0</v>
      </c>
      <c r="Y439" s="2" t="n">
        <f aca="false">INT(U439)</f>
        <v>0</v>
      </c>
      <c r="Z439" s="2" t="n">
        <f aca="false">IF(ISNUMBER(D439),ROUND(ABS(D439)*100,0)-SUM(V439:Y439),0)</f>
        <v>0</v>
      </c>
      <c r="AA439" s="2" t="n">
        <f aca="false">ROUND(R439-V439,10)</f>
        <v>0</v>
      </c>
      <c r="AB439" s="2" t="n">
        <f aca="false">ROUND(S439-W439,10)</f>
        <v>0</v>
      </c>
      <c r="AC439" s="2" t="n">
        <f aca="false">ROUND(T439-X439,10)</f>
        <v>0</v>
      </c>
      <c r="AD439" s="2" t="n">
        <f aca="false">ROUND(U439-Y439,10)</f>
        <v>0</v>
      </c>
      <c r="AE439" s="2" t="n">
        <f aca="false">COUNTIFS($AA439:$AD439,"&gt;"&amp;AA439)+COUNTIFS($AA439:AA439,AA439)</f>
        <v>1</v>
      </c>
      <c r="AF439" s="2" t="n">
        <f aca="false">COUNTIFS($AA439:$AD439,"&gt;"&amp;AB439)+COUNTIFS($AA439:AB439,AB439)</f>
        <v>2</v>
      </c>
      <c r="AG439" s="2" t="n">
        <f aca="false">COUNTIFS($AA439:$AD439,"&gt;"&amp;AC439)+COUNTIFS($AA439:AC439,AC439)</f>
        <v>3</v>
      </c>
      <c r="AH439" s="2" t="n">
        <f aca="false">COUNTIFS($AA439:$AD439,"&gt;"&amp;AD439)+COUNTIFS($AA439:AD439,AD439)</f>
        <v>4</v>
      </c>
      <c r="AI439" s="2" t="str">
        <f aca="false">IF(COUNTA(A439:I439)=0,"",IF(OR(NOT(ISNUMBER(A439)),B439="",COUNTIFS(Reparto!$A$8:INDEX(Reparto!$A$8:$A$11,Reparto!$E$5),C439)&lt;&gt;1,NOT(ISNUMBER(D439)),ABS(D439-ROUND(D439,2))&gt;0.000001,MIN(J439:M439)&lt;0,SUM(J439:M439)&lt;=0,COUNT(J439:M439)&lt;&gt;4,ABS(SUM(N439:Q439)-D439)&gt;0.000001),"REVISAR datos","Correcto"))</f>
        <v/>
      </c>
    </row>
    <row r="440" customFormat="false" ht="24" hidden="false" customHeight="true" outlineLevel="0" collapsed="false">
      <c r="A440" s="19"/>
      <c r="B440" s="17"/>
      <c r="C440" s="17"/>
      <c r="D440" s="18"/>
      <c r="E440" s="17"/>
      <c r="F440" s="17"/>
      <c r="G440" s="17"/>
      <c r="H440" s="17"/>
      <c r="I440" s="17"/>
      <c r="J440" s="2" t="n">
        <f aca="false">IF(1&gt;Reparto!$E$5,0,IF(F440="",Reparto!$D$8,F440))</f>
        <v>1800</v>
      </c>
      <c r="K440" s="2" t="n">
        <f aca="false">IF(2&gt;Reparto!$E$5,0,IF(G440="",Reparto!$D$9,G440))</f>
        <v>1200</v>
      </c>
      <c r="L440" s="2" t="n">
        <f aca="false">IF(3&gt;Reparto!$E$5,0,IF(H440="",Reparto!$D$10,H440))</f>
        <v>0</v>
      </c>
      <c r="M440" s="2" t="n">
        <f aca="false">IF(4&gt;Reparto!$E$5,0,IF(I440="",Reparto!$D$11,I440))</f>
        <v>0</v>
      </c>
      <c r="N440" s="8" t="n">
        <f aca="false">IF(OR(NOT(ISNUMBER(D440)),SUM(J440:M440)&lt;=0),0,SIGN(D440)*(V440+IF(AE440&lt;=$Z440,1,0))/100)</f>
        <v>0</v>
      </c>
      <c r="O440" s="8" t="n">
        <f aca="false">IF(OR(NOT(ISNUMBER(D440)),SUM(J440:M440)&lt;=0),0,SIGN(D440)*(W440+IF(AF440&lt;=$Z440,1,0))/100)</f>
        <v>0</v>
      </c>
      <c r="P440" s="8" t="n">
        <f aca="false">IF(OR(NOT(ISNUMBER(D440)),SUM(J440:M440)&lt;=0),0,SIGN(D440)*(X440+IF(AG440&lt;=$Z440,1,0))/100)</f>
        <v>0</v>
      </c>
      <c r="Q440" s="8" t="n">
        <f aca="false">IF(OR(NOT(ISNUMBER(D440)),SUM(J440:M440)&lt;=0),0,SIGN(D440)*(Y440+IF(AH440&lt;=$Z440,1,0))/100)</f>
        <v>0</v>
      </c>
      <c r="R440" s="2" t="n">
        <f aca="false">IF(OR(NOT(ISNUMBER(D440)),SUM(J440:M440)&lt;=0),0,ROUND(ROUND(ABS(D440)*100,0)*J440/SUM(J440:M440),10))</f>
        <v>0</v>
      </c>
      <c r="S440" s="2" t="n">
        <f aca="false">IF(OR(NOT(ISNUMBER(D440)),SUM(J440:M440)&lt;=0),0,ROUND(ROUND(ABS(D440)*100,0)*K440/SUM(J440:M440),10))</f>
        <v>0</v>
      </c>
      <c r="T440" s="2" t="n">
        <f aca="false">IF(OR(NOT(ISNUMBER(D440)),SUM(J440:M440)&lt;=0),0,ROUND(ROUND(ABS(D440)*100,0)*L440/SUM(J440:M440),10))</f>
        <v>0</v>
      </c>
      <c r="U440" s="2" t="n">
        <f aca="false">IF(OR(NOT(ISNUMBER(D440)),SUM(J440:M440)&lt;=0),0,ROUND(ROUND(ABS(D440)*100,0)*M440/SUM(J440:M440),10))</f>
        <v>0</v>
      </c>
      <c r="V440" s="2" t="n">
        <f aca="false">INT(R440)</f>
        <v>0</v>
      </c>
      <c r="W440" s="2" t="n">
        <f aca="false">INT(S440)</f>
        <v>0</v>
      </c>
      <c r="X440" s="2" t="n">
        <f aca="false">INT(T440)</f>
        <v>0</v>
      </c>
      <c r="Y440" s="2" t="n">
        <f aca="false">INT(U440)</f>
        <v>0</v>
      </c>
      <c r="Z440" s="2" t="n">
        <f aca="false">IF(ISNUMBER(D440),ROUND(ABS(D440)*100,0)-SUM(V440:Y440),0)</f>
        <v>0</v>
      </c>
      <c r="AA440" s="2" t="n">
        <f aca="false">ROUND(R440-V440,10)</f>
        <v>0</v>
      </c>
      <c r="AB440" s="2" t="n">
        <f aca="false">ROUND(S440-W440,10)</f>
        <v>0</v>
      </c>
      <c r="AC440" s="2" t="n">
        <f aca="false">ROUND(T440-X440,10)</f>
        <v>0</v>
      </c>
      <c r="AD440" s="2" t="n">
        <f aca="false">ROUND(U440-Y440,10)</f>
        <v>0</v>
      </c>
      <c r="AE440" s="2" t="n">
        <f aca="false">COUNTIFS($AA440:$AD440,"&gt;"&amp;AA440)+COUNTIFS($AA440:AA440,AA440)</f>
        <v>1</v>
      </c>
      <c r="AF440" s="2" t="n">
        <f aca="false">COUNTIFS($AA440:$AD440,"&gt;"&amp;AB440)+COUNTIFS($AA440:AB440,AB440)</f>
        <v>2</v>
      </c>
      <c r="AG440" s="2" t="n">
        <f aca="false">COUNTIFS($AA440:$AD440,"&gt;"&amp;AC440)+COUNTIFS($AA440:AC440,AC440)</f>
        <v>3</v>
      </c>
      <c r="AH440" s="2" t="n">
        <f aca="false">COUNTIFS($AA440:$AD440,"&gt;"&amp;AD440)+COUNTIFS($AA440:AD440,AD440)</f>
        <v>4</v>
      </c>
      <c r="AI440" s="2" t="str">
        <f aca="false">IF(COUNTA(A440:I440)=0,"",IF(OR(NOT(ISNUMBER(A440)),B440="",COUNTIFS(Reparto!$A$8:INDEX(Reparto!$A$8:$A$11,Reparto!$E$5),C440)&lt;&gt;1,NOT(ISNUMBER(D440)),ABS(D440-ROUND(D440,2))&gt;0.000001,MIN(J440:M440)&lt;0,SUM(J440:M440)&lt;=0,COUNT(J440:M440)&lt;&gt;4,ABS(SUM(N440:Q440)-D440)&gt;0.000001),"REVISAR datos","Correcto"))</f>
        <v/>
      </c>
    </row>
    <row r="441" customFormat="false" ht="24" hidden="false" customHeight="true" outlineLevel="0" collapsed="false">
      <c r="A441" s="19"/>
      <c r="B441" s="17"/>
      <c r="C441" s="17"/>
      <c r="D441" s="18"/>
      <c r="E441" s="17"/>
      <c r="F441" s="17"/>
      <c r="G441" s="17"/>
      <c r="H441" s="17"/>
      <c r="I441" s="17"/>
      <c r="J441" s="2" t="n">
        <f aca="false">IF(1&gt;Reparto!$E$5,0,IF(F441="",Reparto!$D$8,F441))</f>
        <v>1800</v>
      </c>
      <c r="K441" s="2" t="n">
        <f aca="false">IF(2&gt;Reparto!$E$5,0,IF(G441="",Reparto!$D$9,G441))</f>
        <v>1200</v>
      </c>
      <c r="L441" s="2" t="n">
        <f aca="false">IF(3&gt;Reparto!$E$5,0,IF(H441="",Reparto!$D$10,H441))</f>
        <v>0</v>
      </c>
      <c r="M441" s="2" t="n">
        <f aca="false">IF(4&gt;Reparto!$E$5,0,IF(I441="",Reparto!$D$11,I441))</f>
        <v>0</v>
      </c>
      <c r="N441" s="8" t="n">
        <f aca="false">IF(OR(NOT(ISNUMBER(D441)),SUM(J441:M441)&lt;=0),0,SIGN(D441)*(V441+IF(AE441&lt;=$Z441,1,0))/100)</f>
        <v>0</v>
      </c>
      <c r="O441" s="8" t="n">
        <f aca="false">IF(OR(NOT(ISNUMBER(D441)),SUM(J441:M441)&lt;=0),0,SIGN(D441)*(W441+IF(AF441&lt;=$Z441,1,0))/100)</f>
        <v>0</v>
      </c>
      <c r="P441" s="8" t="n">
        <f aca="false">IF(OR(NOT(ISNUMBER(D441)),SUM(J441:M441)&lt;=0),0,SIGN(D441)*(X441+IF(AG441&lt;=$Z441,1,0))/100)</f>
        <v>0</v>
      </c>
      <c r="Q441" s="8" t="n">
        <f aca="false">IF(OR(NOT(ISNUMBER(D441)),SUM(J441:M441)&lt;=0),0,SIGN(D441)*(Y441+IF(AH441&lt;=$Z441,1,0))/100)</f>
        <v>0</v>
      </c>
      <c r="R441" s="2" t="n">
        <f aca="false">IF(OR(NOT(ISNUMBER(D441)),SUM(J441:M441)&lt;=0),0,ROUND(ROUND(ABS(D441)*100,0)*J441/SUM(J441:M441),10))</f>
        <v>0</v>
      </c>
      <c r="S441" s="2" t="n">
        <f aca="false">IF(OR(NOT(ISNUMBER(D441)),SUM(J441:M441)&lt;=0),0,ROUND(ROUND(ABS(D441)*100,0)*K441/SUM(J441:M441),10))</f>
        <v>0</v>
      </c>
      <c r="T441" s="2" t="n">
        <f aca="false">IF(OR(NOT(ISNUMBER(D441)),SUM(J441:M441)&lt;=0),0,ROUND(ROUND(ABS(D441)*100,0)*L441/SUM(J441:M441),10))</f>
        <v>0</v>
      </c>
      <c r="U441" s="2" t="n">
        <f aca="false">IF(OR(NOT(ISNUMBER(D441)),SUM(J441:M441)&lt;=0),0,ROUND(ROUND(ABS(D441)*100,0)*M441/SUM(J441:M441),10))</f>
        <v>0</v>
      </c>
      <c r="V441" s="2" t="n">
        <f aca="false">INT(R441)</f>
        <v>0</v>
      </c>
      <c r="W441" s="2" t="n">
        <f aca="false">INT(S441)</f>
        <v>0</v>
      </c>
      <c r="X441" s="2" t="n">
        <f aca="false">INT(T441)</f>
        <v>0</v>
      </c>
      <c r="Y441" s="2" t="n">
        <f aca="false">INT(U441)</f>
        <v>0</v>
      </c>
      <c r="Z441" s="2" t="n">
        <f aca="false">IF(ISNUMBER(D441),ROUND(ABS(D441)*100,0)-SUM(V441:Y441),0)</f>
        <v>0</v>
      </c>
      <c r="AA441" s="2" t="n">
        <f aca="false">ROUND(R441-V441,10)</f>
        <v>0</v>
      </c>
      <c r="AB441" s="2" t="n">
        <f aca="false">ROUND(S441-W441,10)</f>
        <v>0</v>
      </c>
      <c r="AC441" s="2" t="n">
        <f aca="false">ROUND(T441-X441,10)</f>
        <v>0</v>
      </c>
      <c r="AD441" s="2" t="n">
        <f aca="false">ROUND(U441-Y441,10)</f>
        <v>0</v>
      </c>
      <c r="AE441" s="2" t="n">
        <f aca="false">COUNTIFS($AA441:$AD441,"&gt;"&amp;AA441)+COUNTIFS($AA441:AA441,AA441)</f>
        <v>1</v>
      </c>
      <c r="AF441" s="2" t="n">
        <f aca="false">COUNTIFS($AA441:$AD441,"&gt;"&amp;AB441)+COUNTIFS($AA441:AB441,AB441)</f>
        <v>2</v>
      </c>
      <c r="AG441" s="2" t="n">
        <f aca="false">COUNTIFS($AA441:$AD441,"&gt;"&amp;AC441)+COUNTIFS($AA441:AC441,AC441)</f>
        <v>3</v>
      </c>
      <c r="AH441" s="2" t="n">
        <f aca="false">COUNTIFS($AA441:$AD441,"&gt;"&amp;AD441)+COUNTIFS($AA441:AD441,AD441)</f>
        <v>4</v>
      </c>
      <c r="AI441" s="2" t="str">
        <f aca="false">IF(COUNTA(A441:I441)=0,"",IF(OR(NOT(ISNUMBER(A441)),B441="",COUNTIFS(Reparto!$A$8:INDEX(Reparto!$A$8:$A$11,Reparto!$E$5),C441)&lt;&gt;1,NOT(ISNUMBER(D441)),ABS(D441-ROUND(D441,2))&gt;0.000001,MIN(J441:M441)&lt;0,SUM(J441:M441)&lt;=0,COUNT(J441:M441)&lt;&gt;4,ABS(SUM(N441:Q441)-D441)&gt;0.000001),"REVISAR datos","Correcto"))</f>
        <v/>
      </c>
    </row>
    <row r="442" customFormat="false" ht="24" hidden="false" customHeight="true" outlineLevel="0" collapsed="false">
      <c r="A442" s="19"/>
      <c r="B442" s="17"/>
      <c r="C442" s="17"/>
      <c r="D442" s="18"/>
      <c r="E442" s="17"/>
      <c r="F442" s="17"/>
      <c r="G442" s="17"/>
      <c r="H442" s="17"/>
      <c r="I442" s="17"/>
      <c r="J442" s="2" t="n">
        <f aca="false">IF(1&gt;Reparto!$E$5,0,IF(F442="",Reparto!$D$8,F442))</f>
        <v>1800</v>
      </c>
      <c r="K442" s="2" t="n">
        <f aca="false">IF(2&gt;Reparto!$E$5,0,IF(G442="",Reparto!$D$9,G442))</f>
        <v>1200</v>
      </c>
      <c r="L442" s="2" t="n">
        <f aca="false">IF(3&gt;Reparto!$E$5,0,IF(H442="",Reparto!$D$10,H442))</f>
        <v>0</v>
      </c>
      <c r="M442" s="2" t="n">
        <f aca="false">IF(4&gt;Reparto!$E$5,0,IF(I442="",Reparto!$D$11,I442))</f>
        <v>0</v>
      </c>
      <c r="N442" s="8" t="n">
        <f aca="false">IF(OR(NOT(ISNUMBER(D442)),SUM(J442:M442)&lt;=0),0,SIGN(D442)*(V442+IF(AE442&lt;=$Z442,1,0))/100)</f>
        <v>0</v>
      </c>
      <c r="O442" s="8" t="n">
        <f aca="false">IF(OR(NOT(ISNUMBER(D442)),SUM(J442:M442)&lt;=0),0,SIGN(D442)*(W442+IF(AF442&lt;=$Z442,1,0))/100)</f>
        <v>0</v>
      </c>
      <c r="P442" s="8" t="n">
        <f aca="false">IF(OR(NOT(ISNUMBER(D442)),SUM(J442:M442)&lt;=0),0,SIGN(D442)*(X442+IF(AG442&lt;=$Z442,1,0))/100)</f>
        <v>0</v>
      </c>
      <c r="Q442" s="8" t="n">
        <f aca="false">IF(OR(NOT(ISNUMBER(D442)),SUM(J442:M442)&lt;=0),0,SIGN(D442)*(Y442+IF(AH442&lt;=$Z442,1,0))/100)</f>
        <v>0</v>
      </c>
      <c r="R442" s="2" t="n">
        <f aca="false">IF(OR(NOT(ISNUMBER(D442)),SUM(J442:M442)&lt;=0),0,ROUND(ROUND(ABS(D442)*100,0)*J442/SUM(J442:M442),10))</f>
        <v>0</v>
      </c>
      <c r="S442" s="2" t="n">
        <f aca="false">IF(OR(NOT(ISNUMBER(D442)),SUM(J442:M442)&lt;=0),0,ROUND(ROUND(ABS(D442)*100,0)*K442/SUM(J442:M442),10))</f>
        <v>0</v>
      </c>
      <c r="T442" s="2" t="n">
        <f aca="false">IF(OR(NOT(ISNUMBER(D442)),SUM(J442:M442)&lt;=0),0,ROUND(ROUND(ABS(D442)*100,0)*L442/SUM(J442:M442),10))</f>
        <v>0</v>
      </c>
      <c r="U442" s="2" t="n">
        <f aca="false">IF(OR(NOT(ISNUMBER(D442)),SUM(J442:M442)&lt;=0),0,ROUND(ROUND(ABS(D442)*100,0)*M442/SUM(J442:M442),10))</f>
        <v>0</v>
      </c>
      <c r="V442" s="2" t="n">
        <f aca="false">INT(R442)</f>
        <v>0</v>
      </c>
      <c r="W442" s="2" t="n">
        <f aca="false">INT(S442)</f>
        <v>0</v>
      </c>
      <c r="X442" s="2" t="n">
        <f aca="false">INT(T442)</f>
        <v>0</v>
      </c>
      <c r="Y442" s="2" t="n">
        <f aca="false">INT(U442)</f>
        <v>0</v>
      </c>
      <c r="Z442" s="2" t="n">
        <f aca="false">IF(ISNUMBER(D442),ROUND(ABS(D442)*100,0)-SUM(V442:Y442),0)</f>
        <v>0</v>
      </c>
      <c r="AA442" s="2" t="n">
        <f aca="false">ROUND(R442-V442,10)</f>
        <v>0</v>
      </c>
      <c r="AB442" s="2" t="n">
        <f aca="false">ROUND(S442-W442,10)</f>
        <v>0</v>
      </c>
      <c r="AC442" s="2" t="n">
        <f aca="false">ROUND(T442-X442,10)</f>
        <v>0</v>
      </c>
      <c r="AD442" s="2" t="n">
        <f aca="false">ROUND(U442-Y442,10)</f>
        <v>0</v>
      </c>
      <c r="AE442" s="2" t="n">
        <f aca="false">COUNTIFS($AA442:$AD442,"&gt;"&amp;AA442)+COUNTIFS($AA442:AA442,AA442)</f>
        <v>1</v>
      </c>
      <c r="AF442" s="2" t="n">
        <f aca="false">COUNTIFS($AA442:$AD442,"&gt;"&amp;AB442)+COUNTIFS($AA442:AB442,AB442)</f>
        <v>2</v>
      </c>
      <c r="AG442" s="2" t="n">
        <f aca="false">COUNTIFS($AA442:$AD442,"&gt;"&amp;AC442)+COUNTIFS($AA442:AC442,AC442)</f>
        <v>3</v>
      </c>
      <c r="AH442" s="2" t="n">
        <f aca="false">COUNTIFS($AA442:$AD442,"&gt;"&amp;AD442)+COUNTIFS($AA442:AD442,AD442)</f>
        <v>4</v>
      </c>
      <c r="AI442" s="2" t="str">
        <f aca="false">IF(COUNTA(A442:I442)=0,"",IF(OR(NOT(ISNUMBER(A442)),B442="",COUNTIFS(Reparto!$A$8:INDEX(Reparto!$A$8:$A$11,Reparto!$E$5),C442)&lt;&gt;1,NOT(ISNUMBER(D442)),ABS(D442-ROUND(D442,2))&gt;0.000001,MIN(J442:M442)&lt;0,SUM(J442:M442)&lt;=0,COUNT(J442:M442)&lt;&gt;4,ABS(SUM(N442:Q442)-D442)&gt;0.000001),"REVISAR datos","Correcto"))</f>
        <v/>
      </c>
    </row>
    <row r="443" customFormat="false" ht="24" hidden="false" customHeight="true" outlineLevel="0" collapsed="false">
      <c r="A443" s="19"/>
      <c r="B443" s="17"/>
      <c r="C443" s="17"/>
      <c r="D443" s="18"/>
      <c r="E443" s="17"/>
      <c r="F443" s="17"/>
      <c r="G443" s="17"/>
      <c r="H443" s="17"/>
      <c r="I443" s="17"/>
      <c r="J443" s="2" t="n">
        <f aca="false">IF(1&gt;Reparto!$E$5,0,IF(F443="",Reparto!$D$8,F443))</f>
        <v>1800</v>
      </c>
      <c r="K443" s="2" t="n">
        <f aca="false">IF(2&gt;Reparto!$E$5,0,IF(G443="",Reparto!$D$9,G443))</f>
        <v>1200</v>
      </c>
      <c r="L443" s="2" t="n">
        <f aca="false">IF(3&gt;Reparto!$E$5,0,IF(H443="",Reparto!$D$10,H443))</f>
        <v>0</v>
      </c>
      <c r="M443" s="2" t="n">
        <f aca="false">IF(4&gt;Reparto!$E$5,0,IF(I443="",Reparto!$D$11,I443))</f>
        <v>0</v>
      </c>
      <c r="N443" s="8" t="n">
        <f aca="false">IF(OR(NOT(ISNUMBER(D443)),SUM(J443:M443)&lt;=0),0,SIGN(D443)*(V443+IF(AE443&lt;=$Z443,1,0))/100)</f>
        <v>0</v>
      </c>
      <c r="O443" s="8" t="n">
        <f aca="false">IF(OR(NOT(ISNUMBER(D443)),SUM(J443:M443)&lt;=0),0,SIGN(D443)*(W443+IF(AF443&lt;=$Z443,1,0))/100)</f>
        <v>0</v>
      </c>
      <c r="P443" s="8" t="n">
        <f aca="false">IF(OR(NOT(ISNUMBER(D443)),SUM(J443:M443)&lt;=0),0,SIGN(D443)*(X443+IF(AG443&lt;=$Z443,1,0))/100)</f>
        <v>0</v>
      </c>
      <c r="Q443" s="8" t="n">
        <f aca="false">IF(OR(NOT(ISNUMBER(D443)),SUM(J443:M443)&lt;=0),0,SIGN(D443)*(Y443+IF(AH443&lt;=$Z443,1,0))/100)</f>
        <v>0</v>
      </c>
      <c r="R443" s="2" t="n">
        <f aca="false">IF(OR(NOT(ISNUMBER(D443)),SUM(J443:M443)&lt;=0),0,ROUND(ROUND(ABS(D443)*100,0)*J443/SUM(J443:M443),10))</f>
        <v>0</v>
      </c>
      <c r="S443" s="2" t="n">
        <f aca="false">IF(OR(NOT(ISNUMBER(D443)),SUM(J443:M443)&lt;=0),0,ROUND(ROUND(ABS(D443)*100,0)*K443/SUM(J443:M443),10))</f>
        <v>0</v>
      </c>
      <c r="T443" s="2" t="n">
        <f aca="false">IF(OR(NOT(ISNUMBER(D443)),SUM(J443:M443)&lt;=0),0,ROUND(ROUND(ABS(D443)*100,0)*L443/SUM(J443:M443),10))</f>
        <v>0</v>
      </c>
      <c r="U443" s="2" t="n">
        <f aca="false">IF(OR(NOT(ISNUMBER(D443)),SUM(J443:M443)&lt;=0),0,ROUND(ROUND(ABS(D443)*100,0)*M443/SUM(J443:M443),10))</f>
        <v>0</v>
      </c>
      <c r="V443" s="2" t="n">
        <f aca="false">INT(R443)</f>
        <v>0</v>
      </c>
      <c r="W443" s="2" t="n">
        <f aca="false">INT(S443)</f>
        <v>0</v>
      </c>
      <c r="X443" s="2" t="n">
        <f aca="false">INT(T443)</f>
        <v>0</v>
      </c>
      <c r="Y443" s="2" t="n">
        <f aca="false">INT(U443)</f>
        <v>0</v>
      </c>
      <c r="Z443" s="2" t="n">
        <f aca="false">IF(ISNUMBER(D443),ROUND(ABS(D443)*100,0)-SUM(V443:Y443),0)</f>
        <v>0</v>
      </c>
      <c r="AA443" s="2" t="n">
        <f aca="false">ROUND(R443-V443,10)</f>
        <v>0</v>
      </c>
      <c r="AB443" s="2" t="n">
        <f aca="false">ROUND(S443-W443,10)</f>
        <v>0</v>
      </c>
      <c r="AC443" s="2" t="n">
        <f aca="false">ROUND(T443-X443,10)</f>
        <v>0</v>
      </c>
      <c r="AD443" s="2" t="n">
        <f aca="false">ROUND(U443-Y443,10)</f>
        <v>0</v>
      </c>
      <c r="AE443" s="2" t="n">
        <f aca="false">COUNTIFS($AA443:$AD443,"&gt;"&amp;AA443)+COUNTIFS($AA443:AA443,AA443)</f>
        <v>1</v>
      </c>
      <c r="AF443" s="2" t="n">
        <f aca="false">COUNTIFS($AA443:$AD443,"&gt;"&amp;AB443)+COUNTIFS($AA443:AB443,AB443)</f>
        <v>2</v>
      </c>
      <c r="AG443" s="2" t="n">
        <f aca="false">COUNTIFS($AA443:$AD443,"&gt;"&amp;AC443)+COUNTIFS($AA443:AC443,AC443)</f>
        <v>3</v>
      </c>
      <c r="AH443" s="2" t="n">
        <f aca="false">COUNTIFS($AA443:$AD443,"&gt;"&amp;AD443)+COUNTIFS($AA443:AD443,AD443)</f>
        <v>4</v>
      </c>
      <c r="AI443" s="2" t="str">
        <f aca="false">IF(COUNTA(A443:I443)=0,"",IF(OR(NOT(ISNUMBER(A443)),B443="",COUNTIFS(Reparto!$A$8:INDEX(Reparto!$A$8:$A$11,Reparto!$E$5),C443)&lt;&gt;1,NOT(ISNUMBER(D443)),ABS(D443-ROUND(D443,2))&gt;0.000001,MIN(J443:M443)&lt;0,SUM(J443:M443)&lt;=0,COUNT(J443:M443)&lt;&gt;4,ABS(SUM(N443:Q443)-D443)&gt;0.000001),"REVISAR datos","Correcto"))</f>
        <v/>
      </c>
    </row>
    <row r="444" customFormat="false" ht="24" hidden="false" customHeight="true" outlineLevel="0" collapsed="false">
      <c r="A444" s="19"/>
      <c r="B444" s="17"/>
      <c r="C444" s="17"/>
      <c r="D444" s="18"/>
      <c r="E444" s="17"/>
      <c r="F444" s="17"/>
      <c r="G444" s="17"/>
      <c r="H444" s="17"/>
      <c r="I444" s="17"/>
      <c r="J444" s="2" t="n">
        <f aca="false">IF(1&gt;Reparto!$E$5,0,IF(F444="",Reparto!$D$8,F444))</f>
        <v>1800</v>
      </c>
      <c r="K444" s="2" t="n">
        <f aca="false">IF(2&gt;Reparto!$E$5,0,IF(G444="",Reparto!$D$9,G444))</f>
        <v>1200</v>
      </c>
      <c r="L444" s="2" t="n">
        <f aca="false">IF(3&gt;Reparto!$E$5,0,IF(H444="",Reparto!$D$10,H444))</f>
        <v>0</v>
      </c>
      <c r="M444" s="2" t="n">
        <f aca="false">IF(4&gt;Reparto!$E$5,0,IF(I444="",Reparto!$D$11,I444))</f>
        <v>0</v>
      </c>
      <c r="N444" s="8" t="n">
        <f aca="false">IF(OR(NOT(ISNUMBER(D444)),SUM(J444:M444)&lt;=0),0,SIGN(D444)*(V444+IF(AE444&lt;=$Z444,1,0))/100)</f>
        <v>0</v>
      </c>
      <c r="O444" s="8" t="n">
        <f aca="false">IF(OR(NOT(ISNUMBER(D444)),SUM(J444:M444)&lt;=0),0,SIGN(D444)*(W444+IF(AF444&lt;=$Z444,1,0))/100)</f>
        <v>0</v>
      </c>
      <c r="P444" s="8" t="n">
        <f aca="false">IF(OR(NOT(ISNUMBER(D444)),SUM(J444:M444)&lt;=0),0,SIGN(D444)*(X444+IF(AG444&lt;=$Z444,1,0))/100)</f>
        <v>0</v>
      </c>
      <c r="Q444" s="8" t="n">
        <f aca="false">IF(OR(NOT(ISNUMBER(D444)),SUM(J444:M444)&lt;=0),0,SIGN(D444)*(Y444+IF(AH444&lt;=$Z444,1,0))/100)</f>
        <v>0</v>
      </c>
      <c r="R444" s="2" t="n">
        <f aca="false">IF(OR(NOT(ISNUMBER(D444)),SUM(J444:M444)&lt;=0),0,ROUND(ROUND(ABS(D444)*100,0)*J444/SUM(J444:M444),10))</f>
        <v>0</v>
      </c>
      <c r="S444" s="2" t="n">
        <f aca="false">IF(OR(NOT(ISNUMBER(D444)),SUM(J444:M444)&lt;=0),0,ROUND(ROUND(ABS(D444)*100,0)*K444/SUM(J444:M444),10))</f>
        <v>0</v>
      </c>
      <c r="T444" s="2" t="n">
        <f aca="false">IF(OR(NOT(ISNUMBER(D444)),SUM(J444:M444)&lt;=0),0,ROUND(ROUND(ABS(D444)*100,0)*L444/SUM(J444:M444),10))</f>
        <v>0</v>
      </c>
      <c r="U444" s="2" t="n">
        <f aca="false">IF(OR(NOT(ISNUMBER(D444)),SUM(J444:M444)&lt;=0),0,ROUND(ROUND(ABS(D444)*100,0)*M444/SUM(J444:M444),10))</f>
        <v>0</v>
      </c>
      <c r="V444" s="2" t="n">
        <f aca="false">INT(R444)</f>
        <v>0</v>
      </c>
      <c r="W444" s="2" t="n">
        <f aca="false">INT(S444)</f>
        <v>0</v>
      </c>
      <c r="X444" s="2" t="n">
        <f aca="false">INT(T444)</f>
        <v>0</v>
      </c>
      <c r="Y444" s="2" t="n">
        <f aca="false">INT(U444)</f>
        <v>0</v>
      </c>
      <c r="Z444" s="2" t="n">
        <f aca="false">IF(ISNUMBER(D444),ROUND(ABS(D444)*100,0)-SUM(V444:Y444),0)</f>
        <v>0</v>
      </c>
      <c r="AA444" s="2" t="n">
        <f aca="false">ROUND(R444-V444,10)</f>
        <v>0</v>
      </c>
      <c r="AB444" s="2" t="n">
        <f aca="false">ROUND(S444-W444,10)</f>
        <v>0</v>
      </c>
      <c r="AC444" s="2" t="n">
        <f aca="false">ROUND(T444-X444,10)</f>
        <v>0</v>
      </c>
      <c r="AD444" s="2" t="n">
        <f aca="false">ROUND(U444-Y444,10)</f>
        <v>0</v>
      </c>
      <c r="AE444" s="2" t="n">
        <f aca="false">COUNTIFS($AA444:$AD444,"&gt;"&amp;AA444)+COUNTIFS($AA444:AA444,AA444)</f>
        <v>1</v>
      </c>
      <c r="AF444" s="2" t="n">
        <f aca="false">COUNTIFS($AA444:$AD444,"&gt;"&amp;AB444)+COUNTIFS($AA444:AB444,AB444)</f>
        <v>2</v>
      </c>
      <c r="AG444" s="2" t="n">
        <f aca="false">COUNTIFS($AA444:$AD444,"&gt;"&amp;AC444)+COUNTIFS($AA444:AC444,AC444)</f>
        <v>3</v>
      </c>
      <c r="AH444" s="2" t="n">
        <f aca="false">COUNTIFS($AA444:$AD444,"&gt;"&amp;AD444)+COUNTIFS($AA444:AD444,AD444)</f>
        <v>4</v>
      </c>
      <c r="AI444" s="2" t="str">
        <f aca="false">IF(COUNTA(A444:I444)=0,"",IF(OR(NOT(ISNUMBER(A444)),B444="",COUNTIFS(Reparto!$A$8:INDEX(Reparto!$A$8:$A$11,Reparto!$E$5),C444)&lt;&gt;1,NOT(ISNUMBER(D444)),ABS(D444-ROUND(D444,2))&gt;0.000001,MIN(J444:M444)&lt;0,SUM(J444:M444)&lt;=0,COUNT(J444:M444)&lt;&gt;4,ABS(SUM(N444:Q444)-D444)&gt;0.000001),"REVISAR datos","Correcto"))</f>
        <v/>
      </c>
    </row>
    <row r="445" customFormat="false" ht="24" hidden="false" customHeight="true" outlineLevel="0" collapsed="false">
      <c r="A445" s="19"/>
      <c r="B445" s="17"/>
      <c r="C445" s="17"/>
      <c r="D445" s="18"/>
      <c r="E445" s="17"/>
      <c r="F445" s="17"/>
      <c r="G445" s="17"/>
      <c r="H445" s="17"/>
      <c r="I445" s="17"/>
      <c r="J445" s="2" t="n">
        <f aca="false">IF(1&gt;Reparto!$E$5,0,IF(F445="",Reparto!$D$8,F445))</f>
        <v>1800</v>
      </c>
      <c r="K445" s="2" t="n">
        <f aca="false">IF(2&gt;Reparto!$E$5,0,IF(G445="",Reparto!$D$9,G445))</f>
        <v>1200</v>
      </c>
      <c r="L445" s="2" t="n">
        <f aca="false">IF(3&gt;Reparto!$E$5,0,IF(H445="",Reparto!$D$10,H445))</f>
        <v>0</v>
      </c>
      <c r="M445" s="2" t="n">
        <f aca="false">IF(4&gt;Reparto!$E$5,0,IF(I445="",Reparto!$D$11,I445))</f>
        <v>0</v>
      </c>
      <c r="N445" s="8" t="n">
        <f aca="false">IF(OR(NOT(ISNUMBER(D445)),SUM(J445:M445)&lt;=0),0,SIGN(D445)*(V445+IF(AE445&lt;=$Z445,1,0))/100)</f>
        <v>0</v>
      </c>
      <c r="O445" s="8" t="n">
        <f aca="false">IF(OR(NOT(ISNUMBER(D445)),SUM(J445:M445)&lt;=0),0,SIGN(D445)*(W445+IF(AF445&lt;=$Z445,1,0))/100)</f>
        <v>0</v>
      </c>
      <c r="P445" s="8" t="n">
        <f aca="false">IF(OR(NOT(ISNUMBER(D445)),SUM(J445:M445)&lt;=0),0,SIGN(D445)*(X445+IF(AG445&lt;=$Z445,1,0))/100)</f>
        <v>0</v>
      </c>
      <c r="Q445" s="8" t="n">
        <f aca="false">IF(OR(NOT(ISNUMBER(D445)),SUM(J445:M445)&lt;=0),0,SIGN(D445)*(Y445+IF(AH445&lt;=$Z445,1,0))/100)</f>
        <v>0</v>
      </c>
      <c r="R445" s="2" t="n">
        <f aca="false">IF(OR(NOT(ISNUMBER(D445)),SUM(J445:M445)&lt;=0),0,ROUND(ROUND(ABS(D445)*100,0)*J445/SUM(J445:M445),10))</f>
        <v>0</v>
      </c>
      <c r="S445" s="2" t="n">
        <f aca="false">IF(OR(NOT(ISNUMBER(D445)),SUM(J445:M445)&lt;=0),0,ROUND(ROUND(ABS(D445)*100,0)*K445/SUM(J445:M445),10))</f>
        <v>0</v>
      </c>
      <c r="T445" s="2" t="n">
        <f aca="false">IF(OR(NOT(ISNUMBER(D445)),SUM(J445:M445)&lt;=0),0,ROUND(ROUND(ABS(D445)*100,0)*L445/SUM(J445:M445),10))</f>
        <v>0</v>
      </c>
      <c r="U445" s="2" t="n">
        <f aca="false">IF(OR(NOT(ISNUMBER(D445)),SUM(J445:M445)&lt;=0),0,ROUND(ROUND(ABS(D445)*100,0)*M445/SUM(J445:M445),10))</f>
        <v>0</v>
      </c>
      <c r="V445" s="2" t="n">
        <f aca="false">INT(R445)</f>
        <v>0</v>
      </c>
      <c r="W445" s="2" t="n">
        <f aca="false">INT(S445)</f>
        <v>0</v>
      </c>
      <c r="X445" s="2" t="n">
        <f aca="false">INT(T445)</f>
        <v>0</v>
      </c>
      <c r="Y445" s="2" t="n">
        <f aca="false">INT(U445)</f>
        <v>0</v>
      </c>
      <c r="Z445" s="2" t="n">
        <f aca="false">IF(ISNUMBER(D445),ROUND(ABS(D445)*100,0)-SUM(V445:Y445),0)</f>
        <v>0</v>
      </c>
      <c r="AA445" s="2" t="n">
        <f aca="false">ROUND(R445-V445,10)</f>
        <v>0</v>
      </c>
      <c r="AB445" s="2" t="n">
        <f aca="false">ROUND(S445-W445,10)</f>
        <v>0</v>
      </c>
      <c r="AC445" s="2" t="n">
        <f aca="false">ROUND(T445-X445,10)</f>
        <v>0</v>
      </c>
      <c r="AD445" s="2" t="n">
        <f aca="false">ROUND(U445-Y445,10)</f>
        <v>0</v>
      </c>
      <c r="AE445" s="2" t="n">
        <f aca="false">COUNTIFS($AA445:$AD445,"&gt;"&amp;AA445)+COUNTIFS($AA445:AA445,AA445)</f>
        <v>1</v>
      </c>
      <c r="AF445" s="2" t="n">
        <f aca="false">COUNTIFS($AA445:$AD445,"&gt;"&amp;AB445)+COUNTIFS($AA445:AB445,AB445)</f>
        <v>2</v>
      </c>
      <c r="AG445" s="2" t="n">
        <f aca="false">COUNTIFS($AA445:$AD445,"&gt;"&amp;AC445)+COUNTIFS($AA445:AC445,AC445)</f>
        <v>3</v>
      </c>
      <c r="AH445" s="2" t="n">
        <f aca="false">COUNTIFS($AA445:$AD445,"&gt;"&amp;AD445)+COUNTIFS($AA445:AD445,AD445)</f>
        <v>4</v>
      </c>
      <c r="AI445" s="2" t="str">
        <f aca="false">IF(COUNTA(A445:I445)=0,"",IF(OR(NOT(ISNUMBER(A445)),B445="",COUNTIFS(Reparto!$A$8:INDEX(Reparto!$A$8:$A$11,Reparto!$E$5),C445)&lt;&gt;1,NOT(ISNUMBER(D445)),ABS(D445-ROUND(D445,2))&gt;0.000001,MIN(J445:M445)&lt;0,SUM(J445:M445)&lt;=0,COUNT(J445:M445)&lt;&gt;4,ABS(SUM(N445:Q445)-D445)&gt;0.000001),"REVISAR datos","Correcto"))</f>
        <v/>
      </c>
    </row>
    <row r="446" customFormat="false" ht="24" hidden="false" customHeight="true" outlineLevel="0" collapsed="false">
      <c r="A446" s="19"/>
      <c r="B446" s="17"/>
      <c r="C446" s="17"/>
      <c r="D446" s="18"/>
      <c r="E446" s="17"/>
      <c r="F446" s="17"/>
      <c r="G446" s="17"/>
      <c r="H446" s="17"/>
      <c r="I446" s="17"/>
      <c r="J446" s="2" t="n">
        <f aca="false">IF(1&gt;Reparto!$E$5,0,IF(F446="",Reparto!$D$8,F446))</f>
        <v>1800</v>
      </c>
      <c r="K446" s="2" t="n">
        <f aca="false">IF(2&gt;Reparto!$E$5,0,IF(G446="",Reparto!$D$9,G446))</f>
        <v>1200</v>
      </c>
      <c r="L446" s="2" t="n">
        <f aca="false">IF(3&gt;Reparto!$E$5,0,IF(H446="",Reparto!$D$10,H446))</f>
        <v>0</v>
      </c>
      <c r="M446" s="2" t="n">
        <f aca="false">IF(4&gt;Reparto!$E$5,0,IF(I446="",Reparto!$D$11,I446))</f>
        <v>0</v>
      </c>
      <c r="N446" s="8" t="n">
        <f aca="false">IF(OR(NOT(ISNUMBER(D446)),SUM(J446:M446)&lt;=0),0,SIGN(D446)*(V446+IF(AE446&lt;=$Z446,1,0))/100)</f>
        <v>0</v>
      </c>
      <c r="O446" s="8" t="n">
        <f aca="false">IF(OR(NOT(ISNUMBER(D446)),SUM(J446:M446)&lt;=0),0,SIGN(D446)*(W446+IF(AF446&lt;=$Z446,1,0))/100)</f>
        <v>0</v>
      </c>
      <c r="P446" s="8" t="n">
        <f aca="false">IF(OR(NOT(ISNUMBER(D446)),SUM(J446:M446)&lt;=0),0,SIGN(D446)*(X446+IF(AG446&lt;=$Z446,1,0))/100)</f>
        <v>0</v>
      </c>
      <c r="Q446" s="8" t="n">
        <f aca="false">IF(OR(NOT(ISNUMBER(D446)),SUM(J446:M446)&lt;=0),0,SIGN(D446)*(Y446+IF(AH446&lt;=$Z446,1,0))/100)</f>
        <v>0</v>
      </c>
      <c r="R446" s="2" t="n">
        <f aca="false">IF(OR(NOT(ISNUMBER(D446)),SUM(J446:M446)&lt;=0),0,ROUND(ROUND(ABS(D446)*100,0)*J446/SUM(J446:M446),10))</f>
        <v>0</v>
      </c>
      <c r="S446" s="2" t="n">
        <f aca="false">IF(OR(NOT(ISNUMBER(D446)),SUM(J446:M446)&lt;=0),0,ROUND(ROUND(ABS(D446)*100,0)*K446/SUM(J446:M446),10))</f>
        <v>0</v>
      </c>
      <c r="T446" s="2" t="n">
        <f aca="false">IF(OR(NOT(ISNUMBER(D446)),SUM(J446:M446)&lt;=0),0,ROUND(ROUND(ABS(D446)*100,0)*L446/SUM(J446:M446),10))</f>
        <v>0</v>
      </c>
      <c r="U446" s="2" t="n">
        <f aca="false">IF(OR(NOT(ISNUMBER(D446)),SUM(J446:M446)&lt;=0),0,ROUND(ROUND(ABS(D446)*100,0)*M446/SUM(J446:M446),10))</f>
        <v>0</v>
      </c>
      <c r="V446" s="2" t="n">
        <f aca="false">INT(R446)</f>
        <v>0</v>
      </c>
      <c r="W446" s="2" t="n">
        <f aca="false">INT(S446)</f>
        <v>0</v>
      </c>
      <c r="X446" s="2" t="n">
        <f aca="false">INT(T446)</f>
        <v>0</v>
      </c>
      <c r="Y446" s="2" t="n">
        <f aca="false">INT(U446)</f>
        <v>0</v>
      </c>
      <c r="Z446" s="2" t="n">
        <f aca="false">IF(ISNUMBER(D446),ROUND(ABS(D446)*100,0)-SUM(V446:Y446),0)</f>
        <v>0</v>
      </c>
      <c r="AA446" s="2" t="n">
        <f aca="false">ROUND(R446-V446,10)</f>
        <v>0</v>
      </c>
      <c r="AB446" s="2" t="n">
        <f aca="false">ROUND(S446-W446,10)</f>
        <v>0</v>
      </c>
      <c r="AC446" s="2" t="n">
        <f aca="false">ROUND(T446-X446,10)</f>
        <v>0</v>
      </c>
      <c r="AD446" s="2" t="n">
        <f aca="false">ROUND(U446-Y446,10)</f>
        <v>0</v>
      </c>
      <c r="AE446" s="2" t="n">
        <f aca="false">COUNTIFS($AA446:$AD446,"&gt;"&amp;AA446)+COUNTIFS($AA446:AA446,AA446)</f>
        <v>1</v>
      </c>
      <c r="AF446" s="2" t="n">
        <f aca="false">COUNTIFS($AA446:$AD446,"&gt;"&amp;AB446)+COUNTIFS($AA446:AB446,AB446)</f>
        <v>2</v>
      </c>
      <c r="AG446" s="2" t="n">
        <f aca="false">COUNTIFS($AA446:$AD446,"&gt;"&amp;AC446)+COUNTIFS($AA446:AC446,AC446)</f>
        <v>3</v>
      </c>
      <c r="AH446" s="2" t="n">
        <f aca="false">COUNTIFS($AA446:$AD446,"&gt;"&amp;AD446)+COUNTIFS($AA446:AD446,AD446)</f>
        <v>4</v>
      </c>
      <c r="AI446" s="2" t="str">
        <f aca="false">IF(COUNTA(A446:I446)=0,"",IF(OR(NOT(ISNUMBER(A446)),B446="",COUNTIFS(Reparto!$A$8:INDEX(Reparto!$A$8:$A$11,Reparto!$E$5),C446)&lt;&gt;1,NOT(ISNUMBER(D446)),ABS(D446-ROUND(D446,2))&gt;0.000001,MIN(J446:M446)&lt;0,SUM(J446:M446)&lt;=0,COUNT(J446:M446)&lt;&gt;4,ABS(SUM(N446:Q446)-D446)&gt;0.000001),"REVISAR datos","Correcto"))</f>
        <v/>
      </c>
    </row>
    <row r="447" customFormat="false" ht="24" hidden="false" customHeight="true" outlineLevel="0" collapsed="false">
      <c r="A447" s="19"/>
      <c r="B447" s="17"/>
      <c r="C447" s="17"/>
      <c r="D447" s="18"/>
      <c r="E447" s="17"/>
      <c r="F447" s="17"/>
      <c r="G447" s="17"/>
      <c r="H447" s="17"/>
      <c r="I447" s="17"/>
      <c r="J447" s="2" t="n">
        <f aca="false">IF(1&gt;Reparto!$E$5,0,IF(F447="",Reparto!$D$8,F447))</f>
        <v>1800</v>
      </c>
      <c r="K447" s="2" t="n">
        <f aca="false">IF(2&gt;Reparto!$E$5,0,IF(G447="",Reparto!$D$9,G447))</f>
        <v>1200</v>
      </c>
      <c r="L447" s="2" t="n">
        <f aca="false">IF(3&gt;Reparto!$E$5,0,IF(H447="",Reparto!$D$10,H447))</f>
        <v>0</v>
      </c>
      <c r="M447" s="2" t="n">
        <f aca="false">IF(4&gt;Reparto!$E$5,0,IF(I447="",Reparto!$D$11,I447))</f>
        <v>0</v>
      </c>
      <c r="N447" s="8" t="n">
        <f aca="false">IF(OR(NOT(ISNUMBER(D447)),SUM(J447:M447)&lt;=0),0,SIGN(D447)*(V447+IF(AE447&lt;=$Z447,1,0))/100)</f>
        <v>0</v>
      </c>
      <c r="O447" s="8" t="n">
        <f aca="false">IF(OR(NOT(ISNUMBER(D447)),SUM(J447:M447)&lt;=0),0,SIGN(D447)*(W447+IF(AF447&lt;=$Z447,1,0))/100)</f>
        <v>0</v>
      </c>
      <c r="P447" s="8" t="n">
        <f aca="false">IF(OR(NOT(ISNUMBER(D447)),SUM(J447:M447)&lt;=0),0,SIGN(D447)*(X447+IF(AG447&lt;=$Z447,1,0))/100)</f>
        <v>0</v>
      </c>
      <c r="Q447" s="8" t="n">
        <f aca="false">IF(OR(NOT(ISNUMBER(D447)),SUM(J447:M447)&lt;=0),0,SIGN(D447)*(Y447+IF(AH447&lt;=$Z447,1,0))/100)</f>
        <v>0</v>
      </c>
      <c r="R447" s="2" t="n">
        <f aca="false">IF(OR(NOT(ISNUMBER(D447)),SUM(J447:M447)&lt;=0),0,ROUND(ROUND(ABS(D447)*100,0)*J447/SUM(J447:M447),10))</f>
        <v>0</v>
      </c>
      <c r="S447" s="2" t="n">
        <f aca="false">IF(OR(NOT(ISNUMBER(D447)),SUM(J447:M447)&lt;=0),0,ROUND(ROUND(ABS(D447)*100,0)*K447/SUM(J447:M447),10))</f>
        <v>0</v>
      </c>
      <c r="T447" s="2" t="n">
        <f aca="false">IF(OR(NOT(ISNUMBER(D447)),SUM(J447:M447)&lt;=0),0,ROUND(ROUND(ABS(D447)*100,0)*L447/SUM(J447:M447),10))</f>
        <v>0</v>
      </c>
      <c r="U447" s="2" t="n">
        <f aca="false">IF(OR(NOT(ISNUMBER(D447)),SUM(J447:M447)&lt;=0),0,ROUND(ROUND(ABS(D447)*100,0)*M447/SUM(J447:M447),10))</f>
        <v>0</v>
      </c>
      <c r="V447" s="2" t="n">
        <f aca="false">INT(R447)</f>
        <v>0</v>
      </c>
      <c r="W447" s="2" t="n">
        <f aca="false">INT(S447)</f>
        <v>0</v>
      </c>
      <c r="X447" s="2" t="n">
        <f aca="false">INT(T447)</f>
        <v>0</v>
      </c>
      <c r="Y447" s="2" t="n">
        <f aca="false">INT(U447)</f>
        <v>0</v>
      </c>
      <c r="Z447" s="2" t="n">
        <f aca="false">IF(ISNUMBER(D447),ROUND(ABS(D447)*100,0)-SUM(V447:Y447),0)</f>
        <v>0</v>
      </c>
      <c r="AA447" s="2" t="n">
        <f aca="false">ROUND(R447-V447,10)</f>
        <v>0</v>
      </c>
      <c r="AB447" s="2" t="n">
        <f aca="false">ROUND(S447-W447,10)</f>
        <v>0</v>
      </c>
      <c r="AC447" s="2" t="n">
        <f aca="false">ROUND(T447-X447,10)</f>
        <v>0</v>
      </c>
      <c r="AD447" s="2" t="n">
        <f aca="false">ROUND(U447-Y447,10)</f>
        <v>0</v>
      </c>
      <c r="AE447" s="2" t="n">
        <f aca="false">COUNTIFS($AA447:$AD447,"&gt;"&amp;AA447)+COUNTIFS($AA447:AA447,AA447)</f>
        <v>1</v>
      </c>
      <c r="AF447" s="2" t="n">
        <f aca="false">COUNTIFS($AA447:$AD447,"&gt;"&amp;AB447)+COUNTIFS($AA447:AB447,AB447)</f>
        <v>2</v>
      </c>
      <c r="AG447" s="2" t="n">
        <f aca="false">COUNTIFS($AA447:$AD447,"&gt;"&amp;AC447)+COUNTIFS($AA447:AC447,AC447)</f>
        <v>3</v>
      </c>
      <c r="AH447" s="2" t="n">
        <f aca="false">COUNTIFS($AA447:$AD447,"&gt;"&amp;AD447)+COUNTIFS($AA447:AD447,AD447)</f>
        <v>4</v>
      </c>
      <c r="AI447" s="2" t="str">
        <f aca="false">IF(COUNTA(A447:I447)=0,"",IF(OR(NOT(ISNUMBER(A447)),B447="",COUNTIFS(Reparto!$A$8:INDEX(Reparto!$A$8:$A$11,Reparto!$E$5),C447)&lt;&gt;1,NOT(ISNUMBER(D447)),ABS(D447-ROUND(D447,2))&gt;0.000001,MIN(J447:M447)&lt;0,SUM(J447:M447)&lt;=0,COUNT(J447:M447)&lt;&gt;4,ABS(SUM(N447:Q447)-D447)&gt;0.000001),"REVISAR datos","Correcto"))</f>
        <v/>
      </c>
    </row>
    <row r="448" customFormat="false" ht="24" hidden="false" customHeight="true" outlineLevel="0" collapsed="false">
      <c r="A448" s="19"/>
      <c r="B448" s="17"/>
      <c r="C448" s="17"/>
      <c r="D448" s="18"/>
      <c r="E448" s="17"/>
      <c r="F448" s="17"/>
      <c r="G448" s="17"/>
      <c r="H448" s="17"/>
      <c r="I448" s="17"/>
      <c r="J448" s="2" t="n">
        <f aca="false">IF(1&gt;Reparto!$E$5,0,IF(F448="",Reparto!$D$8,F448))</f>
        <v>1800</v>
      </c>
      <c r="K448" s="2" t="n">
        <f aca="false">IF(2&gt;Reparto!$E$5,0,IF(G448="",Reparto!$D$9,G448))</f>
        <v>1200</v>
      </c>
      <c r="L448" s="2" t="n">
        <f aca="false">IF(3&gt;Reparto!$E$5,0,IF(H448="",Reparto!$D$10,H448))</f>
        <v>0</v>
      </c>
      <c r="M448" s="2" t="n">
        <f aca="false">IF(4&gt;Reparto!$E$5,0,IF(I448="",Reparto!$D$11,I448))</f>
        <v>0</v>
      </c>
      <c r="N448" s="8" t="n">
        <f aca="false">IF(OR(NOT(ISNUMBER(D448)),SUM(J448:M448)&lt;=0),0,SIGN(D448)*(V448+IF(AE448&lt;=$Z448,1,0))/100)</f>
        <v>0</v>
      </c>
      <c r="O448" s="8" t="n">
        <f aca="false">IF(OR(NOT(ISNUMBER(D448)),SUM(J448:M448)&lt;=0),0,SIGN(D448)*(W448+IF(AF448&lt;=$Z448,1,0))/100)</f>
        <v>0</v>
      </c>
      <c r="P448" s="8" t="n">
        <f aca="false">IF(OR(NOT(ISNUMBER(D448)),SUM(J448:M448)&lt;=0),0,SIGN(D448)*(X448+IF(AG448&lt;=$Z448,1,0))/100)</f>
        <v>0</v>
      </c>
      <c r="Q448" s="8" t="n">
        <f aca="false">IF(OR(NOT(ISNUMBER(D448)),SUM(J448:M448)&lt;=0),0,SIGN(D448)*(Y448+IF(AH448&lt;=$Z448,1,0))/100)</f>
        <v>0</v>
      </c>
      <c r="R448" s="2" t="n">
        <f aca="false">IF(OR(NOT(ISNUMBER(D448)),SUM(J448:M448)&lt;=0),0,ROUND(ROUND(ABS(D448)*100,0)*J448/SUM(J448:M448),10))</f>
        <v>0</v>
      </c>
      <c r="S448" s="2" t="n">
        <f aca="false">IF(OR(NOT(ISNUMBER(D448)),SUM(J448:M448)&lt;=0),0,ROUND(ROUND(ABS(D448)*100,0)*K448/SUM(J448:M448),10))</f>
        <v>0</v>
      </c>
      <c r="T448" s="2" t="n">
        <f aca="false">IF(OR(NOT(ISNUMBER(D448)),SUM(J448:M448)&lt;=0),0,ROUND(ROUND(ABS(D448)*100,0)*L448/SUM(J448:M448),10))</f>
        <v>0</v>
      </c>
      <c r="U448" s="2" t="n">
        <f aca="false">IF(OR(NOT(ISNUMBER(D448)),SUM(J448:M448)&lt;=0),0,ROUND(ROUND(ABS(D448)*100,0)*M448/SUM(J448:M448),10))</f>
        <v>0</v>
      </c>
      <c r="V448" s="2" t="n">
        <f aca="false">INT(R448)</f>
        <v>0</v>
      </c>
      <c r="W448" s="2" t="n">
        <f aca="false">INT(S448)</f>
        <v>0</v>
      </c>
      <c r="X448" s="2" t="n">
        <f aca="false">INT(T448)</f>
        <v>0</v>
      </c>
      <c r="Y448" s="2" t="n">
        <f aca="false">INT(U448)</f>
        <v>0</v>
      </c>
      <c r="Z448" s="2" t="n">
        <f aca="false">IF(ISNUMBER(D448),ROUND(ABS(D448)*100,0)-SUM(V448:Y448),0)</f>
        <v>0</v>
      </c>
      <c r="AA448" s="2" t="n">
        <f aca="false">ROUND(R448-V448,10)</f>
        <v>0</v>
      </c>
      <c r="AB448" s="2" t="n">
        <f aca="false">ROUND(S448-W448,10)</f>
        <v>0</v>
      </c>
      <c r="AC448" s="2" t="n">
        <f aca="false">ROUND(T448-X448,10)</f>
        <v>0</v>
      </c>
      <c r="AD448" s="2" t="n">
        <f aca="false">ROUND(U448-Y448,10)</f>
        <v>0</v>
      </c>
      <c r="AE448" s="2" t="n">
        <f aca="false">COUNTIFS($AA448:$AD448,"&gt;"&amp;AA448)+COUNTIFS($AA448:AA448,AA448)</f>
        <v>1</v>
      </c>
      <c r="AF448" s="2" t="n">
        <f aca="false">COUNTIFS($AA448:$AD448,"&gt;"&amp;AB448)+COUNTIFS($AA448:AB448,AB448)</f>
        <v>2</v>
      </c>
      <c r="AG448" s="2" t="n">
        <f aca="false">COUNTIFS($AA448:$AD448,"&gt;"&amp;AC448)+COUNTIFS($AA448:AC448,AC448)</f>
        <v>3</v>
      </c>
      <c r="AH448" s="2" t="n">
        <f aca="false">COUNTIFS($AA448:$AD448,"&gt;"&amp;AD448)+COUNTIFS($AA448:AD448,AD448)</f>
        <v>4</v>
      </c>
      <c r="AI448" s="2" t="str">
        <f aca="false">IF(COUNTA(A448:I448)=0,"",IF(OR(NOT(ISNUMBER(A448)),B448="",COUNTIFS(Reparto!$A$8:INDEX(Reparto!$A$8:$A$11,Reparto!$E$5),C448)&lt;&gt;1,NOT(ISNUMBER(D448)),ABS(D448-ROUND(D448,2))&gt;0.000001,MIN(J448:M448)&lt;0,SUM(J448:M448)&lt;=0,COUNT(J448:M448)&lt;&gt;4,ABS(SUM(N448:Q448)-D448)&gt;0.000001),"REVISAR datos","Correcto"))</f>
        <v/>
      </c>
    </row>
    <row r="449" customFormat="false" ht="24" hidden="false" customHeight="true" outlineLevel="0" collapsed="false">
      <c r="A449" s="19"/>
      <c r="B449" s="17"/>
      <c r="C449" s="17"/>
      <c r="D449" s="18"/>
      <c r="E449" s="17"/>
      <c r="F449" s="17"/>
      <c r="G449" s="17"/>
      <c r="H449" s="17"/>
      <c r="I449" s="17"/>
      <c r="J449" s="2" t="n">
        <f aca="false">IF(1&gt;Reparto!$E$5,0,IF(F449="",Reparto!$D$8,F449))</f>
        <v>1800</v>
      </c>
      <c r="K449" s="2" t="n">
        <f aca="false">IF(2&gt;Reparto!$E$5,0,IF(G449="",Reparto!$D$9,G449))</f>
        <v>1200</v>
      </c>
      <c r="L449" s="2" t="n">
        <f aca="false">IF(3&gt;Reparto!$E$5,0,IF(H449="",Reparto!$D$10,H449))</f>
        <v>0</v>
      </c>
      <c r="M449" s="2" t="n">
        <f aca="false">IF(4&gt;Reparto!$E$5,0,IF(I449="",Reparto!$D$11,I449))</f>
        <v>0</v>
      </c>
      <c r="N449" s="8" t="n">
        <f aca="false">IF(OR(NOT(ISNUMBER(D449)),SUM(J449:M449)&lt;=0),0,SIGN(D449)*(V449+IF(AE449&lt;=$Z449,1,0))/100)</f>
        <v>0</v>
      </c>
      <c r="O449" s="8" t="n">
        <f aca="false">IF(OR(NOT(ISNUMBER(D449)),SUM(J449:M449)&lt;=0),0,SIGN(D449)*(W449+IF(AF449&lt;=$Z449,1,0))/100)</f>
        <v>0</v>
      </c>
      <c r="P449" s="8" t="n">
        <f aca="false">IF(OR(NOT(ISNUMBER(D449)),SUM(J449:M449)&lt;=0),0,SIGN(D449)*(X449+IF(AG449&lt;=$Z449,1,0))/100)</f>
        <v>0</v>
      </c>
      <c r="Q449" s="8" t="n">
        <f aca="false">IF(OR(NOT(ISNUMBER(D449)),SUM(J449:M449)&lt;=0),0,SIGN(D449)*(Y449+IF(AH449&lt;=$Z449,1,0))/100)</f>
        <v>0</v>
      </c>
      <c r="R449" s="2" t="n">
        <f aca="false">IF(OR(NOT(ISNUMBER(D449)),SUM(J449:M449)&lt;=0),0,ROUND(ROUND(ABS(D449)*100,0)*J449/SUM(J449:M449),10))</f>
        <v>0</v>
      </c>
      <c r="S449" s="2" t="n">
        <f aca="false">IF(OR(NOT(ISNUMBER(D449)),SUM(J449:M449)&lt;=0),0,ROUND(ROUND(ABS(D449)*100,0)*K449/SUM(J449:M449),10))</f>
        <v>0</v>
      </c>
      <c r="T449" s="2" t="n">
        <f aca="false">IF(OR(NOT(ISNUMBER(D449)),SUM(J449:M449)&lt;=0),0,ROUND(ROUND(ABS(D449)*100,0)*L449/SUM(J449:M449),10))</f>
        <v>0</v>
      </c>
      <c r="U449" s="2" t="n">
        <f aca="false">IF(OR(NOT(ISNUMBER(D449)),SUM(J449:M449)&lt;=0),0,ROUND(ROUND(ABS(D449)*100,0)*M449/SUM(J449:M449),10))</f>
        <v>0</v>
      </c>
      <c r="V449" s="2" t="n">
        <f aca="false">INT(R449)</f>
        <v>0</v>
      </c>
      <c r="W449" s="2" t="n">
        <f aca="false">INT(S449)</f>
        <v>0</v>
      </c>
      <c r="X449" s="2" t="n">
        <f aca="false">INT(T449)</f>
        <v>0</v>
      </c>
      <c r="Y449" s="2" t="n">
        <f aca="false">INT(U449)</f>
        <v>0</v>
      </c>
      <c r="Z449" s="2" t="n">
        <f aca="false">IF(ISNUMBER(D449),ROUND(ABS(D449)*100,0)-SUM(V449:Y449),0)</f>
        <v>0</v>
      </c>
      <c r="AA449" s="2" t="n">
        <f aca="false">ROUND(R449-V449,10)</f>
        <v>0</v>
      </c>
      <c r="AB449" s="2" t="n">
        <f aca="false">ROUND(S449-W449,10)</f>
        <v>0</v>
      </c>
      <c r="AC449" s="2" t="n">
        <f aca="false">ROUND(T449-X449,10)</f>
        <v>0</v>
      </c>
      <c r="AD449" s="2" t="n">
        <f aca="false">ROUND(U449-Y449,10)</f>
        <v>0</v>
      </c>
      <c r="AE449" s="2" t="n">
        <f aca="false">COUNTIFS($AA449:$AD449,"&gt;"&amp;AA449)+COUNTIFS($AA449:AA449,AA449)</f>
        <v>1</v>
      </c>
      <c r="AF449" s="2" t="n">
        <f aca="false">COUNTIFS($AA449:$AD449,"&gt;"&amp;AB449)+COUNTIFS($AA449:AB449,AB449)</f>
        <v>2</v>
      </c>
      <c r="AG449" s="2" t="n">
        <f aca="false">COUNTIFS($AA449:$AD449,"&gt;"&amp;AC449)+COUNTIFS($AA449:AC449,AC449)</f>
        <v>3</v>
      </c>
      <c r="AH449" s="2" t="n">
        <f aca="false">COUNTIFS($AA449:$AD449,"&gt;"&amp;AD449)+COUNTIFS($AA449:AD449,AD449)</f>
        <v>4</v>
      </c>
      <c r="AI449" s="2" t="str">
        <f aca="false">IF(COUNTA(A449:I449)=0,"",IF(OR(NOT(ISNUMBER(A449)),B449="",COUNTIFS(Reparto!$A$8:INDEX(Reparto!$A$8:$A$11,Reparto!$E$5),C449)&lt;&gt;1,NOT(ISNUMBER(D449)),ABS(D449-ROUND(D449,2))&gt;0.000001,MIN(J449:M449)&lt;0,SUM(J449:M449)&lt;=0,COUNT(J449:M449)&lt;&gt;4,ABS(SUM(N449:Q449)-D449)&gt;0.000001),"REVISAR datos","Correcto"))</f>
        <v/>
      </c>
    </row>
    <row r="450" customFormat="false" ht="24" hidden="false" customHeight="true" outlineLevel="0" collapsed="false">
      <c r="A450" s="19"/>
      <c r="B450" s="17"/>
      <c r="C450" s="17"/>
      <c r="D450" s="18"/>
      <c r="E450" s="17"/>
      <c r="F450" s="17"/>
      <c r="G450" s="17"/>
      <c r="H450" s="17"/>
      <c r="I450" s="17"/>
      <c r="J450" s="2" t="n">
        <f aca="false">IF(1&gt;Reparto!$E$5,0,IF(F450="",Reparto!$D$8,F450))</f>
        <v>1800</v>
      </c>
      <c r="K450" s="2" t="n">
        <f aca="false">IF(2&gt;Reparto!$E$5,0,IF(G450="",Reparto!$D$9,G450))</f>
        <v>1200</v>
      </c>
      <c r="L450" s="2" t="n">
        <f aca="false">IF(3&gt;Reparto!$E$5,0,IF(H450="",Reparto!$D$10,H450))</f>
        <v>0</v>
      </c>
      <c r="M450" s="2" t="n">
        <f aca="false">IF(4&gt;Reparto!$E$5,0,IF(I450="",Reparto!$D$11,I450))</f>
        <v>0</v>
      </c>
      <c r="N450" s="8" t="n">
        <f aca="false">IF(OR(NOT(ISNUMBER(D450)),SUM(J450:M450)&lt;=0),0,SIGN(D450)*(V450+IF(AE450&lt;=$Z450,1,0))/100)</f>
        <v>0</v>
      </c>
      <c r="O450" s="8" t="n">
        <f aca="false">IF(OR(NOT(ISNUMBER(D450)),SUM(J450:M450)&lt;=0),0,SIGN(D450)*(W450+IF(AF450&lt;=$Z450,1,0))/100)</f>
        <v>0</v>
      </c>
      <c r="P450" s="8" t="n">
        <f aca="false">IF(OR(NOT(ISNUMBER(D450)),SUM(J450:M450)&lt;=0),0,SIGN(D450)*(X450+IF(AG450&lt;=$Z450,1,0))/100)</f>
        <v>0</v>
      </c>
      <c r="Q450" s="8" t="n">
        <f aca="false">IF(OR(NOT(ISNUMBER(D450)),SUM(J450:M450)&lt;=0),0,SIGN(D450)*(Y450+IF(AH450&lt;=$Z450,1,0))/100)</f>
        <v>0</v>
      </c>
      <c r="R450" s="2" t="n">
        <f aca="false">IF(OR(NOT(ISNUMBER(D450)),SUM(J450:M450)&lt;=0),0,ROUND(ROUND(ABS(D450)*100,0)*J450/SUM(J450:M450),10))</f>
        <v>0</v>
      </c>
      <c r="S450" s="2" t="n">
        <f aca="false">IF(OR(NOT(ISNUMBER(D450)),SUM(J450:M450)&lt;=0),0,ROUND(ROUND(ABS(D450)*100,0)*K450/SUM(J450:M450),10))</f>
        <v>0</v>
      </c>
      <c r="T450" s="2" t="n">
        <f aca="false">IF(OR(NOT(ISNUMBER(D450)),SUM(J450:M450)&lt;=0),0,ROUND(ROUND(ABS(D450)*100,0)*L450/SUM(J450:M450),10))</f>
        <v>0</v>
      </c>
      <c r="U450" s="2" t="n">
        <f aca="false">IF(OR(NOT(ISNUMBER(D450)),SUM(J450:M450)&lt;=0),0,ROUND(ROUND(ABS(D450)*100,0)*M450/SUM(J450:M450),10))</f>
        <v>0</v>
      </c>
      <c r="V450" s="2" t="n">
        <f aca="false">INT(R450)</f>
        <v>0</v>
      </c>
      <c r="W450" s="2" t="n">
        <f aca="false">INT(S450)</f>
        <v>0</v>
      </c>
      <c r="X450" s="2" t="n">
        <f aca="false">INT(T450)</f>
        <v>0</v>
      </c>
      <c r="Y450" s="2" t="n">
        <f aca="false">INT(U450)</f>
        <v>0</v>
      </c>
      <c r="Z450" s="2" t="n">
        <f aca="false">IF(ISNUMBER(D450),ROUND(ABS(D450)*100,0)-SUM(V450:Y450),0)</f>
        <v>0</v>
      </c>
      <c r="AA450" s="2" t="n">
        <f aca="false">ROUND(R450-V450,10)</f>
        <v>0</v>
      </c>
      <c r="AB450" s="2" t="n">
        <f aca="false">ROUND(S450-W450,10)</f>
        <v>0</v>
      </c>
      <c r="AC450" s="2" t="n">
        <f aca="false">ROUND(T450-X450,10)</f>
        <v>0</v>
      </c>
      <c r="AD450" s="2" t="n">
        <f aca="false">ROUND(U450-Y450,10)</f>
        <v>0</v>
      </c>
      <c r="AE450" s="2" t="n">
        <f aca="false">COUNTIFS($AA450:$AD450,"&gt;"&amp;AA450)+COUNTIFS($AA450:AA450,AA450)</f>
        <v>1</v>
      </c>
      <c r="AF450" s="2" t="n">
        <f aca="false">COUNTIFS($AA450:$AD450,"&gt;"&amp;AB450)+COUNTIFS($AA450:AB450,AB450)</f>
        <v>2</v>
      </c>
      <c r="AG450" s="2" t="n">
        <f aca="false">COUNTIFS($AA450:$AD450,"&gt;"&amp;AC450)+COUNTIFS($AA450:AC450,AC450)</f>
        <v>3</v>
      </c>
      <c r="AH450" s="2" t="n">
        <f aca="false">COUNTIFS($AA450:$AD450,"&gt;"&amp;AD450)+COUNTIFS($AA450:AD450,AD450)</f>
        <v>4</v>
      </c>
      <c r="AI450" s="2" t="str">
        <f aca="false">IF(COUNTA(A450:I450)=0,"",IF(OR(NOT(ISNUMBER(A450)),B450="",COUNTIFS(Reparto!$A$8:INDEX(Reparto!$A$8:$A$11,Reparto!$E$5),C450)&lt;&gt;1,NOT(ISNUMBER(D450)),ABS(D450-ROUND(D450,2))&gt;0.000001,MIN(J450:M450)&lt;0,SUM(J450:M450)&lt;=0,COUNT(J450:M450)&lt;&gt;4,ABS(SUM(N450:Q450)-D450)&gt;0.000001),"REVISAR datos","Correcto"))</f>
        <v/>
      </c>
    </row>
    <row r="451" customFormat="false" ht="24" hidden="false" customHeight="true" outlineLevel="0" collapsed="false">
      <c r="A451" s="19"/>
      <c r="B451" s="17"/>
      <c r="C451" s="17"/>
      <c r="D451" s="18"/>
      <c r="E451" s="17"/>
      <c r="F451" s="17"/>
      <c r="G451" s="17"/>
      <c r="H451" s="17"/>
      <c r="I451" s="17"/>
      <c r="J451" s="2" t="n">
        <f aca="false">IF(1&gt;Reparto!$E$5,0,IF(F451="",Reparto!$D$8,F451))</f>
        <v>1800</v>
      </c>
      <c r="K451" s="2" t="n">
        <f aca="false">IF(2&gt;Reparto!$E$5,0,IF(G451="",Reparto!$D$9,G451))</f>
        <v>1200</v>
      </c>
      <c r="L451" s="2" t="n">
        <f aca="false">IF(3&gt;Reparto!$E$5,0,IF(H451="",Reparto!$D$10,H451))</f>
        <v>0</v>
      </c>
      <c r="M451" s="2" t="n">
        <f aca="false">IF(4&gt;Reparto!$E$5,0,IF(I451="",Reparto!$D$11,I451))</f>
        <v>0</v>
      </c>
      <c r="N451" s="8" t="n">
        <f aca="false">IF(OR(NOT(ISNUMBER(D451)),SUM(J451:M451)&lt;=0),0,SIGN(D451)*(V451+IF(AE451&lt;=$Z451,1,0))/100)</f>
        <v>0</v>
      </c>
      <c r="O451" s="8" t="n">
        <f aca="false">IF(OR(NOT(ISNUMBER(D451)),SUM(J451:M451)&lt;=0),0,SIGN(D451)*(W451+IF(AF451&lt;=$Z451,1,0))/100)</f>
        <v>0</v>
      </c>
      <c r="P451" s="8" t="n">
        <f aca="false">IF(OR(NOT(ISNUMBER(D451)),SUM(J451:M451)&lt;=0),0,SIGN(D451)*(X451+IF(AG451&lt;=$Z451,1,0))/100)</f>
        <v>0</v>
      </c>
      <c r="Q451" s="8" t="n">
        <f aca="false">IF(OR(NOT(ISNUMBER(D451)),SUM(J451:M451)&lt;=0),0,SIGN(D451)*(Y451+IF(AH451&lt;=$Z451,1,0))/100)</f>
        <v>0</v>
      </c>
      <c r="R451" s="2" t="n">
        <f aca="false">IF(OR(NOT(ISNUMBER(D451)),SUM(J451:M451)&lt;=0),0,ROUND(ROUND(ABS(D451)*100,0)*J451/SUM(J451:M451),10))</f>
        <v>0</v>
      </c>
      <c r="S451" s="2" t="n">
        <f aca="false">IF(OR(NOT(ISNUMBER(D451)),SUM(J451:M451)&lt;=0),0,ROUND(ROUND(ABS(D451)*100,0)*K451/SUM(J451:M451),10))</f>
        <v>0</v>
      </c>
      <c r="T451" s="2" t="n">
        <f aca="false">IF(OR(NOT(ISNUMBER(D451)),SUM(J451:M451)&lt;=0),0,ROUND(ROUND(ABS(D451)*100,0)*L451/SUM(J451:M451),10))</f>
        <v>0</v>
      </c>
      <c r="U451" s="2" t="n">
        <f aca="false">IF(OR(NOT(ISNUMBER(D451)),SUM(J451:M451)&lt;=0),0,ROUND(ROUND(ABS(D451)*100,0)*M451/SUM(J451:M451),10))</f>
        <v>0</v>
      </c>
      <c r="V451" s="2" t="n">
        <f aca="false">INT(R451)</f>
        <v>0</v>
      </c>
      <c r="W451" s="2" t="n">
        <f aca="false">INT(S451)</f>
        <v>0</v>
      </c>
      <c r="X451" s="2" t="n">
        <f aca="false">INT(T451)</f>
        <v>0</v>
      </c>
      <c r="Y451" s="2" t="n">
        <f aca="false">INT(U451)</f>
        <v>0</v>
      </c>
      <c r="Z451" s="2" t="n">
        <f aca="false">IF(ISNUMBER(D451),ROUND(ABS(D451)*100,0)-SUM(V451:Y451),0)</f>
        <v>0</v>
      </c>
      <c r="AA451" s="2" t="n">
        <f aca="false">ROUND(R451-V451,10)</f>
        <v>0</v>
      </c>
      <c r="AB451" s="2" t="n">
        <f aca="false">ROUND(S451-W451,10)</f>
        <v>0</v>
      </c>
      <c r="AC451" s="2" t="n">
        <f aca="false">ROUND(T451-X451,10)</f>
        <v>0</v>
      </c>
      <c r="AD451" s="2" t="n">
        <f aca="false">ROUND(U451-Y451,10)</f>
        <v>0</v>
      </c>
      <c r="AE451" s="2" t="n">
        <f aca="false">COUNTIFS($AA451:$AD451,"&gt;"&amp;AA451)+COUNTIFS($AA451:AA451,AA451)</f>
        <v>1</v>
      </c>
      <c r="AF451" s="2" t="n">
        <f aca="false">COUNTIFS($AA451:$AD451,"&gt;"&amp;AB451)+COUNTIFS($AA451:AB451,AB451)</f>
        <v>2</v>
      </c>
      <c r="AG451" s="2" t="n">
        <f aca="false">COUNTIFS($AA451:$AD451,"&gt;"&amp;AC451)+COUNTIFS($AA451:AC451,AC451)</f>
        <v>3</v>
      </c>
      <c r="AH451" s="2" t="n">
        <f aca="false">COUNTIFS($AA451:$AD451,"&gt;"&amp;AD451)+COUNTIFS($AA451:AD451,AD451)</f>
        <v>4</v>
      </c>
      <c r="AI451" s="2" t="str">
        <f aca="false">IF(COUNTA(A451:I451)=0,"",IF(OR(NOT(ISNUMBER(A451)),B451="",COUNTIFS(Reparto!$A$8:INDEX(Reparto!$A$8:$A$11,Reparto!$E$5),C451)&lt;&gt;1,NOT(ISNUMBER(D451)),ABS(D451-ROUND(D451,2))&gt;0.000001,MIN(J451:M451)&lt;0,SUM(J451:M451)&lt;=0,COUNT(J451:M451)&lt;&gt;4,ABS(SUM(N451:Q451)-D451)&gt;0.000001),"REVISAR datos","Correcto"))</f>
        <v/>
      </c>
    </row>
    <row r="452" customFormat="false" ht="24" hidden="false" customHeight="true" outlineLevel="0" collapsed="false">
      <c r="A452" s="19"/>
      <c r="B452" s="17"/>
      <c r="C452" s="17"/>
      <c r="D452" s="18"/>
      <c r="E452" s="17"/>
      <c r="F452" s="17"/>
      <c r="G452" s="17"/>
      <c r="H452" s="17"/>
      <c r="I452" s="17"/>
      <c r="J452" s="2" t="n">
        <f aca="false">IF(1&gt;Reparto!$E$5,0,IF(F452="",Reparto!$D$8,F452))</f>
        <v>1800</v>
      </c>
      <c r="K452" s="2" t="n">
        <f aca="false">IF(2&gt;Reparto!$E$5,0,IF(G452="",Reparto!$D$9,G452))</f>
        <v>1200</v>
      </c>
      <c r="L452" s="2" t="n">
        <f aca="false">IF(3&gt;Reparto!$E$5,0,IF(H452="",Reparto!$D$10,H452))</f>
        <v>0</v>
      </c>
      <c r="M452" s="2" t="n">
        <f aca="false">IF(4&gt;Reparto!$E$5,0,IF(I452="",Reparto!$D$11,I452))</f>
        <v>0</v>
      </c>
      <c r="N452" s="8" t="n">
        <f aca="false">IF(OR(NOT(ISNUMBER(D452)),SUM(J452:M452)&lt;=0),0,SIGN(D452)*(V452+IF(AE452&lt;=$Z452,1,0))/100)</f>
        <v>0</v>
      </c>
      <c r="O452" s="8" t="n">
        <f aca="false">IF(OR(NOT(ISNUMBER(D452)),SUM(J452:M452)&lt;=0),0,SIGN(D452)*(W452+IF(AF452&lt;=$Z452,1,0))/100)</f>
        <v>0</v>
      </c>
      <c r="P452" s="8" t="n">
        <f aca="false">IF(OR(NOT(ISNUMBER(D452)),SUM(J452:M452)&lt;=0),0,SIGN(D452)*(X452+IF(AG452&lt;=$Z452,1,0))/100)</f>
        <v>0</v>
      </c>
      <c r="Q452" s="8" t="n">
        <f aca="false">IF(OR(NOT(ISNUMBER(D452)),SUM(J452:M452)&lt;=0),0,SIGN(D452)*(Y452+IF(AH452&lt;=$Z452,1,0))/100)</f>
        <v>0</v>
      </c>
      <c r="R452" s="2" t="n">
        <f aca="false">IF(OR(NOT(ISNUMBER(D452)),SUM(J452:M452)&lt;=0),0,ROUND(ROUND(ABS(D452)*100,0)*J452/SUM(J452:M452),10))</f>
        <v>0</v>
      </c>
      <c r="S452" s="2" t="n">
        <f aca="false">IF(OR(NOT(ISNUMBER(D452)),SUM(J452:M452)&lt;=0),0,ROUND(ROUND(ABS(D452)*100,0)*K452/SUM(J452:M452),10))</f>
        <v>0</v>
      </c>
      <c r="T452" s="2" t="n">
        <f aca="false">IF(OR(NOT(ISNUMBER(D452)),SUM(J452:M452)&lt;=0),0,ROUND(ROUND(ABS(D452)*100,0)*L452/SUM(J452:M452),10))</f>
        <v>0</v>
      </c>
      <c r="U452" s="2" t="n">
        <f aca="false">IF(OR(NOT(ISNUMBER(D452)),SUM(J452:M452)&lt;=0),0,ROUND(ROUND(ABS(D452)*100,0)*M452/SUM(J452:M452),10))</f>
        <v>0</v>
      </c>
      <c r="V452" s="2" t="n">
        <f aca="false">INT(R452)</f>
        <v>0</v>
      </c>
      <c r="W452" s="2" t="n">
        <f aca="false">INT(S452)</f>
        <v>0</v>
      </c>
      <c r="X452" s="2" t="n">
        <f aca="false">INT(T452)</f>
        <v>0</v>
      </c>
      <c r="Y452" s="2" t="n">
        <f aca="false">INT(U452)</f>
        <v>0</v>
      </c>
      <c r="Z452" s="2" t="n">
        <f aca="false">IF(ISNUMBER(D452),ROUND(ABS(D452)*100,0)-SUM(V452:Y452),0)</f>
        <v>0</v>
      </c>
      <c r="AA452" s="2" t="n">
        <f aca="false">ROUND(R452-V452,10)</f>
        <v>0</v>
      </c>
      <c r="AB452" s="2" t="n">
        <f aca="false">ROUND(S452-W452,10)</f>
        <v>0</v>
      </c>
      <c r="AC452" s="2" t="n">
        <f aca="false">ROUND(T452-X452,10)</f>
        <v>0</v>
      </c>
      <c r="AD452" s="2" t="n">
        <f aca="false">ROUND(U452-Y452,10)</f>
        <v>0</v>
      </c>
      <c r="AE452" s="2" t="n">
        <f aca="false">COUNTIFS($AA452:$AD452,"&gt;"&amp;AA452)+COUNTIFS($AA452:AA452,AA452)</f>
        <v>1</v>
      </c>
      <c r="AF452" s="2" t="n">
        <f aca="false">COUNTIFS($AA452:$AD452,"&gt;"&amp;AB452)+COUNTIFS($AA452:AB452,AB452)</f>
        <v>2</v>
      </c>
      <c r="AG452" s="2" t="n">
        <f aca="false">COUNTIFS($AA452:$AD452,"&gt;"&amp;AC452)+COUNTIFS($AA452:AC452,AC452)</f>
        <v>3</v>
      </c>
      <c r="AH452" s="2" t="n">
        <f aca="false">COUNTIFS($AA452:$AD452,"&gt;"&amp;AD452)+COUNTIFS($AA452:AD452,AD452)</f>
        <v>4</v>
      </c>
      <c r="AI452" s="2" t="str">
        <f aca="false">IF(COUNTA(A452:I452)=0,"",IF(OR(NOT(ISNUMBER(A452)),B452="",COUNTIFS(Reparto!$A$8:INDEX(Reparto!$A$8:$A$11,Reparto!$E$5),C452)&lt;&gt;1,NOT(ISNUMBER(D452)),ABS(D452-ROUND(D452,2))&gt;0.000001,MIN(J452:M452)&lt;0,SUM(J452:M452)&lt;=0,COUNT(J452:M452)&lt;&gt;4,ABS(SUM(N452:Q452)-D452)&gt;0.000001),"REVISAR datos","Correcto"))</f>
        <v/>
      </c>
    </row>
    <row r="453" customFormat="false" ht="24" hidden="false" customHeight="true" outlineLevel="0" collapsed="false">
      <c r="A453" s="19"/>
      <c r="B453" s="17"/>
      <c r="C453" s="17"/>
      <c r="D453" s="18"/>
      <c r="E453" s="17"/>
      <c r="F453" s="17"/>
      <c r="G453" s="17"/>
      <c r="H453" s="17"/>
      <c r="I453" s="17"/>
      <c r="J453" s="2" t="n">
        <f aca="false">IF(1&gt;Reparto!$E$5,0,IF(F453="",Reparto!$D$8,F453))</f>
        <v>1800</v>
      </c>
      <c r="K453" s="2" t="n">
        <f aca="false">IF(2&gt;Reparto!$E$5,0,IF(G453="",Reparto!$D$9,G453))</f>
        <v>1200</v>
      </c>
      <c r="L453" s="2" t="n">
        <f aca="false">IF(3&gt;Reparto!$E$5,0,IF(H453="",Reparto!$D$10,H453))</f>
        <v>0</v>
      </c>
      <c r="M453" s="2" t="n">
        <f aca="false">IF(4&gt;Reparto!$E$5,0,IF(I453="",Reparto!$D$11,I453))</f>
        <v>0</v>
      </c>
      <c r="N453" s="8" t="n">
        <f aca="false">IF(OR(NOT(ISNUMBER(D453)),SUM(J453:M453)&lt;=0),0,SIGN(D453)*(V453+IF(AE453&lt;=$Z453,1,0))/100)</f>
        <v>0</v>
      </c>
      <c r="O453" s="8" t="n">
        <f aca="false">IF(OR(NOT(ISNUMBER(D453)),SUM(J453:M453)&lt;=0),0,SIGN(D453)*(W453+IF(AF453&lt;=$Z453,1,0))/100)</f>
        <v>0</v>
      </c>
      <c r="P453" s="8" t="n">
        <f aca="false">IF(OR(NOT(ISNUMBER(D453)),SUM(J453:M453)&lt;=0),0,SIGN(D453)*(X453+IF(AG453&lt;=$Z453,1,0))/100)</f>
        <v>0</v>
      </c>
      <c r="Q453" s="8" t="n">
        <f aca="false">IF(OR(NOT(ISNUMBER(D453)),SUM(J453:M453)&lt;=0),0,SIGN(D453)*(Y453+IF(AH453&lt;=$Z453,1,0))/100)</f>
        <v>0</v>
      </c>
      <c r="R453" s="2" t="n">
        <f aca="false">IF(OR(NOT(ISNUMBER(D453)),SUM(J453:M453)&lt;=0),0,ROUND(ROUND(ABS(D453)*100,0)*J453/SUM(J453:M453),10))</f>
        <v>0</v>
      </c>
      <c r="S453" s="2" t="n">
        <f aca="false">IF(OR(NOT(ISNUMBER(D453)),SUM(J453:M453)&lt;=0),0,ROUND(ROUND(ABS(D453)*100,0)*K453/SUM(J453:M453),10))</f>
        <v>0</v>
      </c>
      <c r="T453" s="2" t="n">
        <f aca="false">IF(OR(NOT(ISNUMBER(D453)),SUM(J453:M453)&lt;=0),0,ROUND(ROUND(ABS(D453)*100,0)*L453/SUM(J453:M453),10))</f>
        <v>0</v>
      </c>
      <c r="U453" s="2" t="n">
        <f aca="false">IF(OR(NOT(ISNUMBER(D453)),SUM(J453:M453)&lt;=0),0,ROUND(ROUND(ABS(D453)*100,0)*M453/SUM(J453:M453),10))</f>
        <v>0</v>
      </c>
      <c r="V453" s="2" t="n">
        <f aca="false">INT(R453)</f>
        <v>0</v>
      </c>
      <c r="W453" s="2" t="n">
        <f aca="false">INT(S453)</f>
        <v>0</v>
      </c>
      <c r="X453" s="2" t="n">
        <f aca="false">INT(T453)</f>
        <v>0</v>
      </c>
      <c r="Y453" s="2" t="n">
        <f aca="false">INT(U453)</f>
        <v>0</v>
      </c>
      <c r="Z453" s="2" t="n">
        <f aca="false">IF(ISNUMBER(D453),ROUND(ABS(D453)*100,0)-SUM(V453:Y453),0)</f>
        <v>0</v>
      </c>
      <c r="AA453" s="2" t="n">
        <f aca="false">ROUND(R453-V453,10)</f>
        <v>0</v>
      </c>
      <c r="AB453" s="2" t="n">
        <f aca="false">ROUND(S453-W453,10)</f>
        <v>0</v>
      </c>
      <c r="AC453" s="2" t="n">
        <f aca="false">ROUND(T453-X453,10)</f>
        <v>0</v>
      </c>
      <c r="AD453" s="2" t="n">
        <f aca="false">ROUND(U453-Y453,10)</f>
        <v>0</v>
      </c>
      <c r="AE453" s="2" t="n">
        <f aca="false">COUNTIFS($AA453:$AD453,"&gt;"&amp;AA453)+COUNTIFS($AA453:AA453,AA453)</f>
        <v>1</v>
      </c>
      <c r="AF453" s="2" t="n">
        <f aca="false">COUNTIFS($AA453:$AD453,"&gt;"&amp;AB453)+COUNTIFS($AA453:AB453,AB453)</f>
        <v>2</v>
      </c>
      <c r="AG453" s="2" t="n">
        <f aca="false">COUNTIFS($AA453:$AD453,"&gt;"&amp;AC453)+COUNTIFS($AA453:AC453,AC453)</f>
        <v>3</v>
      </c>
      <c r="AH453" s="2" t="n">
        <f aca="false">COUNTIFS($AA453:$AD453,"&gt;"&amp;AD453)+COUNTIFS($AA453:AD453,AD453)</f>
        <v>4</v>
      </c>
      <c r="AI453" s="2" t="str">
        <f aca="false">IF(COUNTA(A453:I453)=0,"",IF(OR(NOT(ISNUMBER(A453)),B453="",COUNTIFS(Reparto!$A$8:INDEX(Reparto!$A$8:$A$11,Reparto!$E$5),C453)&lt;&gt;1,NOT(ISNUMBER(D453)),ABS(D453-ROUND(D453,2))&gt;0.000001,MIN(J453:M453)&lt;0,SUM(J453:M453)&lt;=0,COUNT(J453:M453)&lt;&gt;4,ABS(SUM(N453:Q453)-D453)&gt;0.000001),"REVISAR datos","Correcto"))</f>
        <v/>
      </c>
    </row>
    <row r="454" customFormat="false" ht="24" hidden="false" customHeight="true" outlineLevel="0" collapsed="false">
      <c r="A454" s="19"/>
      <c r="B454" s="17"/>
      <c r="C454" s="17"/>
      <c r="D454" s="18"/>
      <c r="E454" s="17"/>
      <c r="F454" s="17"/>
      <c r="G454" s="17"/>
      <c r="H454" s="17"/>
      <c r="I454" s="17"/>
      <c r="J454" s="2" t="n">
        <f aca="false">IF(1&gt;Reparto!$E$5,0,IF(F454="",Reparto!$D$8,F454))</f>
        <v>1800</v>
      </c>
      <c r="K454" s="2" t="n">
        <f aca="false">IF(2&gt;Reparto!$E$5,0,IF(G454="",Reparto!$D$9,G454))</f>
        <v>1200</v>
      </c>
      <c r="L454" s="2" t="n">
        <f aca="false">IF(3&gt;Reparto!$E$5,0,IF(H454="",Reparto!$D$10,H454))</f>
        <v>0</v>
      </c>
      <c r="M454" s="2" t="n">
        <f aca="false">IF(4&gt;Reparto!$E$5,0,IF(I454="",Reparto!$D$11,I454))</f>
        <v>0</v>
      </c>
      <c r="N454" s="8" t="n">
        <f aca="false">IF(OR(NOT(ISNUMBER(D454)),SUM(J454:M454)&lt;=0),0,SIGN(D454)*(V454+IF(AE454&lt;=$Z454,1,0))/100)</f>
        <v>0</v>
      </c>
      <c r="O454" s="8" t="n">
        <f aca="false">IF(OR(NOT(ISNUMBER(D454)),SUM(J454:M454)&lt;=0),0,SIGN(D454)*(W454+IF(AF454&lt;=$Z454,1,0))/100)</f>
        <v>0</v>
      </c>
      <c r="P454" s="8" t="n">
        <f aca="false">IF(OR(NOT(ISNUMBER(D454)),SUM(J454:M454)&lt;=0),0,SIGN(D454)*(X454+IF(AG454&lt;=$Z454,1,0))/100)</f>
        <v>0</v>
      </c>
      <c r="Q454" s="8" t="n">
        <f aca="false">IF(OR(NOT(ISNUMBER(D454)),SUM(J454:M454)&lt;=0),0,SIGN(D454)*(Y454+IF(AH454&lt;=$Z454,1,0))/100)</f>
        <v>0</v>
      </c>
      <c r="R454" s="2" t="n">
        <f aca="false">IF(OR(NOT(ISNUMBER(D454)),SUM(J454:M454)&lt;=0),0,ROUND(ROUND(ABS(D454)*100,0)*J454/SUM(J454:M454),10))</f>
        <v>0</v>
      </c>
      <c r="S454" s="2" t="n">
        <f aca="false">IF(OR(NOT(ISNUMBER(D454)),SUM(J454:M454)&lt;=0),0,ROUND(ROUND(ABS(D454)*100,0)*K454/SUM(J454:M454),10))</f>
        <v>0</v>
      </c>
      <c r="T454" s="2" t="n">
        <f aca="false">IF(OR(NOT(ISNUMBER(D454)),SUM(J454:M454)&lt;=0),0,ROUND(ROUND(ABS(D454)*100,0)*L454/SUM(J454:M454),10))</f>
        <v>0</v>
      </c>
      <c r="U454" s="2" t="n">
        <f aca="false">IF(OR(NOT(ISNUMBER(D454)),SUM(J454:M454)&lt;=0),0,ROUND(ROUND(ABS(D454)*100,0)*M454/SUM(J454:M454),10))</f>
        <v>0</v>
      </c>
      <c r="V454" s="2" t="n">
        <f aca="false">INT(R454)</f>
        <v>0</v>
      </c>
      <c r="W454" s="2" t="n">
        <f aca="false">INT(S454)</f>
        <v>0</v>
      </c>
      <c r="X454" s="2" t="n">
        <f aca="false">INT(T454)</f>
        <v>0</v>
      </c>
      <c r="Y454" s="2" t="n">
        <f aca="false">INT(U454)</f>
        <v>0</v>
      </c>
      <c r="Z454" s="2" t="n">
        <f aca="false">IF(ISNUMBER(D454),ROUND(ABS(D454)*100,0)-SUM(V454:Y454),0)</f>
        <v>0</v>
      </c>
      <c r="AA454" s="2" t="n">
        <f aca="false">ROUND(R454-V454,10)</f>
        <v>0</v>
      </c>
      <c r="AB454" s="2" t="n">
        <f aca="false">ROUND(S454-W454,10)</f>
        <v>0</v>
      </c>
      <c r="AC454" s="2" t="n">
        <f aca="false">ROUND(T454-X454,10)</f>
        <v>0</v>
      </c>
      <c r="AD454" s="2" t="n">
        <f aca="false">ROUND(U454-Y454,10)</f>
        <v>0</v>
      </c>
      <c r="AE454" s="2" t="n">
        <f aca="false">COUNTIFS($AA454:$AD454,"&gt;"&amp;AA454)+COUNTIFS($AA454:AA454,AA454)</f>
        <v>1</v>
      </c>
      <c r="AF454" s="2" t="n">
        <f aca="false">COUNTIFS($AA454:$AD454,"&gt;"&amp;AB454)+COUNTIFS($AA454:AB454,AB454)</f>
        <v>2</v>
      </c>
      <c r="AG454" s="2" t="n">
        <f aca="false">COUNTIFS($AA454:$AD454,"&gt;"&amp;AC454)+COUNTIFS($AA454:AC454,AC454)</f>
        <v>3</v>
      </c>
      <c r="AH454" s="2" t="n">
        <f aca="false">COUNTIFS($AA454:$AD454,"&gt;"&amp;AD454)+COUNTIFS($AA454:AD454,AD454)</f>
        <v>4</v>
      </c>
      <c r="AI454" s="2" t="str">
        <f aca="false">IF(COUNTA(A454:I454)=0,"",IF(OR(NOT(ISNUMBER(A454)),B454="",COUNTIFS(Reparto!$A$8:INDEX(Reparto!$A$8:$A$11,Reparto!$E$5),C454)&lt;&gt;1,NOT(ISNUMBER(D454)),ABS(D454-ROUND(D454,2))&gt;0.000001,MIN(J454:M454)&lt;0,SUM(J454:M454)&lt;=0,COUNT(J454:M454)&lt;&gt;4,ABS(SUM(N454:Q454)-D454)&gt;0.000001),"REVISAR datos","Correcto"))</f>
        <v/>
      </c>
    </row>
    <row r="455" customFormat="false" ht="24" hidden="false" customHeight="true" outlineLevel="0" collapsed="false">
      <c r="A455" s="19"/>
      <c r="B455" s="17"/>
      <c r="C455" s="17"/>
      <c r="D455" s="18"/>
      <c r="E455" s="17"/>
      <c r="F455" s="17"/>
      <c r="G455" s="17"/>
      <c r="H455" s="17"/>
      <c r="I455" s="17"/>
      <c r="J455" s="2" t="n">
        <f aca="false">IF(1&gt;Reparto!$E$5,0,IF(F455="",Reparto!$D$8,F455))</f>
        <v>1800</v>
      </c>
      <c r="K455" s="2" t="n">
        <f aca="false">IF(2&gt;Reparto!$E$5,0,IF(G455="",Reparto!$D$9,G455))</f>
        <v>1200</v>
      </c>
      <c r="L455" s="2" t="n">
        <f aca="false">IF(3&gt;Reparto!$E$5,0,IF(H455="",Reparto!$D$10,H455))</f>
        <v>0</v>
      </c>
      <c r="M455" s="2" t="n">
        <f aca="false">IF(4&gt;Reparto!$E$5,0,IF(I455="",Reparto!$D$11,I455))</f>
        <v>0</v>
      </c>
      <c r="N455" s="8" t="n">
        <f aca="false">IF(OR(NOT(ISNUMBER(D455)),SUM(J455:M455)&lt;=0),0,SIGN(D455)*(V455+IF(AE455&lt;=$Z455,1,0))/100)</f>
        <v>0</v>
      </c>
      <c r="O455" s="8" t="n">
        <f aca="false">IF(OR(NOT(ISNUMBER(D455)),SUM(J455:M455)&lt;=0),0,SIGN(D455)*(W455+IF(AF455&lt;=$Z455,1,0))/100)</f>
        <v>0</v>
      </c>
      <c r="P455" s="8" t="n">
        <f aca="false">IF(OR(NOT(ISNUMBER(D455)),SUM(J455:M455)&lt;=0),0,SIGN(D455)*(X455+IF(AG455&lt;=$Z455,1,0))/100)</f>
        <v>0</v>
      </c>
      <c r="Q455" s="8" t="n">
        <f aca="false">IF(OR(NOT(ISNUMBER(D455)),SUM(J455:M455)&lt;=0),0,SIGN(D455)*(Y455+IF(AH455&lt;=$Z455,1,0))/100)</f>
        <v>0</v>
      </c>
      <c r="R455" s="2" t="n">
        <f aca="false">IF(OR(NOT(ISNUMBER(D455)),SUM(J455:M455)&lt;=0),0,ROUND(ROUND(ABS(D455)*100,0)*J455/SUM(J455:M455),10))</f>
        <v>0</v>
      </c>
      <c r="S455" s="2" t="n">
        <f aca="false">IF(OR(NOT(ISNUMBER(D455)),SUM(J455:M455)&lt;=0),0,ROUND(ROUND(ABS(D455)*100,0)*K455/SUM(J455:M455),10))</f>
        <v>0</v>
      </c>
      <c r="T455" s="2" t="n">
        <f aca="false">IF(OR(NOT(ISNUMBER(D455)),SUM(J455:M455)&lt;=0),0,ROUND(ROUND(ABS(D455)*100,0)*L455/SUM(J455:M455),10))</f>
        <v>0</v>
      </c>
      <c r="U455" s="2" t="n">
        <f aca="false">IF(OR(NOT(ISNUMBER(D455)),SUM(J455:M455)&lt;=0),0,ROUND(ROUND(ABS(D455)*100,0)*M455/SUM(J455:M455),10))</f>
        <v>0</v>
      </c>
      <c r="V455" s="2" t="n">
        <f aca="false">INT(R455)</f>
        <v>0</v>
      </c>
      <c r="W455" s="2" t="n">
        <f aca="false">INT(S455)</f>
        <v>0</v>
      </c>
      <c r="X455" s="2" t="n">
        <f aca="false">INT(T455)</f>
        <v>0</v>
      </c>
      <c r="Y455" s="2" t="n">
        <f aca="false">INT(U455)</f>
        <v>0</v>
      </c>
      <c r="Z455" s="2" t="n">
        <f aca="false">IF(ISNUMBER(D455),ROUND(ABS(D455)*100,0)-SUM(V455:Y455),0)</f>
        <v>0</v>
      </c>
      <c r="AA455" s="2" t="n">
        <f aca="false">ROUND(R455-V455,10)</f>
        <v>0</v>
      </c>
      <c r="AB455" s="2" t="n">
        <f aca="false">ROUND(S455-W455,10)</f>
        <v>0</v>
      </c>
      <c r="AC455" s="2" t="n">
        <f aca="false">ROUND(T455-X455,10)</f>
        <v>0</v>
      </c>
      <c r="AD455" s="2" t="n">
        <f aca="false">ROUND(U455-Y455,10)</f>
        <v>0</v>
      </c>
      <c r="AE455" s="2" t="n">
        <f aca="false">COUNTIFS($AA455:$AD455,"&gt;"&amp;AA455)+COUNTIFS($AA455:AA455,AA455)</f>
        <v>1</v>
      </c>
      <c r="AF455" s="2" t="n">
        <f aca="false">COUNTIFS($AA455:$AD455,"&gt;"&amp;AB455)+COUNTIFS($AA455:AB455,AB455)</f>
        <v>2</v>
      </c>
      <c r="AG455" s="2" t="n">
        <f aca="false">COUNTIFS($AA455:$AD455,"&gt;"&amp;AC455)+COUNTIFS($AA455:AC455,AC455)</f>
        <v>3</v>
      </c>
      <c r="AH455" s="2" t="n">
        <f aca="false">COUNTIFS($AA455:$AD455,"&gt;"&amp;AD455)+COUNTIFS($AA455:AD455,AD455)</f>
        <v>4</v>
      </c>
      <c r="AI455" s="2" t="str">
        <f aca="false">IF(COUNTA(A455:I455)=0,"",IF(OR(NOT(ISNUMBER(A455)),B455="",COUNTIFS(Reparto!$A$8:INDEX(Reparto!$A$8:$A$11,Reparto!$E$5),C455)&lt;&gt;1,NOT(ISNUMBER(D455)),ABS(D455-ROUND(D455,2))&gt;0.000001,MIN(J455:M455)&lt;0,SUM(J455:M455)&lt;=0,COUNT(J455:M455)&lt;&gt;4,ABS(SUM(N455:Q455)-D455)&gt;0.000001),"REVISAR datos","Correcto"))</f>
        <v/>
      </c>
    </row>
    <row r="456" customFormat="false" ht="24" hidden="false" customHeight="true" outlineLevel="0" collapsed="false">
      <c r="A456" s="19"/>
      <c r="B456" s="17"/>
      <c r="C456" s="17"/>
      <c r="D456" s="18"/>
      <c r="E456" s="17"/>
      <c r="F456" s="17"/>
      <c r="G456" s="17"/>
      <c r="H456" s="17"/>
      <c r="I456" s="17"/>
      <c r="J456" s="2" t="n">
        <f aca="false">IF(1&gt;Reparto!$E$5,0,IF(F456="",Reparto!$D$8,F456))</f>
        <v>1800</v>
      </c>
      <c r="K456" s="2" t="n">
        <f aca="false">IF(2&gt;Reparto!$E$5,0,IF(G456="",Reparto!$D$9,G456))</f>
        <v>1200</v>
      </c>
      <c r="L456" s="2" t="n">
        <f aca="false">IF(3&gt;Reparto!$E$5,0,IF(H456="",Reparto!$D$10,H456))</f>
        <v>0</v>
      </c>
      <c r="M456" s="2" t="n">
        <f aca="false">IF(4&gt;Reparto!$E$5,0,IF(I456="",Reparto!$D$11,I456))</f>
        <v>0</v>
      </c>
      <c r="N456" s="8" t="n">
        <f aca="false">IF(OR(NOT(ISNUMBER(D456)),SUM(J456:M456)&lt;=0),0,SIGN(D456)*(V456+IF(AE456&lt;=$Z456,1,0))/100)</f>
        <v>0</v>
      </c>
      <c r="O456" s="8" t="n">
        <f aca="false">IF(OR(NOT(ISNUMBER(D456)),SUM(J456:M456)&lt;=0),0,SIGN(D456)*(W456+IF(AF456&lt;=$Z456,1,0))/100)</f>
        <v>0</v>
      </c>
      <c r="P456" s="8" t="n">
        <f aca="false">IF(OR(NOT(ISNUMBER(D456)),SUM(J456:M456)&lt;=0),0,SIGN(D456)*(X456+IF(AG456&lt;=$Z456,1,0))/100)</f>
        <v>0</v>
      </c>
      <c r="Q456" s="8" t="n">
        <f aca="false">IF(OR(NOT(ISNUMBER(D456)),SUM(J456:M456)&lt;=0),0,SIGN(D456)*(Y456+IF(AH456&lt;=$Z456,1,0))/100)</f>
        <v>0</v>
      </c>
      <c r="R456" s="2" t="n">
        <f aca="false">IF(OR(NOT(ISNUMBER(D456)),SUM(J456:M456)&lt;=0),0,ROUND(ROUND(ABS(D456)*100,0)*J456/SUM(J456:M456),10))</f>
        <v>0</v>
      </c>
      <c r="S456" s="2" t="n">
        <f aca="false">IF(OR(NOT(ISNUMBER(D456)),SUM(J456:M456)&lt;=0),0,ROUND(ROUND(ABS(D456)*100,0)*K456/SUM(J456:M456),10))</f>
        <v>0</v>
      </c>
      <c r="T456" s="2" t="n">
        <f aca="false">IF(OR(NOT(ISNUMBER(D456)),SUM(J456:M456)&lt;=0),0,ROUND(ROUND(ABS(D456)*100,0)*L456/SUM(J456:M456),10))</f>
        <v>0</v>
      </c>
      <c r="U456" s="2" t="n">
        <f aca="false">IF(OR(NOT(ISNUMBER(D456)),SUM(J456:M456)&lt;=0),0,ROUND(ROUND(ABS(D456)*100,0)*M456/SUM(J456:M456),10))</f>
        <v>0</v>
      </c>
      <c r="V456" s="2" t="n">
        <f aca="false">INT(R456)</f>
        <v>0</v>
      </c>
      <c r="W456" s="2" t="n">
        <f aca="false">INT(S456)</f>
        <v>0</v>
      </c>
      <c r="X456" s="2" t="n">
        <f aca="false">INT(T456)</f>
        <v>0</v>
      </c>
      <c r="Y456" s="2" t="n">
        <f aca="false">INT(U456)</f>
        <v>0</v>
      </c>
      <c r="Z456" s="2" t="n">
        <f aca="false">IF(ISNUMBER(D456),ROUND(ABS(D456)*100,0)-SUM(V456:Y456),0)</f>
        <v>0</v>
      </c>
      <c r="AA456" s="2" t="n">
        <f aca="false">ROUND(R456-V456,10)</f>
        <v>0</v>
      </c>
      <c r="AB456" s="2" t="n">
        <f aca="false">ROUND(S456-W456,10)</f>
        <v>0</v>
      </c>
      <c r="AC456" s="2" t="n">
        <f aca="false">ROUND(T456-X456,10)</f>
        <v>0</v>
      </c>
      <c r="AD456" s="2" t="n">
        <f aca="false">ROUND(U456-Y456,10)</f>
        <v>0</v>
      </c>
      <c r="AE456" s="2" t="n">
        <f aca="false">COUNTIFS($AA456:$AD456,"&gt;"&amp;AA456)+COUNTIFS($AA456:AA456,AA456)</f>
        <v>1</v>
      </c>
      <c r="AF456" s="2" t="n">
        <f aca="false">COUNTIFS($AA456:$AD456,"&gt;"&amp;AB456)+COUNTIFS($AA456:AB456,AB456)</f>
        <v>2</v>
      </c>
      <c r="AG456" s="2" t="n">
        <f aca="false">COUNTIFS($AA456:$AD456,"&gt;"&amp;AC456)+COUNTIFS($AA456:AC456,AC456)</f>
        <v>3</v>
      </c>
      <c r="AH456" s="2" t="n">
        <f aca="false">COUNTIFS($AA456:$AD456,"&gt;"&amp;AD456)+COUNTIFS($AA456:AD456,AD456)</f>
        <v>4</v>
      </c>
      <c r="AI456" s="2" t="str">
        <f aca="false">IF(COUNTA(A456:I456)=0,"",IF(OR(NOT(ISNUMBER(A456)),B456="",COUNTIFS(Reparto!$A$8:INDEX(Reparto!$A$8:$A$11,Reparto!$E$5),C456)&lt;&gt;1,NOT(ISNUMBER(D456)),ABS(D456-ROUND(D456,2))&gt;0.000001,MIN(J456:M456)&lt;0,SUM(J456:M456)&lt;=0,COUNT(J456:M456)&lt;&gt;4,ABS(SUM(N456:Q456)-D456)&gt;0.000001),"REVISAR datos","Correcto"))</f>
        <v/>
      </c>
    </row>
    <row r="457" customFormat="false" ht="24" hidden="false" customHeight="true" outlineLevel="0" collapsed="false">
      <c r="A457" s="19"/>
      <c r="B457" s="17"/>
      <c r="C457" s="17"/>
      <c r="D457" s="18"/>
      <c r="E457" s="17"/>
      <c r="F457" s="17"/>
      <c r="G457" s="17"/>
      <c r="H457" s="17"/>
      <c r="I457" s="17"/>
      <c r="J457" s="2" t="n">
        <f aca="false">IF(1&gt;Reparto!$E$5,0,IF(F457="",Reparto!$D$8,F457))</f>
        <v>1800</v>
      </c>
      <c r="K457" s="2" t="n">
        <f aca="false">IF(2&gt;Reparto!$E$5,0,IF(G457="",Reparto!$D$9,G457))</f>
        <v>1200</v>
      </c>
      <c r="L457" s="2" t="n">
        <f aca="false">IF(3&gt;Reparto!$E$5,0,IF(H457="",Reparto!$D$10,H457))</f>
        <v>0</v>
      </c>
      <c r="M457" s="2" t="n">
        <f aca="false">IF(4&gt;Reparto!$E$5,0,IF(I457="",Reparto!$D$11,I457))</f>
        <v>0</v>
      </c>
      <c r="N457" s="8" t="n">
        <f aca="false">IF(OR(NOT(ISNUMBER(D457)),SUM(J457:M457)&lt;=0),0,SIGN(D457)*(V457+IF(AE457&lt;=$Z457,1,0))/100)</f>
        <v>0</v>
      </c>
      <c r="O457" s="8" t="n">
        <f aca="false">IF(OR(NOT(ISNUMBER(D457)),SUM(J457:M457)&lt;=0),0,SIGN(D457)*(W457+IF(AF457&lt;=$Z457,1,0))/100)</f>
        <v>0</v>
      </c>
      <c r="P457" s="8" t="n">
        <f aca="false">IF(OR(NOT(ISNUMBER(D457)),SUM(J457:M457)&lt;=0),0,SIGN(D457)*(X457+IF(AG457&lt;=$Z457,1,0))/100)</f>
        <v>0</v>
      </c>
      <c r="Q457" s="8" t="n">
        <f aca="false">IF(OR(NOT(ISNUMBER(D457)),SUM(J457:M457)&lt;=0),0,SIGN(D457)*(Y457+IF(AH457&lt;=$Z457,1,0))/100)</f>
        <v>0</v>
      </c>
      <c r="R457" s="2" t="n">
        <f aca="false">IF(OR(NOT(ISNUMBER(D457)),SUM(J457:M457)&lt;=0),0,ROUND(ROUND(ABS(D457)*100,0)*J457/SUM(J457:M457),10))</f>
        <v>0</v>
      </c>
      <c r="S457" s="2" t="n">
        <f aca="false">IF(OR(NOT(ISNUMBER(D457)),SUM(J457:M457)&lt;=0),0,ROUND(ROUND(ABS(D457)*100,0)*K457/SUM(J457:M457),10))</f>
        <v>0</v>
      </c>
      <c r="T457" s="2" t="n">
        <f aca="false">IF(OR(NOT(ISNUMBER(D457)),SUM(J457:M457)&lt;=0),0,ROUND(ROUND(ABS(D457)*100,0)*L457/SUM(J457:M457),10))</f>
        <v>0</v>
      </c>
      <c r="U457" s="2" t="n">
        <f aca="false">IF(OR(NOT(ISNUMBER(D457)),SUM(J457:M457)&lt;=0),0,ROUND(ROUND(ABS(D457)*100,0)*M457/SUM(J457:M457),10))</f>
        <v>0</v>
      </c>
      <c r="V457" s="2" t="n">
        <f aca="false">INT(R457)</f>
        <v>0</v>
      </c>
      <c r="W457" s="2" t="n">
        <f aca="false">INT(S457)</f>
        <v>0</v>
      </c>
      <c r="X457" s="2" t="n">
        <f aca="false">INT(T457)</f>
        <v>0</v>
      </c>
      <c r="Y457" s="2" t="n">
        <f aca="false">INT(U457)</f>
        <v>0</v>
      </c>
      <c r="Z457" s="2" t="n">
        <f aca="false">IF(ISNUMBER(D457),ROUND(ABS(D457)*100,0)-SUM(V457:Y457),0)</f>
        <v>0</v>
      </c>
      <c r="AA457" s="2" t="n">
        <f aca="false">ROUND(R457-V457,10)</f>
        <v>0</v>
      </c>
      <c r="AB457" s="2" t="n">
        <f aca="false">ROUND(S457-W457,10)</f>
        <v>0</v>
      </c>
      <c r="AC457" s="2" t="n">
        <f aca="false">ROUND(T457-X457,10)</f>
        <v>0</v>
      </c>
      <c r="AD457" s="2" t="n">
        <f aca="false">ROUND(U457-Y457,10)</f>
        <v>0</v>
      </c>
      <c r="AE457" s="2" t="n">
        <f aca="false">COUNTIFS($AA457:$AD457,"&gt;"&amp;AA457)+COUNTIFS($AA457:AA457,AA457)</f>
        <v>1</v>
      </c>
      <c r="AF457" s="2" t="n">
        <f aca="false">COUNTIFS($AA457:$AD457,"&gt;"&amp;AB457)+COUNTIFS($AA457:AB457,AB457)</f>
        <v>2</v>
      </c>
      <c r="AG457" s="2" t="n">
        <f aca="false">COUNTIFS($AA457:$AD457,"&gt;"&amp;AC457)+COUNTIFS($AA457:AC457,AC457)</f>
        <v>3</v>
      </c>
      <c r="AH457" s="2" t="n">
        <f aca="false">COUNTIFS($AA457:$AD457,"&gt;"&amp;AD457)+COUNTIFS($AA457:AD457,AD457)</f>
        <v>4</v>
      </c>
      <c r="AI457" s="2" t="str">
        <f aca="false">IF(COUNTA(A457:I457)=0,"",IF(OR(NOT(ISNUMBER(A457)),B457="",COUNTIFS(Reparto!$A$8:INDEX(Reparto!$A$8:$A$11,Reparto!$E$5),C457)&lt;&gt;1,NOT(ISNUMBER(D457)),ABS(D457-ROUND(D457,2))&gt;0.000001,MIN(J457:M457)&lt;0,SUM(J457:M457)&lt;=0,COUNT(J457:M457)&lt;&gt;4,ABS(SUM(N457:Q457)-D457)&gt;0.000001),"REVISAR datos","Correcto"))</f>
        <v/>
      </c>
    </row>
    <row r="458" customFormat="false" ht="24" hidden="false" customHeight="true" outlineLevel="0" collapsed="false">
      <c r="A458" s="19"/>
      <c r="B458" s="17"/>
      <c r="C458" s="17"/>
      <c r="D458" s="18"/>
      <c r="E458" s="17"/>
      <c r="F458" s="17"/>
      <c r="G458" s="17"/>
      <c r="H458" s="17"/>
      <c r="I458" s="17"/>
      <c r="J458" s="2" t="n">
        <f aca="false">IF(1&gt;Reparto!$E$5,0,IF(F458="",Reparto!$D$8,F458))</f>
        <v>1800</v>
      </c>
      <c r="K458" s="2" t="n">
        <f aca="false">IF(2&gt;Reparto!$E$5,0,IF(G458="",Reparto!$D$9,G458))</f>
        <v>1200</v>
      </c>
      <c r="L458" s="2" t="n">
        <f aca="false">IF(3&gt;Reparto!$E$5,0,IF(H458="",Reparto!$D$10,H458))</f>
        <v>0</v>
      </c>
      <c r="M458" s="2" t="n">
        <f aca="false">IF(4&gt;Reparto!$E$5,0,IF(I458="",Reparto!$D$11,I458))</f>
        <v>0</v>
      </c>
      <c r="N458" s="8" t="n">
        <f aca="false">IF(OR(NOT(ISNUMBER(D458)),SUM(J458:M458)&lt;=0),0,SIGN(D458)*(V458+IF(AE458&lt;=$Z458,1,0))/100)</f>
        <v>0</v>
      </c>
      <c r="O458" s="8" t="n">
        <f aca="false">IF(OR(NOT(ISNUMBER(D458)),SUM(J458:M458)&lt;=0),0,SIGN(D458)*(W458+IF(AF458&lt;=$Z458,1,0))/100)</f>
        <v>0</v>
      </c>
      <c r="P458" s="8" t="n">
        <f aca="false">IF(OR(NOT(ISNUMBER(D458)),SUM(J458:M458)&lt;=0),0,SIGN(D458)*(X458+IF(AG458&lt;=$Z458,1,0))/100)</f>
        <v>0</v>
      </c>
      <c r="Q458" s="8" t="n">
        <f aca="false">IF(OR(NOT(ISNUMBER(D458)),SUM(J458:M458)&lt;=0),0,SIGN(D458)*(Y458+IF(AH458&lt;=$Z458,1,0))/100)</f>
        <v>0</v>
      </c>
      <c r="R458" s="2" t="n">
        <f aca="false">IF(OR(NOT(ISNUMBER(D458)),SUM(J458:M458)&lt;=0),0,ROUND(ROUND(ABS(D458)*100,0)*J458/SUM(J458:M458),10))</f>
        <v>0</v>
      </c>
      <c r="S458" s="2" t="n">
        <f aca="false">IF(OR(NOT(ISNUMBER(D458)),SUM(J458:M458)&lt;=0),0,ROUND(ROUND(ABS(D458)*100,0)*K458/SUM(J458:M458),10))</f>
        <v>0</v>
      </c>
      <c r="T458" s="2" t="n">
        <f aca="false">IF(OR(NOT(ISNUMBER(D458)),SUM(J458:M458)&lt;=0),0,ROUND(ROUND(ABS(D458)*100,0)*L458/SUM(J458:M458),10))</f>
        <v>0</v>
      </c>
      <c r="U458" s="2" t="n">
        <f aca="false">IF(OR(NOT(ISNUMBER(D458)),SUM(J458:M458)&lt;=0),0,ROUND(ROUND(ABS(D458)*100,0)*M458/SUM(J458:M458),10))</f>
        <v>0</v>
      </c>
      <c r="V458" s="2" t="n">
        <f aca="false">INT(R458)</f>
        <v>0</v>
      </c>
      <c r="W458" s="2" t="n">
        <f aca="false">INT(S458)</f>
        <v>0</v>
      </c>
      <c r="X458" s="2" t="n">
        <f aca="false">INT(T458)</f>
        <v>0</v>
      </c>
      <c r="Y458" s="2" t="n">
        <f aca="false">INT(U458)</f>
        <v>0</v>
      </c>
      <c r="Z458" s="2" t="n">
        <f aca="false">IF(ISNUMBER(D458),ROUND(ABS(D458)*100,0)-SUM(V458:Y458),0)</f>
        <v>0</v>
      </c>
      <c r="AA458" s="2" t="n">
        <f aca="false">ROUND(R458-V458,10)</f>
        <v>0</v>
      </c>
      <c r="AB458" s="2" t="n">
        <f aca="false">ROUND(S458-W458,10)</f>
        <v>0</v>
      </c>
      <c r="AC458" s="2" t="n">
        <f aca="false">ROUND(T458-X458,10)</f>
        <v>0</v>
      </c>
      <c r="AD458" s="2" t="n">
        <f aca="false">ROUND(U458-Y458,10)</f>
        <v>0</v>
      </c>
      <c r="AE458" s="2" t="n">
        <f aca="false">COUNTIFS($AA458:$AD458,"&gt;"&amp;AA458)+COUNTIFS($AA458:AA458,AA458)</f>
        <v>1</v>
      </c>
      <c r="AF458" s="2" t="n">
        <f aca="false">COUNTIFS($AA458:$AD458,"&gt;"&amp;AB458)+COUNTIFS($AA458:AB458,AB458)</f>
        <v>2</v>
      </c>
      <c r="AG458" s="2" t="n">
        <f aca="false">COUNTIFS($AA458:$AD458,"&gt;"&amp;AC458)+COUNTIFS($AA458:AC458,AC458)</f>
        <v>3</v>
      </c>
      <c r="AH458" s="2" t="n">
        <f aca="false">COUNTIFS($AA458:$AD458,"&gt;"&amp;AD458)+COUNTIFS($AA458:AD458,AD458)</f>
        <v>4</v>
      </c>
      <c r="AI458" s="2" t="str">
        <f aca="false">IF(COUNTA(A458:I458)=0,"",IF(OR(NOT(ISNUMBER(A458)),B458="",COUNTIFS(Reparto!$A$8:INDEX(Reparto!$A$8:$A$11,Reparto!$E$5),C458)&lt;&gt;1,NOT(ISNUMBER(D458)),ABS(D458-ROUND(D458,2))&gt;0.000001,MIN(J458:M458)&lt;0,SUM(J458:M458)&lt;=0,COUNT(J458:M458)&lt;&gt;4,ABS(SUM(N458:Q458)-D458)&gt;0.000001),"REVISAR datos","Correcto"))</f>
        <v/>
      </c>
    </row>
    <row r="459" customFormat="false" ht="24" hidden="false" customHeight="true" outlineLevel="0" collapsed="false">
      <c r="A459" s="19"/>
      <c r="B459" s="17"/>
      <c r="C459" s="17"/>
      <c r="D459" s="18"/>
      <c r="E459" s="17"/>
      <c r="F459" s="17"/>
      <c r="G459" s="17"/>
      <c r="H459" s="17"/>
      <c r="I459" s="17"/>
      <c r="J459" s="2" t="n">
        <f aca="false">IF(1&gt;Reparto!$E$5,0,IF(F459="",Reparto!$D$8,F459))</f>
        <v>1800</v>
      </c>
      <c r="K459" s="2" t="n">
        <f aca="false">IF(2&gt;Reparto!$E$5,0,IF(G459="",Reparto!$D$9,G459))</f>
        <v>1200</v>
      </c>
      <c r="L459" s="2" t="n">
        <f aca="false">IF(3&gt;Reparto!$E$5,0,IF(H459="",Reparto!$D$10,H459))</f>
        <v>0</v>
      </c>
      <c r="M459" s="2" t="n">
        <f aca="false">IF(4&gt;Reparto!$E$5,0,IF(I459="",Reparto!$D$11,I459))</f>
        <v>0</v>
      </c>
      <c r="N459" s="8" t="n">
        <f aca="false">IF(OR(NOT(ISNUMBER(D459)),SUM(J459:M459)&lt;=0),0,SIGN(D459)*(V459+IF(AE459&lt;=$Z459,1,0))/100)</f>
        <v>0</v>
      </c>
      <c r="O459" s="8" t="n">
        <f aca="false">IF(OR(NOT(ISNUMBER(D459)),SUM(J459:M459)&lt;=0),0,SIGN(D459)*(W459+IF(AF459&lt;=$Z459,1,0))/100)</f>
        <v>0</v>
      </c>
      <c r="P459" s="8" t="n">
        <f aca="false">IF(OR(NOT(ISNUMBER(D459)),SUM(J459:M459)&lt;=0),0,SIGN(D459)*(X459+IF(AG459&lt;=$Z459,1,0))/100)</f>
        <v>0</v>
      </c>
      <c r="Q459" s="8" t="n">
        <f aca="false">IF(OR(NOT(ISNUMBER(D459)),SUM(J459:M459)&lt;=0),0,SIGN(D459)*(Y459+IF(AH459&lt;=$Z459,1,0))/100)</f>
        <v>0</v>
      </c>
      <c r="R459" s="2" t="n">
        <f aca="false">IF(OR(NOT(ISNUMBER(D459)),SUM(J459:M459)&lt;=0),0,ROUND(ROUND(ABS(D459)*100,0)*J459/SUM(J459:M459),10))</f>
        <v>0</v>
      </c>
      <c r="S459" s="2" t="n">
        <f aca="false">IF(OR(NOT(ISNUMBER(D459)),SUM(J459:M459)&lt;=0),0,ROUND(ROUND(ABS(D459)*100,0)*K459/SUM(J459:M459),10))</f>
        <v>0</v>
      </c>
      <c r="T459" s="2" t="n">
        <f aca="false">IF(OR(NOT(ISNUMBER(D459)),SUM(J459:M459)&lt;=0),0,ROUND(ROUND(ABS(D459)*100,0)*L459/SUM(J459:M459),10))</f>
        <v>0</v>
      </c>
      <c r="U459" s="2" t="n">
        <f aca="false">IF(OR(NOT(ISNUMBER(D459)),SUM(J459:M459)&lt;=0),0,ROUND(ROUND(ABS(D459)*100,0)*M459/SUM(J459:M459),10))</f>
        <v>0</v>
      </c>
      <c r="V459" s="2" t="n">
        <f aca="false">INT(R459)</f>
        <v>0</v>
      </c>
      <c r="W459" s="2" t="n">
        <f aca="false">INT(S459)</f>
        <v>0</v>
      </c>
      <c r="X459" s="2" t="n">
        <f aca="false">INT(T459)</f>
        <v>0</v>
      </c>
      <c r="Y459" s="2" t="n">
        <f aca="false">INT(U459)</f>
        <v>0</v>
      </c>
      <c r="Z459" s="2" t="n">
        <f aca="false">IF(ISNUMBER(D459),ROUND(ABS(D459)*100,0)-SUM(V459:Y459),0)</f>
        <v>0</v>
      </c>
      <c r="AA459" s="2" t="n">
        <f aca="false">ROUND(R459-V459,10)</f>
        <v>0</v>
      </c>
      <c r="AB459" s="2" t="n">
        <f aca="false">ROUND(S459-W459,10)</f>
        <v>0</v>
      </c>
      <c r="AC459" s="2" t="n">
        <f aca="false">ROUND(T459-X459,10)</f>
        <v>0</v>
      </c>
      <c r="AD459" s="2" t="n">
        <f aca="false">ROUND(U459-Y459,10)</f>
        <v>0</v>
      </c>
      <c r="AE459" s="2" t="n">
        <f aca="false">COUNTIFS($AA459:$AD459,"&gt;"&amp;AA459)+COUNTIFS($AA459:AA459,AA459)</f>
        <v>1</v>
      </c>
      <c r="AF459" s="2" t="n">
        <f aca="false">COUNTIFS($AA459:$AD459,"&gt;"&amp;AB459)+COUNTIFS($AA459:AB459,AB459)</f>
        <v>2</v>
      </c>
      <c r="AG459" s="2" t="n">
        <f aca="false">COUNTIFS($AA459:$AD459,"&gt;"&amp;AC459)+COUNTIFS($AA459:AC459,AC459)</f>
        <v>3</v>
      </c>
      <c r="AH459" s="2" t="n">
        <f aca="false">COUNTIFS($AA459:$AD459,"&gt;"&amp;AD459)+COUNTIFS($AA459:AD459,AD459)</f>
        <v>4</v>
      </c>
      <c r="AI459" s="2" t="str">
        <f aca="false">IF(COUNTA(A459:I459)=0,"",IF(OR(NOT(ISNUMBER(A459)),B459="",COUNTIFS(Reparto!$A$8:INDEX(Reparto!$A$8:$A$11,Reparto!$E$5),C459)&lt;&gt;1,NOT(ISNUMBER(D459)),ABS(D459-ROUND(D459,2))&gt;0.000001,MIN(J459:M459)&lt;0,SUM(J459:M459)&lt;=0,COUNT(J459:M459)&lt;&gt;4,ABS(SUM(N459:Q459)-D459)&gt;0.000001),"REVISAR datos","Correcto"))</f>
        <v/>
      </c>
    </row>
    <row r="460" customFormat="false" ht="24" hidden="false" customHeight="true" outlineLevel="0" collapsed="false">
      <c r="A460" s="19"/>
      <c r="B460" s="17"/>
      <c r="C460" s="17"/>
      <c r="D460" s="18"/>
      <c r="E460" s="17"/>
      <c r="F460" s="17"/>
      <c r="G460" s="17"/>
      <c r="H460" s="17"/>
      <c r="I460" s="17"/>
      <c r="J460" s="2" t="n">
        <f aca="false">IF(1&gt;Reparto!$E$5,0,IF(F460="",Reparto!$D$8,F460))</f>
        <v>1800</v>
      </c>
      <c r="K460" s="2" t="n">
        <f aca="false">IF(2&gt;Reparto!$E$5,0,IF(G460="",Reparto!$D$9,G460))</f>
        <v>1200</v>
      </c>
      <c r="L460" s="2" t="n">
        <f aca="false">IF(3&gt;Reparto!$E$5,0,IF(H460="",Reparto!$D$10,H460))</f>
        <v>0</v>
      </c>
      <c r="M460" s="2" t="n">
        <f aca="false">IF(4&gt;Reparto!$E$5,0,IF(I460="",Reparto!$D$11,I460))</f>
        <v>0</v>
      </c>
      <c r="N460" s="8" t="n">
        <f aca="false">IF(OR(NOT(ISNUMBER(D460)),SUM(J460:M460)&lt;=0),0,SIGN(D460)*(V460+IF(AE460&lt;=$Z460,1,0))/100)</f>
        <v>0</v>
      </c>
      <c r="O460" s="8" t="n">
        <f aca="false">IF(OR(NOT(ISNUMBER(D460)),SUM(J460:M460)&lt;=0),0,SIGN(D460)*(W460+IF(AF460&lt;=$Z460,1,0))/100)</f>
        <v>0</v>
      </c>
      <c r="P460" s="8" t="n">
        <f aca="false">IF(OR(NOT(ISNUMBER(D460)),SUM(J460:M460)&lt;=0),0,SIGN(D460)*(X460+IF(AG460&lt;=$Z460,1,0))/100)</f>
        <v>0</v>
      </c>
      <c r="Q460" s="8" t="n">
        <f aca="false">IF(OR(NOT(ISNUMBER(D460)),SUM(J460:M460)&lt;=0),0,SIGN(D460)*(Y460+IF(AH460&lt;=$Z460,1,0))/100)</f>
        <v>0</v>
      </c>
      <c r="R460" s="2" t="n">
        <f aca="false">IF(OR(NOT(ISNUMBER(D460)),SUM(J460:M460)&lt;=0),0,ROUND(ROUND(ABS(D460)*100,0)*J460/SUM(J460:M460),10))</f>
        <v>0</v>
      </c>
      <c r="S460" s="2" t="n">
        <f aca="false">IF(OR(NOT(ISNUMBER(D460)),SUM(J460:M460)&lt;=0),0,ROUND(ROUND(ABS(D460)*100,0)*K460/SUM(J460:M460),10))</f>
        <v>0</v>
      </c>
      <c r="T460" s="2" t="n">
        <f aca="false">IF(OR(NOT(ISNUMBER(D460)),SUM(J460:M460)&lt;=0),0,ROUND(ROUND(ABS(D460)*100,0)*L460/SUM(J460:M460),10))</f>
        <v>0</v>
      </c>
      <c r="U460" s="2" t="n">
        <f aca="false">IF(OR(NOT(ISNUMBER(D460)),SUM(J460:M460)&lt;=0),0,ROUND(ROUND(ABS(D460)*100,0)*M460/SUM(J460:M460),10))</f>
        <v>0</v>
      </c>
      <c r="V460" s="2" t="n">
        <f aca="false">INT(R460)</f>
        <v>0</v>
      </c>
      <c r="W460" s="2" t="n">
        <f aca="false">INT(S460)</f>
        <v>0</v>
      </c>
      <c r="X460" s="2" t="n">
        <f aca="false">INT(T460)</f>
        <v>0</v>
      </c>
      <c r="Y460" s="2" t="n">
        <f aca="false">INT(U460)</f>
        <v>0</v>
      </c>
      <c r="Z460" s="2" t="n">
        <f aca="false">IF(ISNUMBER(D460),ROUND(ABS(D460)*100,0)-SUM(V460:Y460),0)</f>
        <v>0</v>
      </c>
      <c r="AA460" s="2" t="n">
        <f aca="false">ROUND(R460-V460,10)</f>
        <v>0</v>
      </c>
      <c r="AB460" s="2" t="n">
        <f aca="false">ROUND(S460-W460,10)</f>
        <v>0</v>
      </c>
      <c r="AC460" s="2" t="n">
        <f aca="false">ROUND(T460-X460,10)</f>
        <v>0</v>
      </c>
      <c r="AD460" s="2" t="n">
        <f aca="false">ROUND(U460-Y460,10)</f>
        <v>0</v>
      </c>
      <c r="AE460" s="2" t="n">
        <f aca="false">COUNTIFS($AA460:$AD460,"&gt;"&amp;AA460)+COUNTIFS($AA460:AA460,AA460)</f>
        <v>1</v>
      </c>
      <c r="AF460" s="2" t="n">
        <f aca="false">COUNTIFS($AA460:$AD460,"&gt;"&amp;AB460)+COUNTIFS($AA460:AB460,AB460)</f>
        <v>2</v>
      </c>
      <c r="AG460" s="2" t="n">
        <f aca="false">COUNTIFS($AA460:$AD460,"&gt;"&amp;AC460)+COUNTIFS($AA460:AC460,AC460)</f>
        <v>3</v>
      </c>
      <c r="AH460" s="2" t="n">
        <f aca="false">COUNTIFS($AA460:$AD460,"&gt;"&amp;AD460)+COUNTIFS($AA460:AD460,AD460)</f>
        <v>4</v>
      </c>
      <c r="AI460" s="2" t="str">
        <f aca="false">IF(COUNTA(A460:I460)=0,"",IF(OR(NOT(ISNUMBER(A460)),B460="",COUNTIFS(Reparto!$A$8:INDEX(Reparto!$A$8:$A$11,Reparto!$E$5),C460)&lt;&gt;1,NOT(ISNUMBER(D460)),ABS(D460-ROUND(D460,2))&gt;0.000001,MIN(J460:M460)&lt;0,SUM(J460:M460)&lt;=0,COUNT(J460:M460)&lt;&gt;4,ABS(SUM(N460:Q460)-D460)&gt;0.000001),"REVISAR datos","Correcto"))</f>
        <v/>
      </c>
    </row>
    <row r="461" customFormat="false" ht="24" hidden="false" customHeight="true" outlineLevel="0" collapsed="false">
      <c r="A461" s="19"/>
      <c r="B461" s="17"/>
      <c r="C461" s="17"/>
      <c r="D461" s="18"/>
      <c r="E461" s="17"/>
      <c r="F461" s="17"/>
      <c r="G461" s="17"/>
      <c r="H461" s="17"/>
      <c r="I461" s="17"/>
      <c r="J461" s="2" t="n">
        <f aca="false">IF(1&gt;Reparto!$E$5,0,IF(F461="",Reparto!$D$8,F461))</f>
        <v>1800</v>
      </c>
      <c r="K461" s="2" t="n">
        <f aca="false">IF(2&gt;Reparto!$E$5,0,IF(G461="",Reparto!$D$9,G461))</f>
        <v>1200</v>
      </c>
      <c r="L461" s="2" t="n">
        <f aca="false">IF(3&gt;Reparto!$E$5,0,IF(H461="",Reparto!$D$10,H461))</f>
        <v>0</v>
      </c>
      <c r="M461" s="2" t="n">
        <f aca="false">IF(4&gt;Reparto!$E$5,0,IF(I461="",Reparto!$D$11,I461))</f>
        <v>0</v>
      </c>
      <c r="N461" s="8" t="n">
        <f aca="false">IF(OR(NOT(ISNUMBER(D461)),SUM(J461:M461)&lt;=0),0,SIGN(D461)*(V461+IF(AE461&lt;=$Z461,1,0))/100)</f>
        <v>0</v>
      </c>
      <c r="O461" s="8" t="n">
        <f aca="false">IF(OR(NOT(ISNUMBER(D461)),SUM(J461:M461)&lt;=0),0,SIGN(D461)*(W461+IF(AF461&lt;=$Z461,1,0))/100)</f>
        <v>0</v>
      </c>
      <c r="P461" s="8" t="n">
        <f aca="false">IF(OR(NOT(ISNUMBER(D461)),SUM(J461:M461)&lt;=0),0,SIGN(D461)*(X461+IF(AG461&lt;=$Z461,1,0))/100)</f>
        <v>0</v>
      </c>
      <c r="Q461" s="8" t="n">
        <f aca="false">IF(OR(NOT(ISNUMBER(D461)),SUM(J461:M461)&lt;=0),0,SIGN(D461)*(Y461+IF(AH461&lt;=$Z461,1,0))/100)</f>
        <v>0</v>
      </c>
      <c r="R461" s="2" t="n">
        <f aca="false">IF(OR(NOT(ISNUMBER(D461)),SUM(J461:M461)&lt;=0),0,ROUND(ROUND(ABS(D461)*100,0)*J461/SUM(J461:M461),10))</f>
        <v>0</v>
      </c>
      <c r="S461" s="2" t="n">
        <f aca="false">IF(OR(NOT(ISNUMBER(D461)),SUM(J461:M461)&lt;=0),0,ROUND(ROUND(ABS(D461)*100,0)*K461/SUM(J461:M461),10))</f>
        <v>0</v>
      </c>
      <c r="T461" s="2" t="n">
        <f aca="false">IF(OR(NOT(ISNUMBER(D461)),SUM(J461:M461)&lt;=0),0,ROUND(ROUND(ABS(D461)*100,0)*L461/SUM(J461:M461),10))</f>
        <v>0</v>
      </c>
      <c r="U461" s="2" t="n">
        <f aca="false">IF(OR(NOT(ISNUMBER(D461)),SUM(J461:M461)&lt;=0),0,ROUND(ROUND(ABS(D461)*100,0)*M461/SUM(J461:M461),10))</f>
        <v>0</v>
      </c>
      <c r="V461" s="2" t="n">
        <f aca="false">INT(R461)</f>
        <v>0</v>
      </c>
      <c r="W461" s="2" t="n">
        <f aca="false">INT(S461)</f>
        <v>0</v>
      </c>
      <c r="X461" s="2" t="n">
        <f aca="false">INT(T461)</f>
        <v>0</v>
      </c>
      <c r="Y461" s="2" t="n">
        <f aca="false">INT(U461)</f>
        <v>0</v>
      </c>
      <c r="Z461" s="2" t="n">
        <f aca="false">IF(ISNUMBER(D461),ROUND(ABS(D461)*100,0)-SUM(V461:Y461),0)</f>
        <v>0</v>
      </c>
      <c r="AA461" s="2" t="n">
        <f aca="false">ROUND(R461-V461,10)</f>
        <v>0</v>
      </c>
      <c r="AB461" s="2" t="n">
        <f aca="false">ROUND(S461-W461,10)</f>
        <v>0</v>
      </c>
      <c r="AC461" s="2" t="n">
        <f aca="false">ROUND(T461-X461,10)</f>
        <v>0</v>
      </c>
      <c r="AD461" s="2" t="n">
        <f aca="false">ROUND(U461-Y461,10)</f>
        <v>0</v>
      </c>
      <c r="AE461" s="2" t="n">
        <f aca="false">COUNTIFS($AA461:$AD461,"&gt;"&amp;AA461)+COUNTIFS($AA461:AA461,AA461)</f>
        <v>1</v>
      </c>
      <c r="AF461" s="2" t="n">
        <f aca="false">COUNTIFS($AA461:$AD461,"&gt;"&amp;AB461)+COUNTIFS($AA461:AB461,AB461)</f>
        <v>2</v>
      </c>
      <c r="AG461" s="2" t="n">
        <f aca="false">COUNTIFS($AA461:$AD461,"&gt;"&amp;AC461)+COUNTIFS($AA461:AC461,AC461)</f>
        <v>3</v>
      </c>
      <c r="AH461" s="2" t="n">
        <f aca="false">COUNTIFS($AA461:$AD461,"&gt;"&amp;AD461)+COUNTIFS($AA461:AD461,AD461)</f>
        <v>4</v>
      </c>
      <c r="AI461" s="2" t="str">
        <f aca="false">IF(COUNTA(A461:I461)=0,"",IF(OR(NOT(ISNUMBER(A461)),B461="",COUNTIFS(Reparto!$A$8:INDEX(Reparto!$A$8:$A$11,Reparto!$E$5),C461)&lt;&gt;1,NOT(ISNUMBER(D461)),ABS(D461-ROUND(D461,2))&gt;0.000001,MIN(J461:M461)&lt;0,SUM(J461:M461)&lt;=0,COUNT(J461:M461)&lt;&gt;4,ABS(SUM(N461:Q461)-D461)&gt;0.000001),"REVISAR datos","Correcto"))</f>
        <v/>
      </c>
    </row>
    <row r="462" customFormat="false" ht="24" hidden="false" customHeight="true" outlineLevel="0" collapsed="false">
      <c r="A462" s="19"/>
      <c r="B462" s="17"/>
      <c r="C462" s="17"/>
      <c r="D462" s="18"/>
      <c r="E462" s="17"/>
      <c r="F462" s="17"/>
      <c r="G462" s="17"/>
      <c r="H462" s="17"/>
      <c r="I462" s="17"/>
      <c r="J462" s="2" t="n">
        <f aca="false">IF(1&gt;Reparto!$E$5,0,IF(F462="",Reparto!$D$8,F462))</f>
        <v>1800</v>
      </c>
      <c r="K462" s="2" t="n">
        <f aca="false">IF(2&gt;Reparto!$E$5,0,IF(G462="",Reparto!$D$9,G462))</f>
        <v>1200</v>
      </c>
      <c r="L462" s="2" t="n">
        <f aca="false">IF(3&gt;Reparto!$E$5,0,IF(H462="",Reparto!$D$10,H462))</f>
        <v>0</v>
      </c>
      <c r="M462" s="2" t="n">
        <f aca="false">IF(4&gt;Reparto!$E$5,0,IF(I462="",Reparto!$D$11,I462))</f>
        <v>0</v>
      </c>
      <c r="N462" s="8" t="n">
        <f aca="false">IF(OR(NOT(ISNUMBER(D462)),SUM(J462:M462)&lt;=0),0,SIGN(D462)*(V462+IF(AE462&lt;=$Z462,1,0))/100)</f>
        <v>0</v>
      </c>
      <c r="O462" s="8" t="n">
        <f aca="false">IF(OR(NOT(ISNUMBER(D462)),SUM(J462:M462)&lt;=0),0,SIGN(D462)*(W462+IF(AF462&lt;=$Z462,1,0))/100)</f>
        <v>0</v>
      </c>
      <c r="P462" s="8" t="n">
        <f aca="false">IF(OR(NOT(ISNUMBER(D462)),SUM(J462:M462)&lt;=0),0,SIGN(D462)*(X462+IF(AG462&lt;=$Z462,1,0))/100)</f>
        <v>0</v>
      </c>
      <c r="Q462" s="8" t="n">
        <f aca="false">IF(OR(NOT(ISNUMBER(D462)),SUM(J462:M462)&lt;=0),0,SIGN(D462)*(Y462+IF(AH462&lt;=$Z462,1,0))/100)</f>
        <v>0</v>
      </c>
      <c r="R462" s="2" t="n">
        <f aca="false">IF(OR(NOT(ISNUMBER(D462)),SUM(J462:M462)&lt;=0),0,ROUND(ROUND(ABS(D462)*100,0)*J462/SUM(J462:M462),10))</f>
        <v>0</v>
      </c>
      <c r="S462" s="2" t="n">
        <f aca="false">IF(OR(NOT(ISNUMBER(D462)),SUM(J462:M462)&lt;=0),0,ROUND(ROUND(ABS(D462)*100,0)*K462/SUM(J462:M462),10))</f>
        <v>0</v>
      </c>
      <c r="T462" s="2" t="n">
        <f aca="false">IF(OR(NOT(ISNUMBER(D462)),SUM(J462:M462)&lt;=0),0,ROUND(ROUND(ABS(D462)*100,0)*L462/SUM(J462:M462),10))</f>
        <v>0</v>
      </c>
      <c r="U462" s="2" t="n">
        <f aca="false">IF(OR(NOT(ISNUMBER(D462)),SUM(J462:M462)&lt;=0),0,ROUND(ROUND(ABS(D462)*100,0)*M462/SUM(J462:M462),10))</f>
        <v>0</v>
      </c>
      <c r="V462" s="2" t="n">
        <f aca="false">INT(R462)</f>
        <v>0</v>
      </c>
      <c r="W462" s="2" t="n">
        <f aca="false">INT(S462)</f>
        <v>0</v>
      </c>
      <c r="X462" s="2" t="n">
        <f aca="false">INT(T462)</f>
        <v>0</v>
      </c>
      <c r="Y462" s="2" t="n">
        <f aca="false">INT(U462)</f>
        <v>0</v>
      </c>
      <c r="Z462" s="2" t="n">
        <f aca="false">IF(ISNUMBER(D462),ROUND(ABS(D462)*100,0)-SUM(V462:Y462),0)</f>
        <v>0</v>
      </c>
      <c r="AA462" s="2" t="n">
        <f aca="false">ROUND(R462-V462,10)</f>
        <v>0</v>
      </c>
      <c r="AB462" s="2" t="n">
        <f aca="false">ROUND(S462-W462,10)</f>
        <v>0</v>
      </c>
      <c r="AC462" s="2" t="n">
        <f aca="false">ROUND(T462-X462,10)</f>
        <v>0</v>
      </c>
      <c r="AD462" s="2" t="n">
        <f aca="false">ROUND(U462-Y462,10)</f>
        <v>0</v>
      </c>
      <c r="AE462" s="2" t="n">
        <f aca="false">COUNTIFS($AA462:$AD462,"&gt;"&amp;AA462)+COUNTIFS($AA462:AA462,AA462)</f>
        <v>1</v>
      </c>
      <c r="AF462" s="2" t="n">
        <f aca="false">COUNTIFS($AA462:$AD462,"&gt;"&amp;AB462)+COUNTIFS($AA462:AB462,AB462)</f>
        <v>2</v>
      </c>
      <c r="AG462" s="2" t="n">
        <f aca="false">COUNTIFS($AA462:$AD462,"&gt;"&amp;AC462)+COUNTIFS($AA462:AC462,AC462)</f>
        <v>3</v>
      </c>
      <c r="AH462" s="2" t="n">
        <f aca="false">COUNTIFS($AA462:$AD462,"&gt;"&amp;AD462)+COUNTIFS($AA462:AD462,AD462)</f>
        <v>4</v>
      </c>
      <c r="AI462" s="2" t="str">
        <f aca="false">IF(COUNTA(A462:I462)=0,"",IF(OR(NOT(ISNUMBER(A462)),B462="",COUNTIFS(Reparto!$A$8:INDEX(Reparto!$A$8:$A$11,Reparto!$E$5),C462)&lt;&gt;1,NOT(ISNUMBER(D462)),ABS(D462-ROUND(D462,2))&gt;0.000001,MIN(J462:M462)&lt;0,SUM(J462:M462)&lt;=0,COUNT(J462:M462)&lt;&gt;4,ABS(SUM(N462:Q462)-D462)&gt;0.000001),"REVISAR datos","Correcto"))</f>
        <v/>
      </c>
    </row>
    <row r="463" customFormat="false" ht="24" hidden="false" customHeight="true" outlineLevel="0" collapsed="false">
      <c r="A463" s="19"/>
      <c r="B463" s="17"/>
      <c r="C463" s="17"/>
      <c r="D463" s="18"/>
      <c r="E463" s="17"/>
      <c r="F463" s="17"/>
      <c r="G463" s="17"/>
      <c r="H463" s="17"/>
      <c r="I463" s="17"/>
      <c r="J463" s="2" t="n">
        <f aca="false">IF(1&gt;Reparto!$E$5,0,IF(F463="",Reparto!$D$8,F463))</f>
        <v>1800</v>
      </c>
      <c r="K463" s="2" t="n">
        <f aca="false">IF(2&gt;Reparto!$E$5,0,IF(G463="",Reparto!$D$9,G463))</f>
        <v>1200</v>
      </c>
      <c r="L463" s="2" t="n">
        <f aca="false">IF(3&gt;Reparto!$E$5,0,IF(H463="",Reparto!$D$10,H463))</f>
        <v>0</v>
      </c>
      <c r="M463" s="2" t="n">
        <f aca="false">IF(4&gt;Reparto!$E$5,0,IF(I463="",Reparto!$D$11,I463))</f>
        <v>0</v>
      </c>
      <c r="N463" s="8" t="n">
        <f aca="false">IF(OR(NOT(ISNUMBER(D463)),SUM(J463:M463)&lt;=0),0,SIGN(D463)*(V463+IF(AE463&lt;=$Z463,1,0))/100)</f>
        <v>0</v>
      </c>
      <c r="O463" s="8" t="n">
        <f aca="false">IF(OR(NOT(ISNUMBER(D463)),SUM(J463:M463)&lt;=0),0,SIGN(D463)*(W463+IF(AF463&lt;=$Z463,1,0))/100)</f>
        <v>0</v>
      </c>
      <c r="P463" s="8" t="n">
        <f aca="false">IF(OR(NOT(ISNUMBER(D463)),SUM(J463:M463)&lt;=0),0,SIGN(D463)*(X463+IF(AG463&lt;=$Z463,1,0))/100)</f>
        <v>0</v>
      </c>
      <c r="Q463" s="8" t="n">
        <f aca="false">IF(OR(NOT(ISNUMBER(D463)),SUM(J463:M463)&lt;=0),0,SIGN(D463)*(Y463+IF(AH463&lt;=$Z463,1,0))/100)</f>
        <v>0</v>
      </c>
      <c r="R463" s="2" t="n">
        <f aca="false">IF(OR(NOT(ISNUMBER(D463)),SUM(J463:M463)&lt;=0),0,ROUND(ROUND(ABS(D463)*100,0)*J463/SUM(J463:M463),10))</f>
        <v>0</v>
      </c>
      <c r="S463" s="2" t="n">
        <f aca="false">IF(OR(NOT(ISNUMBER(D463)),SUM(J463:M463)&lt;=0),0,ROUND(ROUND(ABS(D463)*100,0)*K463/SUM(J463:M463),10))</f>
        <v>0</v>
      </c>
      <c r="T463" s="2" t="n">
        <f aca="false">IF(OR(NOT(ISNUMBER(D463)),SUM(J463:M463)&lt;=0),0,ROUND(ROUND(ABS(D463)*100,0)*L463/SUM(J463:M463),10))</f>
        <v>0</v>
      </c>
      <c r="U463" s="2" t="n">
        <f aca="false">IF(OR(NOT(ISNUMBER(D463)),SUM(J463:M463)&lt;=0),0,ROUND(ROUND(ABS(D463)*100,0)*M463/SUM(J463:M463),10))</f>
        <v>0</v>
      </c>
      <c r="V463" s="2" t="n">
        <f aca="false">INT(R463)</f>
        <v>0</v>
      </c>
      <c r="W463" s="2" t="n">
        <f aca="false">INT(S463)</f>
        <v>0</v>
      </c>
      <c r="X463" s="2" t="n">
        <f aca="false">INT(T463)</f>
        <v>0</v>
      </c>
      <c r="Y463" s="2" t="n">
        <f aca="false">INT(U463)</f>
        <v>0</v>
      </c>
      <c r="Z463" s="2" t="n">
        <f aca="false">IF(ISNUMBER(D463),ROUND(ABS(D463)*100,0)-SUM(V463:Y463),0)</f>
        <v>0</v>
      </c>
      <c r="AA463" s="2" t="n">
        <f aca="false">ROUND(R463-V463,10)</f>
        <v>0</v>
      </c>
      <c r="AB463" s="2" t="n">
        <f aca="false">ROUND(S463-W463,10)</f>
        <v>0</v>
      </c>
      <c r="AC463" s="2" t="n">
        <f aca="false">ROUND(T463-X463,10)</f>
        <v>0</v>
      </c>
      <c r="AD463" s="2" t="n">
        <f aca="false">ROUND(U463-Y463,10)</f>
        <v>0</v>
      </c>
      <c r="AE463" s="2" t="n">
        <f aca="false">COUNTIFS($AA463:$AD463,"&gt;"&amp;AA463)+COUNTIFS($AA463:AA463,AA463)</f>
        <v>1</v>
      </c>
      <c r="AF463" s="2" t="n">
        <f aca="false">COUNTIFS($AA463:$AD463,"&gt;"&amp;AB463)+COUNTIFS($AA463:AB463,AB463)</f>
        <v>2</v>
      </c>
      <c r="AG463" s="2" t="n">
        <f aca="false">COUNTIFS($AA463:$AD463,"&gt;"&amp;AC463)+COUNTIFS($AA463:AC463,AC463)</f>
        <v>3</v>
      </c>
      <c r="AH463" s="2" t="n">
        <f aca="false">COUNTIFS($AA463:$AD463,"&gt;"&amp;AD463)+COUNTIFS($AA463:AD463,AD463)</f>
        <v>4</v>
      </c>
      <c r="AI463" s="2" t="str">
        <f aca="false">IF(COUNTA(A463:I463)=0,"",IF(OR(NOT(ISNUMBER(A463)),B463="",COUNTIFS(Reparto!$A$8:INDEX(Reparto!$A$8:$A$11,Reparto!$E$5),C463)&lt;&gt;1,NOT(ISNUMBER(D463)),ABS(D463-ROUND(D463,2))&gt;0.000001,MIN(J463:M463)&lt;0,SUM(J463:M463)&lt;=0,COUNT(J463:M463)&lt;&gt;4,ABS(SUM(N463:Q463)-D463)&gt;0.000001),"REVISAR datos","Correcto"))</f>
        <v/>
      </c>
    </row>
    <row r="464" customFormat="false" ht="24" hidden="false" customHeight="true" outlineLevel="0" collapsed="false">
      <c r="A464" s="19"/>
      <c r="B464" s="17"/>
      <c r="C464" s="17"/>
      <c r="D464" s="18"/>
      <c r="E464" s="17"/>
      <c r="F464" s="17"/>
      <c r="G464" s="17"/>
      <c r="H464" s="17"/>
      <c r="I464" s="17"/>
      <c r="J464" s="2" t="n">
        <f aca="false">IF(1&gt;Reparto!$E$5,0,IF(F464="",Reparto!$D$8,F464))</f>
        <v>1800</v>
      </c>
      <c r="K464" s="2" t="n">
        <f aca="false">IF(2&gt;Reparto!$E$5,0,IF(G464="",Reparto!$D$9,G464))</f>
        <v>1200</v>
      </c>
      <c r="L464" s="2" t="n">
        <f aca="false">IF(3&gt;Reparto!$E$5,0,IF(H464="",Reparto!$D$10,H464))</f>
        <v>0</v>
      </c>
      <c r="M464" s="2" t="n">
        <f aca="false">IF(4&gt;Reparto!$E$5,0,IF(I464="",Reparto!$D$11,I464))</f>
        <v>0</v>
      </c>
      <c r="N464" s="8" t="n">
        <f aca="false">IF(OR(NOT(ISNUMBER(D464)),SUM(J464:M464)&lt;=0),0,SIGN(D464)*(V464+IF(AE464&lt;=$Z464,1,0))/100)</f>
        <v>0</v>
      </c>
      <c r="O464" s="8" t="n">
        <f aca="false">IF(OR(NOT(ISNUMBER(D464)),SUM(J464:M464)&lt;=0),0,SIGN(D464)*(W464+IF(AF464&lt;=$Z464,1,0))/100)</f>
        <v>0</v>
      </c>
      <c r="P464" s="8" t="n">
        <f aca="false">IF(OR(NOT(ISNUMBER(D464)),SUM(J464:M464)&lt;=0),0,SIGN(D464)*(X464+IF(AG464&lt;=$Z464,1,0))/100)</f>
        <v>0</v>
      </c>
      <c r="Q464" s="8" t="n">
        <f aca="false">IF(OR(NOT(ISNUMBER(D464)),SUM(J464:M464)&lt;=0),0,SIGN(D464)*(Y464+IF(AH464&lt;=$Z464,1,0))/100)</f>
        <v>0</v>
      </c>
      <c r="R464" s="2" t="n">
        <f aca="false">IF(OR(NOT(ISNUMBER(D464)),SUM(J464:M464)&lt;=0),0,ROUND(ROUND(ABS(D464)*100,0)*J464/SUM(J464:M464),10))</f>
        <v>0</v>
      </c>
      <c r="S464" s="2" t="n">
        <f aca="false">IF(OR(NOT(ISNUMBER(D464)),SUM(J464:M464)&lt;=0),0,ROUND(ROUND(ABS(D464)*100,0)*K464/SUM(J464:M464),10))</f>
        <v>0</v>
      </c>
      <c r="T464" s="2" t="n">
        <f aca="false">IF(OR(NOT(ISNUMBER(D464)),SUM(J464:M464)&lt;=0),0,ROUND(ROUND(ABS(D464)*100,0)*L464/SUM(J464:M464),10))</f>
        <v>0</v>
      </c>
      <c r="U464" s="2" t="n">
        <f aca="false">IF(OR(NOT(ISNUMBER(D464)),SUM(J464:M464)&lt;=0),0,ROUND(ROUND(ABS(D464)*100,0)*M464/SUM(J464:M464),10))</f>
        <v>0</v>
      </c>
      <c r="V464" s="2" t="n">
        <f aca="false">INT(R464)</f>
        <v>0</v>
      </c>
      <c r="W464" s="2" t="n">
        <f aca="false">INT(S464)</f>
        <v>0</v>
      </c>
      <c r="X464" s="2" t="n">
        <f aca="false">INT(T464)</f>
        <v>0</v>
      </c>
      <c r="Y464" s="2" t="n">
        <f aca="false">INT(U464)</f>
        <v>0</v>
      </c>
      <c r="Z464" s="2" t="n">
        <f aca="false">IF(ISNUMBER(D464),ROUND(ABS(D464)*100,0)-SUM(V464:Y464),0)</f>
        <v>0</v>
      </c>
      <c r="AA464" s="2" t="n">
        <f aca="false">ROUND(R464-V464,10)</f>
        <v>0</v>
      </c>
      <c r="AB464" s="2" t="n">
        <f aca="false">ROUND(S464-W464,10)</f>
        <v>0</v>
      </c>
      <c r="AC464" s="2" t="n">
        <f aca="false">ROUND(T464-X464,10)</f>
        <v>0</v>
      </c>
      <c r="AD464" s="2" t="n">
        <f aca="false">ROUND(U464-Y464,10)</f>
        <v>0</v>
      </c>
      <c r="AE464" s="2" t="n">
        <f aca="false">COUNTIFS($AA464:$AD464,"&gt;"&amp;AA464)+COUNTIFS($AA464:AA464,AA464)</f>
        <v>1</v>
      </c>
      <c r="AF464" s="2" t="n">
        <f aca="false">COUNTIFS($AA464:$AD464,"&gt;"&amp;AB464)+COUNTIFS($AA464:AB464,AB464)</f>
        <v>2</v>
      </c>
      <c r="AG464" s="2" t="n">
        <f aca="false">COUNTIFS($AA464:$AD464,"&gt;"&amp;AC464)+COUNTIFS($AA464:AC464,AC464)</f>
        <v>3</v>
      </c>
      <c r="AH464" s="2" t="n">
        <f aca="false">COUNTIFS($AA464:$AD464,"&gt;"&amp;AD464)+COUNTIFS($AA464:AD464,AD464)</f>
        <v>4</v>
      </c>
      <c r="AI464" s="2" t="str">
        <f aca="false">IF(COUNTA(A464:I464)=0,"",IF(OR(NOT(ISNUMBER(A464)),B464="",COUNTIFS(Reparto!$A$8:INDEX(Reparto!$A$8:$A$11,Reparto!$E$5),C464)&lt;&gt;1,NOT(ISNUMBER(D464)),ABS(D464-ROUND(D464,2))&gt;0.000001,MIN(J464:M464)&lt;0,SUM(J464:M464)&lt;=0,COUNT(J464:M464)&lt;&gt;4,ABS(SUM(N464:Q464)-D464)&gt;0.000001),"REVISAR datos","Correcto"))</f>
        <v/>
      </c>
    </row>
    <row r="465" customFormat="false" ht="24" hidden="false" customHeight="true" outlineLevel="0" collapsed="false">
      <c r="A465" s="19"/>
      <c r="B465" s="17"/>
      <c r="C465" s="17"/>
      <c r="D465" s="18"/>
      <c r="E465" s="17"/>
      <c r="F465" s="17"/>
      <c r="G465" s="17"/>
      <c r="H465" s="17"/>
      <c r="I465" s="17"/>
      <c r="J465" s="2" t="n">
        <f aca="false">IF(1&gt;Reparto!$E$5,0,IF(F465="",Reparto!$D$8,F465))</f>
        <v>1800</v>
      </c>
      <c r="K465" s="2" t="n">
        <f aca="false">IF(2&gt;Reparto!$E$5,0,IF(G465="",Reparto!$D$9,G465))</f>
        <v>1200</v>
      </c>
      <c r="L465" s="2" t="n">
        <f aca="false">IF(3&gt;Reparto!$E$5,0,IF(H465="",Reparto!$D$10,H465))</f>
        <v>0</v>
      </c>
      <c r="M465" s="2" t="n">
        <f aca="false">IF(4&gt;Reparto!$E$5,0,IF(I465="",Reparto!$D$11,I465))</f>
        <v>0</v>
      </c>
      <c r="N465" s="8" t="n">
        <f aca="false">IF(OR(NOT(ISNUMBER(D465)),SUM(J465:M465)&lt;=0),0,SIGN(D465)*(V465+IF(AE465&lt;=$Z465,1,0))/100)</f>
        <v>0</v>
      </c>
      <c r="O465" s="8" t="n">
        <f aca="false">IF(OR(NOT(ISNUMBER(D465)),SUM(J465:M465)&lt;=0),0,SIGN(D465)*(W465+IF(AF465&lt;=$Z465,1,0))/100)</f>
        <v>0</v>
      </c>
      <c r="P465" s="8" t="n">
        <f aca="false">IF(OR(NOT(ISNUMBER(D465)),SUM(J465:M465)&lt;=0),0,SIGN(D465)*(X465+IF(AG465&lt;=$Z465,1,0))/100)</f>
        <v>0</v>
      </c>
      <c r="Q465" s="8" t="n">
        <f aca="false">IF(OR(NOT(ISNUMBER(D465)),SUM(J465:M465)&lt;=0),0,SIGN(D465)*(Y465+IF(AH465&lt;=$Z465,1,0))/100)</f>
        <v>0</v>
      </c>
      <c r="R465" s="2" t="n">
        <f aca="false">IF(OR(NOT(ISNUMBER(D465)),SUM(J465:M465)&lt;=0),0,ROUND(ROUND(ABS(D465)*100,0)*J465/SUM(J465:M465),10))</f>
        <v>0</v>
      </c>
      <c r="S465" s="2" t="n">
        <f aca="false">IF(OR(NOT(ISNUMBER(D465)),SUM(J465:M465)&lt;=0),0,ROUND(ROUND(ABS(D465)*100,0)*K465/SUM(J465:M465),10))</f>
        <v>0</v>
      </c>
      <c r="T465" s="2" t="n">
        <f aca="false">IF(OR(NOT(ISNUMBER(D465)),SUM(J465:M465)&lt;=0),0,ROUND(ROUND(ABS(D465)*100,0)*L465/SUM(J465:M465),10))</f>
        <v>0</v>
      </c>
      <c r="U465" s="2" t="n">
        <f aca="false">IF(OR(NOT(ISNUMBER(D465)),SUM(J465:M465)&lt;=0),0,ROUND(ROUND(ABS(D465)*100,0)*M465/SUM(J465:M465),10))</f>
        <v>0</v>
      </c>
      <c r="V465" s="2" t="n">
        <f aca="false">INT(R465)</f>
        <v>0</v>
      </c>
      <c r="W465" s="2" t="n">
        <f aca="false">INT(S465)</f>
        <v>0</v>
      </c>
      <c r="X465" s="2" t="n">
        <f aca="false">INT(T465)</f>
        <v>0</v>
      </c>
      <c r="Y465" s="2" t="n">
        <f aca="false">INT(U465)</f>
        <v>0</v>
      </c>
      <c r="Z465" s="2" t="n">
        <f aca="false">IF(ISNUMBER(D465),ROUND(ABS(D465)*100,0)-SUM(V465:Y465),0)</f>
        <v>0</v>
      </c>
      <c r="AA465" s="2" t="n">
        <f aca="false">ROUND(R465-V465,10)</f>
        <v>0</v>
      </c>
      <c r="AB465" s="2" t="n">
        <f aca="false">ROUND(S465-W465,10)</f>
        <v>0</v>
      </c>
      <c r="AC465" s="2" t="n">
        <f aca="false">ROUND(T465-X465,10)</f>
        <v>0</v>
      </c>
      <c r="AD465" s="2" t="n">
        <f aca="false">ROUND(U465-Y465,10)</f>
        <v>0</v>
      </c>
      <c r="AE465" s="2" t="n">
        <f aca="false">COUNTIFS($AA465:$AD465,"&gt;"&amp;AA465)+COUNTIFS($AA465:AA465,AA465)</f>
        <v>1</v>
      </c>
      <c r="AF465" s="2" t="n">
        <f aca="false">COUNTIFS($AA465:$AD465,"&gt;"&amp;AB465)+COUNTIFS($AA465:AB465,AB465)</f>
        <v>2</v>
      </c>
      <c r="AG465" s="2" t="n">
        <f aca="false">COUNTIFS($AA465:$AD465,"&gt;"&amp;AC465)+COUNTIFS($AA465:AC465,AC465)</f>
        <v>3</v>
      </c>
      <c r="AH465" s="2" t="n">
        <f aca="false">COUNTIFS($AA465:$AD465,"&gt;"&amp;AD465)+COUNTIFS($AA465:AD465,AD465)</f>
        <v>4</v>
      </c>
      <c r="AI465" s="2" t="str">
        <f aca="false">IF(COUNTA(A465:I465)=0,"",IF(OR(NOT(ISNUMBER(A465)),B465="",COUNTIFS(Reparto!$A$8:INDEX(Reparto!$A$8:$A$11,Reparto!$E$5),C465)&lt;&gt;1,NOT(ISNUMBER(D465)),ABS(D465-ROUND(D465,2))&gt;0.000001,MIN(J465:M465)&lt;0,SUM(J465:M465)&lt;=0,COUNT(J465:M465)&lt;&gt;4,ABS(SUM(N465:Q465)-D465)&gt;0.000001),"REVISAR datos","Correcto"))</f>
        <v/>
      </c>
    </row>
    <row r="466" customFormat="false" ht="24" hidden="false" customHeight="true" outlineLevel="0" collapsed="false">
      <c r="A466" s="19"/>
      <c r="B466" s="17"/>
      <c r="C466" s="17"/>
      <c r="D466" s="18"/>
      <c r="E466" s="17"/>
      <c r="F466" s="17"/>
      <c r="G466" s="17"/>
      <c r="H466" s="17"/>
      <c r="I466" s="17"/>
      <c r="J466" s="2" t="n">
        <f aca="false">IF(1&gt;Reparto!$E$5,0,IF(F466="",Reparto!$D$8,F466))</f>
        <v>1800</v>
      </c>
      <c r="K466" s="2" t="n">
        <f aca="false">IF(2&gt;Reparto!$E$5,0,IF(G466="",Reparto!$D$9,G466))</f>
        <v>1200</v>
      </c>
      <c r="L466" s="2" t="n">
        <f aca="false">IF(3&gt;Reparto!$E$5,0,IF(H466="",Reparto!$D$10,H466))</f>
        <v>0</v>
      </c>
      <c r="M466" s="2" t="n">
        <f aca="false">IF(4&gt;Reparto!$E$5,0,IF(I466="",Reparto!$D$11,I466))</f>
        <v>0</v>
      </c>
      <c r="N466" s="8" t="n">
        <f aca="false">IF(OR(NOT(ISNUMBER(D466)),SUM(J466:M466)&lt;=0),0,SIGN(D466)*(V466+IF(AE466&lt;=$Z466,1,0))/100)</f>
        <v>0</v>
      </c>
      <c r="O466" s="8" t="n">
        <f aca="false">IF(OR(NOT(ISNUMBER(D466)),SUM(J466:M466)&lt;=0),0,SIGN(D466)*(W466+IF(AF466&lt;=$Z466,1,0))/100)</f>
        <v>0</v>
      </c>
      <c r="P466" s="8" t="n">
        <f aca="false">IF(OR(NOT(ISNUMBER(D466)),SUM(J466:M466)&lt;=0),0,SIGN(D466)*(X466+IF(AG466&lt;=$Z466,1,0))/100)</f>
        <v>0</v>
      </c>
      <c r="Q466" s="8" t="n">
        <f aca="false">IF(OR(NOT(ISNUMBER(D466)),SUM(J466:M466)&lt;=0),0,SIGN(D466)*(Y466+IF(AH466&lt;=$Z466,1,0))/100)</f>
        <v>0</v>
      </c>
      <c r="R466" s="2" t="n">
        <f aca="false">IF(OR(NOT(ISNUMBER(D466)),SUM(J466:M466)&lt;=0),0,ROUND(ROUND(ABS(D466)*100,0)*J466/SUM(J466:M466),10))</f>
        <v>0</v>
      </c>
      <c r="S466" s="2" t="n">
        <f aca="false">IF(OR(NOT(ISNUMBER(D466)),SUM(J466:M466)&lt;=0),0,ROUND(ROUND(ABS(D466)*100,0)*K466/SUM(J466:M466),10))</f>
        <v>0</v>
      </c>
      <c r="T466" s="2" t="n">
        <f aca="false">IF(OR(NOT(ISNUMBER(D466)),SUM(J466:M466)&lt;=0),0,ROUND(ROUND(ABS(D466)*100,0)*L466/SUM(J466:M466),10))</f>
        <v>0</v>
      </c>
      <c r="U466" s="2" t="n">
        <f aca="false">IF(OR(NOT(ISNUMBER(D466)),SUM(J466:M466)&lt;=0),0,ROUND(ROUND(ABS(D466)*100,0)*M466/SUM(J466:M466),10))</f>
        <v>0</v>
      </c>
      <c r="V466" s="2" t="n">
        <f aca="false">INT(R466)</f>
        <v>0</v>
      </c>
      <c r="W466" s="2" t="n">
        <f aca="false">INT(S466)</f>
        <v>0</v>
      </c>
      <c r="X466" s="2" t="n">
        <f aca="false">INT(T466)</f>
        <v>0</v>
      </c>
      <c r="Y466" s="2" t="n">
        <f aca="false">INT(U466)</f>
        <v>0</v>
      </c>
      <c r="Z466" s="2" t="n">
        <f aca="false">IF(ISNUMBER(D466),ROUND(ABS(D466)*100,0)-SUM(V466:Y466),0)</f>
        <v>0</v>
      </c>
      <c r="AA466" s="2" t="n">
        <f aca="false">ROUND(R466-V466,10)</f>
        <v>0</v>
      </c>
      <c r="AB466" s="2" t="n">
        <f aca="false">ROUND(S466-W466,10)</f>
        <v>0</v>
      </c>
      <c r="AC466" s="2" t="n">
        <f aca="false">ROUND(T466-X466,10)</f>
        <v>0</v>
      </c>
      <c r="AD466" s="2" t="n">
        <f aca="false">ROUND(U466-Y466,10)</f>
        <v>0</v>
      </c>
      <c r="AE466" s="2" t="n">
        <f aca="false">COUNTIFS($AA466:$AD466,"&gt;"&amp;AA466)+COUNTIFS($AA466:AA466,AA466)</f>
        <v>1</v>
      </c>
      <c r="AF466" s="2" t="n">
        <f aca="false">COUNTIFS($AA466:$AD466,"&gt;"&amp;AB466)+COUNTIFS($AA466:AB466,AB466)</f>
        <v>2</v>
      </c>
      <c r="AG466" s="2" t="n">
        <f aca="false">COUNTIFS($AA466:$AD466,"&gt;"&amp;AC466)+COUNTIFS($AA466:AC466,AC466)</f>
        <v>3</v>
      </c>
      <c r="AH466" s="2" t="n">
        <f aca="false">COUNTIFS($AA466:$AD466,"&gt;"&amp;AD466)+COUNTIFS($AA466:AD466,AD466)</f>
        <v>4</v>
      </c>
      <c r="AI466" s="2" t="str">
        <f aca="false">IF(COUNTA(A466:I466)=0,"",IF(OR(NOT(ISNUMBER(A466)),B466="",COUNTIFS(Reparto!$A$8:INDEX(Reparto!$A$8:$A$11,Reparto!$E$5),C466)&lt;&gt;1,NOT(ISNUMBER(D466)),ABS(D466-ROUND(D466,2))&gt;0.000001,MIN(J466:M466)&lt;0,SUM(J466:M466)&lt;=0,COUNT(J466:M466)&lt;&gt;4,ABS(SUM(N466:Q466)-D466)&gt;0.000001),"REVISAR datos","Correcto"))</f>
        <v/>
      </c>
    </row>
    <row r="467" customFormat="false" ht="24" hidden="false" customHeight="true" outlineLevel="0" collapsed="false">
      <c r="A467" s="19"/>
      <c r="B467" s="17"/>
      <c r="C467" s="17"/>
      <c r="D467" s="18"/>
      <c r="E467" s="17"/>
      <c r="F467" s="17"/>
      <c r="G467" s="17"/>
      <c r="H467" s="17"/>
      <c r="I467" s="17"/>
      <c r="J467" s="2" t="n">
        <f aca="false">IF(1&gt;Reparto!$E$5,0,IF(F467="",Reparto!$D$8,F467))</f>
        <v>1800</v>
      </c>
      <c r="K467" s="2" t="n">
        <f aca="false">IF(2&gt;Reparto!$E$5,0,IF(G467="",Reparto!$D$9,G467))</f>
        <v>1200</v>
      </c>
      <c r="L467" s="2" t="n">
        <f aca="false">IF(3&gt;Reparto!$E$5,0,IF(H467="",Reparto!$D$10,H467))</f>
        <v>0</v>
      </c>
      <c r="M467" s="2" t="n">
        <f aca="false">IF(4&gt;Reparto!$E$5,0,IF(I467="",Reparto!$D$11,I467))</f>
        <v>0</v>
      </c>
      <c r="N467" s="8" t="n">
        <f aca="false">IF(OR(NOT(ISNUMBER(D467)),SUM(J467:M467)&lt;=0),0,SIGN(D467)*(V467+IF(AE467&lt;=$Z467,1,0))/100)</f>
        <v>0</v>
      </c>
      <c r="O467" s="8" t="n">
        <f aca="false">IF(OR(NOT(ISNUMBER(D467)),SUM(J467:M467)&lt;=0),0,SIGN(D467)*(W467+IF(AF467&lt;=$Z467,1,0))/100)</f>
        <v>0</v>
      </c>
      <c r="P467" s="8" t="n">
        <f aca="false">IF(OR(NOT(ISNUMBER(D467)),SUM(J467:M467)&lt;=0),0,SIGN(D467)*(X467+IF(AG467&lt;=$Z467,1,0))/100)</f>
        <v>0</v>
      </c>
      <c r="Q467" s="8" t="n">
        <f aca="false">IF(OR(NOT(ISNUMBER(D467)),SUM(J467:M467)&lt;=0),0,SIGN(D467)*(Y467+IF(AH467&lt;=$Z467,1,0))/100)</f>
        <v>0</v>
      </c>
      <c r="R467" s="2" t="n">
        <f aca="false">IF(OR(NOT(ISNUMBER(D467)),SUM(J467:M467)&lt;=0),0,ROUND(ROUND(ABS(D467)*100,0)*J467/SUM(J467:M467),10))</f>
        <v>0</v>
      </c>
      <c r="S467" s="2" t="n">
        <f aca="false">IF(OR(NOT(ISNUMBER(D467)),SUM(J467:M467)&lt;=0),0,ROUND(ROUND(ABS(D467)*100,0)*K467/SUM(J467:M467),10))</f>
        <v>0</v>
      </c>
      <c r="T467" s="2" t="n">
        <f aca="false">IF(OR(NOT(ISNUMBER(D467)),SUM(J467:M467)&lt;=0),0,ROUND(ROUND(ABS(D467)*100,0)*L467/SUM(J467:M467),10))</f>
        <v>0</v>
      </c>
      <c r="U467" s="2" t="n">
        <f aca="false">IF(OR(NOT(ISNUMBER(D467)),SUM(J467:M467)&lt;=0),0,ROUND(ROUND(ABS(D467)*100,0)*M467/SUM(J467:M467),10))</f>
        <v>0</v>
      </c>
      <c r="V467" s="2" t="n">
        <f aca="false">INT(R467)</f>
        <v>0</v>
      </c>
      <c r="W467" s="2" t="n">
        <f aca="false">INT(S467)</f>
        <v>0</v>
      </c>
      <c r="X467" s="2" t="n">
        <f aca="false">INT(T467)</f>
        <v>0</v>
      </c>
      <c r="Y467" s="2" t="n">
        <f aca="false">INT(U467)</f>
        <v>0</v>
      </c>
      <c r="Z467" s="2" t="n">
        <f aca="false">IF(ISNUMBER(D467),ROUND(ABS(D467)*100,0)-SUM(V467:Y467),0)</f>
        <v>0</v>
      </c>
      <c r="AA467" s="2" t="n">
        <f aca="false">ROUND(R467-V467,10)</f>
        <v>0</v>
      </c>
      <c r="AB467" s="2" t="n">
        <f aca="false">ROUND(S467-W467,10)</f>
        <v>0</v>
      </c>
      <c r="AC467" s="2" t="n">
        <f aca="false">ROUND(T467-X467,10)</f>
        <v>0</v>
      </c>
      <c r="AD467" s="2" t="n">
        <f aca="false">ROUND(U467-Y467,10)</f>
        <v>0</v>
      </c>
      <c r="AE467" s="2" t="n">
        <f aca="false">COUNTIFS($AA467:$AD467,"&gt;"&amp;AA467)+COUNTIFS($AA467:AA467,AA467)</f>
        <v>1</v>
      </c>
      <c r="AF467" s="2" t="n">
        <f aca="false">COUNTIFS($AA467:$AD467,"&gt;"&amp;AB467)+COUNTIFS($AA467:AB467,AB467)</f>
        <v>2</v>
      </c>
      <c r="AG467" s="2" t="n">
        <f aca="false">COUNTIFS($AA467:$AD467,"&gt;"&amp;AC467)+COUNTIFS($AA467:AC467,AC467)</f>
        <v>3</v>
      </c>
      <c r="AH467" s="2" t="n">
        <f aca="false">COUNTIFS($AA467:$AD467,"&gt;"&amp;AD467)+COUNTIFS($AA467:AD467,AD467)</f>
        <v>4</v>
      </c>
      <c r="AI467" s="2" t="str">
        <f aca="false">IF(COUNTA(A467:I467)=0,"",IF(OR(NOT(ISNUMBER(A467)),B467="",COUNTIFS(Reparto!$A$8:INDEX(Reparto!$A$8:$A$11,Reparto!$E$5),C467)&lt;&gt;1,NOT(ISNUMBER(D467)),ABS(D467-ROUND(D467,2))&gt;0.000001,MIN(J467:M467)&lt;0,SUM(J467:M467)&lt;=0,COUNT(J467:M467)&lt;&gt;4,ABS(SUM(N467:Q467)-D467)&gt;0.000001),"REVISAR datos","Correcto"))</f>
        <v/>
      </c>
    </row>
    <row r="468" customFormat="false" ht="24" hidden="false" customHeight="true" outlineLevel="0" collapsed="false">
      <c r="A468" s="19"/>
      <c r="B468" s="17"/>
      <c r="C468" s="17"/>
      <c r="D468" s="18"/>
      <c r="E468" s="17"/>
      <c r="F468" s="17"/>
      <c r="G468" s="17"/>
      <c r="H468" s="17"/>
      <c r="I468" s="17"/>
      <c r="J468" s="2" t="n">
        <f aca="false">IF(1&gt;Reparto!$E$5,0,IF(F468="",Reparto!$D$8,F468))</f>
        <v>1800</v>
      </c>
      <c r="K468" s="2" t="n">
        <f aca="false">IF(2&gt;Reparto!$E$5,0,IF(G468="",Reparto!$D$9,G468))</f>
        <v>1200</v>
      </c>
      <c r="L468" s="2" t="n">
        <f aca="false">IF(3&gt;Reparto!$E$5,0,IF(H468="",Reparto!$D$10,H468))</f>
        <v>0</v>
      </c>
      <c r="M468" s="2" t="n">
        <f aca="false">IF(4&gt;Reparto!$E$5,0,IF(I468="",Reparto!$D$11,I468))</f>
        <v>0</v>
      </c>
      <c r="N468" s="8" t="n">
        <f aca="false">IF(OR(NOT(ISNUMBER(D468)),SUM(J468:M468)&lt;=0),0,SIGN(D468)*(V468+IF(AE468&lt;=$Z468,1,0))/100)</f>
        <v>0</v>
      </c>
      <c r="O468" s="8" t="n">
        <f aca="false">IF(OR(NOT(ISNUMBER(D468)),SUM(J468:M468)&lt;=0),0,SIGN(D468)*(W468+IF(AF468&lt;=$Z468,1,0))/100)</f>
        <v>0</v>
      </c>
      <c r="P468" s="8" t="n">
        <f aca="false">IF(OR(NOT(ISNUMBER(D468)),SUM(J468:M468)&lt;=0),0,SIGN(D468)*(X468+IF(AG468&lt;=$Z468,1,0))/100)</f>
        <v>0</v>
      </c>
      <c r="Q468" s="8" t="n">
        <f aca="false">IF(OR(NOT(ISNUMBER(D468)),SUM(J468:M468)&lt;=0),0,SIGN(D468)*(Y468+IF(AH468&lt;=$Z468,1,0))/100)</f>
        <v>0</v>
      </c>
      <c r="R468" s="2" t="n">
        <f aca="false">IF(OR(NOT(ISNUMBER(D468)),SUM(J468:M468)&lt;=0),0,ROUND(ROUND(ABS(D468)*100,0)*J468/SUM(J468:M468),10))</f>
        <v>0</v>
      </c>
      <c r="S468" s="2" t="n">
        <f aca="false">IF(OR(NOT(ISNUMBER(D468)),SUM(J468:M468)&lt;=0),0,ROUND(ROUND(ABS(D468)*100,0)*K468/SUM(J468:M468),10))</f>
        <v>0</v>
      </c>
      <c r="T468" s="2" t="n">
        <f aca="false">IF(OR(NOT(ISNUMBER(D468)),SUM(J468:M468)&lt;=0),0,ROUND(ROUND(ABS(D468)*100,0)*L468/SUM(J468:M468),10))</f>
        <v>0</v>
      </c>
      <c r="U468" s="2" t="n">
        <f aca="false">IF(OR(NOT(ISNUMBER(D468)),SUM(J468:M468)&lt;=0),0,ROUND(ROUND(ABS(D468)*100,0)*M468/SUM(J468:M468),10))</f>
        <v>0</v>
      </c>
      <c r="V468" s="2" t="n">
        <f aca="false">INT(R468)</f>
        <v>0</v>
      </c>
      <c r="W468" s="2" t="n">
        <f aca="false">INT(S468)</f>
        <v>0</v>
      </c>
      <c r="X468" s="2" t="n">
        <f aca="false">INT(T468)</f>
        <v>0</v>
      </c>
      <c r="Y468" s="2" t="n">
        <f aca="false">INT(U468)</f>
        <v>0</v>
      </c>
      <c r="Z468" s="2" t="n">
        <f aca="false">IF(ISNUMBER(D468),ROUND(ABS(D468)*100,0)-SUM(V468:Y468),0)</f>
        <v>0</v>
      </c>
      <c r="AA468" s="2" t="n">
        <f aca="false">ROUND(R468-V468,10)</f>
        <v>0</v>
      </c>
      <c r="AB468" s="2" t="n">
        <f aca="false">ROUND(S468-W468,10)</f>
        <v>0</v>
      </c>
      <c r="AC468" s="2" t="n">
        <f aca="false">ROUND(T468-X468,10)</f>
        <v>0</v>
      </c>
      <c r="AD468" s="2" t="n">
        <f aca="false">ROUND(U468-Y468,10)</f>
        <v>0</v>
      </c>
      <c r="AE468" s="2" t="n">
        <f aca="false">COUNTIFS($AA468:$AD468,"&gt;"&amp;AA468)+COUNTIFS($AA468:AA468,AA468)</f>
        <v>1</v>
      </c>
      <c r="AF468" s="2" t="n">
        <f aca="false">COUNTIFS($AA468:$AD468,"&gt;"&amp;AB468)+COUNTIFS($AA468:AB468,AB468)</f>
        <v>2</v>
      </c>
      <c r="AG468" s="2" t="n">
        <f aca="false">COUNTIFS($AA468:$AD468,"&gt;"&amp;AC468)+COUNTIFS($AA468:AC468,AC468)</f>
        <v>3</v>
      </c>
      <c r="AH468" s="2" t="n">
        <f aca="false">COUNTIFS($AA468:$AD468,"&gt;"&amp;AD468)+COUNTIFS($AA468:AD468,AD468)</f>
        <v>4</v>
      </c>
      <c r="AI468" s="2" t="str">
        <f aca="false">IF(COUNTA(A468:I468)=0,"",IF(OR(NOT(ISNUMBER(A468)),B468="",COUNTIFS(Reparto!$A$8:INDEX(Reparto!$A$8:$A$11,Reparto!$E$5),C468)&lt;&gt;1,NOT(ISNUMBER(D468)),ABS(D468-ROUND(D468,2))&gt;0.000001,MIN(J468:M468)&lt;0,SUM(J468:M468)&lt;=0,COUNT(J468:M468)&lt;&gt;4,ABS(SUM(N468:Q468)-D468)&gt;0.000001),"REVISAR datos","Correcto"))</f>
        <v/>
      </c>
    </row>
    <row r="469" customFormat="false" ht="24" hidden="false" customHeight="true" outlineLevel="0" collapsed="false">
      <c r="A469" s="19"/>
      <c r="B469" s="17"/>
      <c r="C469" s="17"/>
      <c r="D469" s="18"/>
      <c r="E469" s="17"/>
      <c r="F469" s="17"/>
      <c r="G469" s="17"/>
      <c r="H469" s="17"/>
      <c r="I469" s="17"/>
      <c r="J469" s="2" t="n">
        <f aca="false">IF(1&gt;Reparto!$E$5,0,IF(F469="",Reparto!$D$8,F469))</f>
        <v>1800</v>
      </c>
      <c r="K469" s="2" t="n">
        <f aca="false">IF(2&gt;Reparto!$E$5,0,IF(G469="",Reparto!$D$9,G469))</f>
        <v>1200</v>
      </c>
      <c r="L469" s="2" t="n">
        <f aca="false">IF(3&gt;Reparto!$E$5,0,IF(H469="",Reparto!$D$10,H469))</f>
        <v>0</v>
      </c>
      <c r="M469" s="2" t="n">
        <f aca="false">IF(4&gt;Reparto!$E$5,0,IF(I469="",Reparto!$D$11,I469))</f>
        <v>0</v>
      </c>
      <c r="N469" s="8" t="n">
        <f aca="false">IF(OR(NOT(ISNUMBER(D469)),SUM(J469:M469)&lt;=0),0,SIGN(D469)*(V469+IF(AE469&lt;=$Z469,1,0))/100)</f>
        <v>0</v>
      </c>
      <c r="O469" s="8" t="n">
        <f aca="false">IF(OR(NOT(ISNUMBER(D469)),SUM(J469:M469)&lt;=0),0,SIGN(D469)*(W469+IF(AF469&lt;=$Z469,1,0))/100)</f>
        <v>0</v>
      </c>
      <c r="P469" s="8" t="n">
        <f aca="false">IF(OR(NOT(ISNUMBER(D469)),SUM(J469:M469)&lt;=0),0,SIGN(D469)*(X469+IF(AG469&lt;=$Z469,1,0))/100)</f>
        <v>0</v>
      </c>
      <c r="Q469" s="8" t="n">
        <f aca="false">IF(OR(NOT(ISNUMBER(D469)),SUM(J469:M469)&lt;=0),0,SIGN(D469)*(Y469+IF(AH469&lt;=$Z469,1,0))/100)</f>
        <v>0</v>
      </c>
      <c r="R469" s="2" t="n">
        <f aca="false">IF(OR(NOT(ISNUMBER(D469)),SUM(J469:M469)&lt;=0),0,ROUND(ROUND(ABS(D469)*100,0)*J469/SUM(J469:M469),10))</f>
        <v>0</v>
      </c>
      <c r="S469" s="2" t="n">
        <f aca="false">IF(OR(NOT(ISNUMBER(D469)),SUM(J469:M469)&lt;=0),0,ROUND(ROUND(ABS(D469)*100,0)*K469/SUM(J469:M469),10))</f>
        <v>0</v>
      </c>
      <c r="T469" s="2" t="n">
        <f aca="false">IF(OR(NOT(ISNUMBER(D469)),SUM(J469:M469)&lt;=0),0,ROUND(ROUND(ABS(D469)*100,0)*L469/SUM(J469:M469),10))</f>
        <v>0</v>
      </c>
      <c r="U469" s="2" t="n">
        <f aca="false">IF(OR(NOT(ISNUMBER(D469)),SUM(J469:M469)&lt;=0),0,ROUND(ROUND(ABS(D469)*100,0)*M469/SUM(J469:M469),10))</f>
        <v>0</v>
      </c>
      <c r="V469" s="2" t="n">
        <f aca="false">INT(R469)</f>
        <v>0</v>
      </c>
      <c r="W469" s="2" t="n">
        <f aca="false">INT(S469)</f>
        <v>0</v>
      </c>
      <c r="X469" s="2" t="n">
        <f aca="false">INT(T469)</f>
        <v>0</v>
      </c>
      <c r="Y469" s="2" t="n">
        <f aca="false">INT(U469)</f>
        <v>0</v>
      </c>
      <c r="Z469" s="2" t="n">
        <f aca="false">IF(ISNUMBER(D469),ROUND(ABS(D469)*100,0)-SUM(V469:Y469),0)</f>
        <v>0</v>
      </c>
      <c r="AA469" s="2" t="n">
        <f aca="false">ROUND(R469-V469,10)</f>
        <v>0</v>
      </c>
      <c r="AB469" s="2" t="n">
        <f aca="false">ROUND(S469-W469,10)</f>
        <v>0</v>
      </c>
      <c r="AC469" s="2" t="n">
        <f aca="false">ROUND(T469-X469,10)</f>
        <v>0</v>
      </c>
      <c r="AD469" s="2" t="n">
        <f aca="false">ROUND(U469-Y469,10)</f>
        <v>0</v>
      </c>
      <c r="AE469" s="2" t="n">
        <f aca="false">COUNTIFS($AA469:$AD469,"&gt;"&amp;AA469)+COUNTIFS($AA469:AA469,AA469)</f>
        <v>1</v>
      </c>
      <c r="AF469" s="2" t="n">
        <f aca="false">COUNTIFS($AA469:$AD469,"&gt;"&amp;AB469)+COUNTIFS($AA469:AB469,AB469)</f>
        <v>2</v>
      </c>
      <c r="AG469" s="2" t="n">
        <f aca="false">COUNTIFS($AA469:$AD469,"&gt;"&amp;AC469)+COUNTIFS($AA469:AC469,AC469)</f>
        <v>3</v>
      </c>
      <c r="AH469" s="2" t="n">
        <f aca="false">COUNTIFS($AA469:$AD469,"&gt;"&amp;AD469)+COUNTIFS($AA469:AD469,AD469)</f>
        <v>4</v>
      </c>
      <c r="AI469" s="2" t="str">
        <f aca="false">IF(COUNTA(A469:I469)=0,"",IF(OR(NOT(ISNUMBER(A469)),B469="",COUNTIFS(Reparto!$A$8:INDEX(Reparto!$A$8:$A$11,Reparto!$E$5),C469)&lt;&gt;1,NOT(ISNUMBER(D469)),ABS(D469-ROUND(D469,2))&gt;0.000001,MIN(J469:M469)&lt;0,SUM(J469:M469)&lt;=0,COUNT(J469:M469)&lt;&gt;4,ABS(SUM(N469:Q469)-D469)&gt;0.000001),"REVISAR datos","Correcto"))</f>
        <v/>
      </c>
    </row>
    <row r="470" customFormat="false" ht="24" hidden="false" customHeight="true" outlineLevel="0" collapsed="false">
      <c r="A470" s="19"/>
      <c r="B470" s="17"/>
      <c r="C470" s="17"/>
      <c r="D470" s="18"/>
      <c r="E470" s="17"/>
      <c r="F470" s="17"/>
      <c r="G470" s="17"/>
      <c r="H470" s="17"/>
      <c r="I470" s="17"/>
      <c r="J470" s="2" t="n">
        <f aca="false">IF(1&gt;Reparto!$E$5,0,IF(F470="",Reparto!$D$8,F470))</f>
        <v>1800</v>
      </c>
      <c r="K470" s="2" t="n">
        <f aca="false">IF(2&gt;Reparto!$E$5,0,IF(G470="",Reparto!$D$9,G470))</f>
        <v>1200</v>
      </c>
      <c r="L470" s="2" t="n">
        <f aca="false">IF(3&gt;Reparto!$E$5,0,IF(H470="",Reparto!$D$10,H470))</f>
        <v>0</v>
      </c>
      <c r="M470" s="2" t="n">
        <f aca="false">IF(4&gt;Reparto!$E$5,0,IF(I470="",Reparto!$D$11,I470))</f>
        <v>0</v>
      </c>
      <c r="N470" s="8" t="n">
        <f aca="false">IF(OR(NOT(ISNUMBER(D470)),SUM(J470:M470)&lt;=0),0,SIGN(D470)*(V470+IF(AE470&lt;=$Z470,1,0))/100)</f>
        <v>0</v>
      </c>
      <c r="O470" s="8" t="n">
        <f aca="false">IF(OR(NOT(ISNUMBER(D470)),SUM(J470:M470)&lt;=0),0,SIGN(D470)*(W470+IF(AF470&lt;=$Z470,1,0))/100)</f>
        <v>0</v>
      </c>
      <c r="P470" s="8" t="n">
        <f aca="false">IF(OR(NOT(ISNUMBER(D470)),SUM(J470:M470)&lt;=0),0,SIGN(D470)*(X470+IF(AG470&lt;=$Z470,1,0))/100)</f>
        <v>0</v>
      </c>
      <c r="Q470" s="8" t="n">
        <f aca="false">IF(OR(NOT(ISNUMBER(D470)),SUM(J470:M470)&lt;=0),0,SIGN(D470)*(Y470+IF(AH470&lt;=$Z470,1,0))/100)</f>
        <v>0</v>
      </c>
      <c r="R470" s="2" t="n">
        <f aca="false">IF(OR(NOT(ISNUMBER(D470)),SUM(J470:M470)&lt;=0),0,ROUND(ROUND(ABS(D470)*100,0)*J470/SUM(J470:M470),10))</f>
        <v>0</v>
      </c>
      <c r="S470" s="2" t="n">
        <f aca="false">IF(OR(NOT(ISNUMBER(D470)),SUM(J470:M470)&lt;=0),0,ROUND(ROUND(ABS(D470)*100,0)*K470/SUM(J470:M470),10))</f>
        <v>0</v>
      </c>
      <c r="T470" s="2" t="n">
        <f aca="false">IF(OR(NOT(ISNUMBER(D470)),SUM(J470:M470)&lt;=0),0,ROUND(ROUND(ABS(D470)*100,0)*L470/SUM(J470:M470),10))</f>
        <v>0</v>
      </c>
      <c r="U470" s="2" t="n">
        <f aca="false">IF(OR(NOT(ISNUMBER(D470)),SUM(J470:M470)&lt;=0),0,ROUND(ROUND(ABS(D470)*100,0)*M470/SUM(J470:M470),10))</f>
        <v>0</v>
      </c>
      <c r="V470" s="2" t="n">
        <f aca="false">INT(R470)</f>
        <v>0</v>
      </c>
      <c r="W470" s="2" t="n">
        <f aca="false">INT(S470)</f>
        <v>0</v>
      </c>
      <c r="X470" s="2" t="n">
        <f aca="false">INT(T470)</f>
        <v>0</v>
      </c>
      <c r="Y470" s="2" t="n">
        <f aca="false">INT(U470)</f>
        <v>0</v>
      </c>
      <c r="Z470" s="2" t="n">
        <f aca="false">IF(ISNUMBER(D470),ROUND(ABS(D470)*100,0)-SUM(V470:Y470),0)</f>
        <v>0</v>
      </c>
      <c r="AA470" s="2" t="n">
        <f aca="false">ROUND(R470-V470,10)</f>
        <v>0</v>
      </c>
      <c r="AB470" s="2" t="n">
        <f aca="false">ROUND(S470-W470,10)</f>
        <v>0</v>
      </c>
      <c r="AC470" s="2" t="n">
        <f aca="false">ROUND(T470-X470,10)</f>
        <v>0</v>
      </c>
      <c r="AD470" s="2" t="n">
        <f aca="false">ROUND(U470-Y470,10)</f>
        <v>0</v>
      </c>
      <c r="AE470" s="2" t="n">
        <f aca="false">COUNTIFS($AA470:$AD470,"&gt;"&amp;AA470)+COUNTIFS($AA470:AA470,AA470)</f>
        <v>1</v>
      </c>
      <c r="AF470" s="2" t="n">
        <f aca="false">COUNTIFS($AA470:$AD470,"&gt;"&amp;AB470)+COUNTIFS($AA470:AB470,AB470)</f>
        <v>2</v>
      </c>
      <c r="AG470" s="2" t="n">
        <f aca="false">COUNTIFS($AA470:$AD470,"&gt;"&amp;AC470)+COUNTIFS($AA470:AC470,AC470)</f>
        <v>3</v>
      </c>
      <c r="AH470" s="2" t="n">
        <f aca="false">COUNTIFS($AA470:$AD470,"&gt;"&amp;AD470)+COUNTIFS($AA470:AD470,AD470)</f>
        <v>4</v>
      </c>
      <c r="AI470" s="2" t="str">
        <f aca="false">IF(COUNTA(A470:I470)=0,"",IF(OR(NOT(ISNUMBER(A470)),B470="",COUNTIFS(Reparto!$A$8:INDEX(Reparto!$A$8:$A$11,Reparto!$E$5),C470)&lt;&gt;1,NOT(ISNUMBER(D470)),ABS(D470-ROUND(D470,2))&gt;0.000001,MIN(J470:M470)&lt;0,SUM(J470:M470)&lt;=0,COUNT(J470:M470)&lt;&gt;4,ABS(SUM(N470:Q470)-D470)&gt;0.000001),"REVISAR datos","Correcto"))</f>
        <v/>
      </c>
    </row>
    <row r="471" customFormat="false" ht="24" hidden="false" customHeight="true" outlineLevel="0" collapsed="false">
      <c r="A471" s="19"/>
      <c r="B471" s="17"/>
      <c r="C471" s="17"/>
      <c r="D471" s="18"/>
      <c r="E471" s="17"/>
      <c r="F471" s="17"/>
      <c r="G471" s="17"/>
      <c r="H471" s="17"/>
      <c r="I471" s="17"/>
      <c r="J471" s="2" t="n">
        <f aca="false">IF(1&gt;Reparto!$E$5,0,IF(F471="",Reparto!$D$8,F471))</f>
        <v>1800</v>
      </c>
      <c r="K471" s="2" t="n">
        <f aca="false">IF(2&gt;Reparto!$E$5,0,IF(G471="",Reparto!$D$9,G471))</f>
        <v>1200</v>
      </c>
      <c r="L471" s="2" t="n">
        <f aca="false">IF(3&gt;Reparto!$E$5,0,IF(H471="",Reparto!$D$10,H471))</f>
        <v>0</v>
      </c>
      <c r="M471" s="2" t="n">
        <f aca="false">IF(4&gt;Reparto!$E$5,0,IF(I471="",Reparto!$D$11,I471))</f>
        <v>0</v>
      </c>
      <c r="N471" s="8" t="n">
        <f aca="false">IF(OR(NOT(ISNUMBER(D471)),SUM(J471:M471)&lt;=0),0,SIGN(D471)*(V471+IF(AE471&lt;=$Z471,1,0))/100)</f>
        <v>0</v>
      </c>
      <c r="O471" s="8" t="n">
        <f aca="false">IF(OR(NOT(ISNUMBER(D471)),SUM(J471:M471)&lt;=0),0,SIGN(D471)*(W471+IF(AF471&lt;=$Z471,1,0))/100)</f>
        <v>0</v>
      </c>
      <c r="P471" s="8" t="n">
        <f aca="false">IF(OR(NOT(ISNUMBER(D471)),SUM(J471:M471)&lt;=0),0,SIGN(D471)*(X471+IF(AG471&lt;=$Z471,1,0))/100)</f>
        <v>0</v>
      </c>
      <c r="Q471" s="8" t="n">
        <f aca="false">IF(OR(NOT(ISNUMBER(D471)),SUM(J471:M471)&lt;=0),0,SIGN(D471)*(Y471+IF(AH471&lt;=$Z471,1,0))/100)</f>
        <v>0</v>
      </c>
      <c r="R471" s="2" t="n">
        <f aca="false">IF(OR(NOT(ISNUMBER(D471)),SUM(J471:M471)&lt;=0),0,ROUND(ROUND(ABS(D471)*100,0)*J471/SUM(J471:M471),10))</f>
        <v>0</v>
      </c>
      <c r="S471" s="2" t="n">
        <f aca="false">IF(OR(NOT(ISNUMBER(D471)),SUM(J471:M471)&lt;=0),0,ROUND(ROUND(ABS(D471)*100,0)*K471/SUM(J471:M471),10))</f>
        <v>0</v>
      </c>
      <c r="T471" s="2" t="n">
        <f aca="false">IF(OR(NOT(ISNUMBER(D471)),SUM(J471:M471)&lt;=0),0,ROUND(ROUND(ABS(D471)*100,0)*L471/SUM(J471:M471),10))</f>
        <v>0</v>
      </c>
      <c r="U471" s="2" t="n">
        <f aca="false">IF(OR(NOT(ISNUMBER(D471)),SUM(J471:M471)&lt;=0),0,ROUND(ROUND(ABS(D471)*100,0)*M471/SUM(J471:M471),10))</f>
        <v>0</v>
      </c>
      <c r="V471" s="2" t="n">
        <f aca="false">INT(R471)</f>
        <v>0</v>
      </c>
      <c r="W471" s="2" t="n">
        <f aca="false">INT(S471)</f>
        <v>0</v>
      </c>
      <c r="X471" s="2" t="n">
        <f aca="false">INT(T471)</f>
        <v>0</v>
      </c>
      <c r="Y471" s="2" t="n">
        <f aca="false">INT(U471)</f>
        <v>0</v>
      </c>
      <c r="Z471" s="2" t="n">
        <f aca="false">IF(ISNUMBER(D471),ROUND(ABS(D471)*100,0)-SUM(V471:Y471),0)</f>
        <v>0</v>
      </c>
      <c r="AA471" s="2" t="n">
        <f aca="false">ROUND(R471-V471,10)</f>
        <v>0</v>
      </c>
      <c r="AB471" s="2" t="n">
        <f aca="false">ROUND(S471-W471,10)</f>
        <v>0</v>
      </c>
      <c r="AC471" s="2" t="n">
        <f aca="false">ROUND(T471-X471,10)</f>
        <v>0</v>
      </c>
      <c r="AD471" s="2" t="n">
        <f aca="false">ROUND(U471-Y471,10)</f>
        <v>0</v>
      </c>
      <c r="AE471" s="2" t="n">
        <f aca="false">COUNTIFS($AA471:$AD471,"&gt;"&amp;AA471)+COUNTIFS($AA471:AA471,AA471)</f>
        <v>1</v>
      </c>
      <c r="AF471" s="2" t="n">
        <f aca="false">COUNTIFS($AA471:$AD471,"&gt;"&amp;AB471)+COUNTIFS($AA471:AB471,AB471)</f>
        <v>2</v>
      </c>
      <c r="AG471" s="2" t="n">
        <f aca="false">COUNTIFS($AA471:$AD471,"&gt;"&amp;AC471)+COUNTIFS($AA471:AC471,AC471)</f>
        <v>3</v>
      </c>
      <c r="AH471" s="2" t="n">
        <f aca="false">COUNTIFS($AA471:$AD471,"&gt;"&amp;AD471)+COUNTIFS($AA471:AD471,AD471)</f>
        <v>4</v>
      </c>
      <c r="AI471" s="2" t="str">
        <f aca="false">IF(COUNTA(A471:I471)=0,"",IF(OR(NOT(ISNUMBER(A471)),B471="",COUNTIFS(Reparto!$A$8:INDEX(Reparto!$A$8:$A$11,Reparto!$E$5),C471)&lt;&gt;1,NOT(ISNUMBER(D471)),ABS(D471-ROUND(D471,2))&gt;0.000001,MIN(J471:M471)&lt;0,SUM(J471:M471)&lt;=0,COUNT(J471:M471)&lt;&gt;4,ABS(SUM(N471:Q471)-D471)&gt;0.000001),"REVISAR datos","Correcto"))</f>
        <v/>
      </c>
    </row>
    <row r="472" customFormat="false" ht="24" hidden="false" customHeight="true" outlineLevel="0" collapsed="false">
      <c r="A472" s="19"/>
      <c r="B472" s="17"/>
      <c r="C472" s="17"/>
      <c r="D472" s="18"/>
      <c r="E472" s="17"/>
      <c r="F472" s="17"/>
      <c r="G472" s="17"/>
      <c r="H472" s="17"/>
      <c r="I472" s="17"/>
      <c r="J472" s="2" t="n">
        <f aca="false">IF(1&gt;Reparto!$E$5,0,IF(F472="",Reparto!$D$8,F472))</f>
        <v>1800</v>
      </c>
      <c r="K472" s="2" t="n">
        <f aca="false">IF(2&gt;Reparto!$E$5,0,IF(G472="",Reparto!$D$9,G472))</f>
        <v>1200</v>
      </c>
      <c r="L472" s="2" t="n">
        <f aca="false">IF(3&gt;Reparto!$E$5,0,IF(H472="",Reparto!$D$10,H472))</f>
        <v>0</v>
      </c>
      <c r="M472" s="2" t="n">
        <f aca="false">IF(4&gt;Reparto!$E$5,0,IF(I472="",Reparto!$D$11,I472))</f>
        <v>0</v>
      </c>
      <c r="N472" s="8" t="n">
        <f aca="false">IF(OR(NOT(ISNUMBER(D472)),SUM(J472:M472)&lt;=0),0,SIGN(D472)*(V472+IF(AE472&lt;=$Z472,1,0))/100)</f>
        <v>0</v>
      </c>
      <c r="O472" s="8" t="n">
        <f aca="false">IF(OR(NOT(ISNUMBER(D472)),SUM(J472:M472)&lt;=0),0,SIGN(D472)*(W472+IF(AF472&lt;=$Z472,1,0))/100)</f>
        <v>0</v>
      </c>
      <c r="P472" s="8" t="n">
        <f aca="false">IF(OR(NOT(ISNUMBER(D472)),SUM(J472:M472)&lt;=0),0,SIGN(D472)*(X472+IF(AG472&lt;=$Z472,1,0))/100)</f>
        <v>0</v>
      </c>
      <c r="Q472" s="8" t="n">
        <f aca="false">IF(OR(NOT(ISNUMBER(D472)),SUM(J472:M472)&lt;=0),0,SIGN(D472)*(Y472+IF(AH472&lt;=$Z472,1,0))/100)</f>
        <v>0</v>
      </c>
      <c r="R472" s="2" t="n">
        <f aca="false">IF(OR(NOT(ISNUMBER(D472)),SUM(J472:M472)&lt;=0),0,ROUND(ROUND(ABS(D472)*100,0)*J472/SUM(J472:M472),10))</f>
        <v>0</v>
      </c>
      <c r="S472" s="2" t="n">
        <f aca="false">IF(OR(NOT(ISNUMBER(D472)),SUM(J472:M472)&lt;=0),0,ROUND(ROUND(ABS(D472)*100,0)*K472/SUM(J472:M472),10))</f>
        <v>0</v>
      </c>
      <c r="T472" s="2" t="n">
        <f aca="false">IF(OR(NOT(ISNUMBER(D472)),SUM(J472:M472)&lt;=0),0,ROUND(ROUND(ABS(D472)*100,0)*L472/SUM(J472:M472),10))</f>
        <v>0</v>
      </c>
      <c r="U472" s="2" t="n">
        <f aca="false">IF(OR(NOT(ISNUMBER(D472)),SUM(J472:M472)&lt;=0),0,ROUND(ROUND(ABS(D472)*100,0)*M472/SUM(J472:M472),10))</f>
        <v>0</v>
      </c>
      <c r="V472" s="2" t="n">
        <f aca="false">INT(R472)</f>
        <v>0</v>
      </c>
      <c r="W472" s="2" t="n">
        <f aca="false">INT(S472)</f>
        <v>0</v>
      </c>
      <c r="X472" s="2" t="n">
        <f aca="false">INT(T472)</f>
        <v>0</v>
      </c>
      <c r="Y472" s="2" t="n">
        <f aca="false">INT(U472)</f>
        <v>0</v>
      </c>
      <c r="Z472" s="2" t="n">
        <f aca="false">IF(ISNUMBER(D472),ROUND(ABS(D472)*100,0)-SUM(V472:Y472),0)</f>
        <v>0</v>
      </c>
      <c r="AA472" s="2" t="n">
        <f aca="false">ROUND(R472-V472,10)</f>
        <v>0</v>
      </c>
      <c r="AB472" s="2" t="n">
        <f aca="false">ROUND(S472-W472,10)</f>
        <v>0</v>
      </c>
      <c r="AC472" s="2" t="n">
        <f aca="false">ROUND(T472-X472,10)</f>
        <v>0</v>
      </c>
      <c r="AD472" s="2" t="n">
        <f aca="false">ROUND(U472-Y472,10)</f>
        <v>0</v>
      </c>
      <c r="AE472" s="2" t="n">
        <f aca="false">COUNTIFS($AA472:$AD472,"&gt;"&amp;AA472)+COUNTIFS($AA472:AA472,AA472)</f>
        <v>1</v>
      </c>
      <c r="AF472" s="2" t="n">
        <f aca="false">COUNTIFS($AA472:$AD472,"&gt;"&amp;AB472)+COUNTIFS($AA472:AB472,AB472)</f>
        <v>2</v>
      </c>
      <c r="AG472" s="2" t="n">
        <f aca="false">COUNTIFS($AA472:$AD472,"&gt;"&amp;AC472)+COUNTIFS($AA472:AC472,AC472)</f>
        <v>3</v>
      </c>
      <c r="AH472" s="2" t="n">
        <f aca="false">COUNTIFS($AA472:$AD472,"&gt;"&amp;AD472)+COUNTIFS($AA472:AD472,AD472)</f>
        <v>4</v>
      </c>
      <c r="AI472" s="2" t="str">
        <f aca="false">IF(COUNTA(A472:I472)=0,"",IF(OR(NOT(ISNUMBER(A472)),B472="",COUNTIFS(Reparto!$A$8:INDEX(Reparto!$A$8:$A$11,Reparto!$E$5),C472)&lt;&gt;1,NOT(ISNUMBER(D472)),ABS(D472-ROUND(D472,2))&gt;0.000001,MIN(J472:M472)&lt;0,SUM(J472:M472)&lt;=0,COUNT(J472:M472)&lt;&gt;4,ABS(SUM(N472:Q472)-D472)&gt;0.000001),"REVISAR datos","Correcto"))</f>
        <v/>
      </c>
    </row>
    <row r="473" customFormat="false" ht="24" hidden="false" customHeight="true" outlineLevel="0" collapsed="false">
      <c r="A473" s="19"/>
      <c r="B473" s="17"/>
      <c r="C473" s="17"/>
      <c r="D473" s="18"/>
      <c r="E473" s="17"/>
      <c r="F473" s="17"/>
      <c r="G473" s="17"/>
      <c r="H473" s="17"/>
      <c r="I473" s="17"/>
      <c r="J473" s="2" t="n">
        <f aca="false">IF(1&gt;Reparto!$E$5,0,IF(F473="",Reparto!$D$8,F473))</f>
        <v>1800</v>
      </c>
      <c r="K473" s="2" t="n">
        <f aca="false">IF(2&gt;Reparto!$E$5,0,IF(G473="",Reparto!$D$9,G473))</f>
        <v>1200</v>
      </c>
      <c r="L473" s="2" t="n">
        <f aca="false">IF(3&gt;Reparto!$E$5,0,IF(H473="",Reparto!$D$10,H473))</f>
        <v>0</v>
      </c>
      <c r="M473" s="2" t="n">
        <f aca="false">IF(4&gt;Reparto!$E$5,0,IF(I473="",Reparto!$D$11,I473))</f>
        <v>0</v>
      </c>
      <c r="N473" s="8" t="n">
        <f aca="false">IF(OR(NOT(ISNUMBER(D473)),SUM(J473:M473)&lt;=0),0,SIGN(D473)*(V473+IF(AE473&lt;=$Z473,1,0))/100)</f>
        <v>0</v>
      </c>
      <c r="O473" s="8" t="n">
        <f aca="false">IF(OR(NOT(ISNUMBER(D473)),SUM(J473:M473)&lt;=0),0,SIGN(D473)*(W473+IF(AF473&lt;=$Z473,1,0))/100)</f>
        <v>0</v>
      </c>
      <c r="P473" s="8" t="n">
        <f aca="false">IF(OR(NOT(ISNUMBER(D473)),SUM(J473:M473)&lt;=0),0,SIGN(D473)*(X473+IF(AG473&lt;=$Z473,1,0))/100)</f>
        <v>0</v>
      </c>
      <c r="Q473" s="8" t="n">
        <f aca="false">IF(OR(NOT(ISNUMBER(D473)),SUM(J473:M473)&lt;=0),0,SIGN(D473)*(Y473+IF(AH473&lt;=$Z473,1,0))/100)</f>
        <v>0</v>
      </c>
      <c r="R473" s="2" t="n">
        <f aca="false">IF(OR(NOT(ISNUMBER(D473)),SUM(J473:M473)&lt;=0),0,ROUND(ROUND(ABS(D473)*100,0)*J473/SUM(J473:M473),10))</f>
        <v>0</v>
      </c>
      <c r="S473" s="2" t="n">
        <f aca="false">IF(OR(NOT(ISNUMBER(D473)),SUM(J473:M473)&lt;=0),0,ROUND(ROUND(ABS(D473)*100,0)*K473/SUM(J473:M473),10))</f>
        <v>0</v>
      </c>
      <c r="T473" s="2" t="n">
        <f aca="false">IF(OR(NOT(ISNUMBER(D473)),SUM(J473:M473)&lt;=0),0,ROUND(ROUND(ABS(D473)*100,0)*L473/SUM(J473:M473),10))</f>
        <v>0</v>
      </c>
      <c r="U473" s="2" t="n">
        <f aca="false">IF(OR(NOT(ISNUMBER(D473)),SUM(J473:M473)&lt;=0),0,ROUND(ROUND(ABS(D473)*100,0)*M473/SUM(J473:M473),10))</f>
        <v>0</v>
      </c>
      <c r="V473" s="2" t="n">
        <f aca="false">INT(R473)</f>
        <v>0</v>
      </c>
      <c r="W473" s="2" t="n">
        <f aca="false">INT(S473)</f>
        <v>0</v>
      </c>
      <c r="X473" s="2" t="n">
        <f aca="false">INT(T473)</f>
        <v>0</v>
      </c>
      <c r="Y473" s="2" t="n">
        <f aca="false">INT(U473)</f>
        <v>0</v>
      </c>
      <c r="Z473" s="2" t="n">
        <f aca="false">IF(ISNUMBER(D473),ROUND(ABS(D473)*100,0)-SUM(V473:Y473),0)</f>
        <v>0</v>
      </c>
      <c r="AA473" s="2" t="n">
        <f aca="false">ROUND(R473-V473,10)</f>
        <v>0</v>
      </c>
      <c r="AB473" s="2" t="n">
        <f aca="false">ROUND(S473-W473,10)</f>
        <v>0</v>
      </c>
      <c r="AC473" s="2" t="n">
        <f aca="false">ROUND(T473-X473,10)</f>
        <v>0</v>
      </c>
      <c r="AD473" s="2" t="n">
        <f aca="false">ROUND(U473-Y473,10)</f>
        <v>0</v>
      </c>
      <c r="AE473" s="2" t="n">
        <f aca="false">COUNTIFS($AA473:$AD473,"&gt;"&amp;AA473)+COUNTIFS($AA473:AA473,AA473)</f>
        <v>1</v>
      </c>
      <c r="AF473" s="2" t="n">
        <f aca="false">COUNTIFS($AA473:$AD473,"&gt;"&amp;AB473)+COUNTIFS($AA473:AB473,AB473)</f>
        <v>2</v>
      </c>
      <c r="AG473" s="2" t="n">
        <f aca="false">COUNTIFS($AA473:$AD473,"&gt;"&amp;AC473)+COUNTIFS($AA473:AC473,AC473)</f>
        <v>3</v>
      </c>
      <c r="AH473" s="2" t="n">
        <f aca="false">COUNTIFS($AA473:$AD473,"&gt;"&amp;AD473)+COUNTIFS($AA473:AD473,AD473)</f>
        <v>4</v>
      </c>
      <c r="AI473" s="2" t="str">
        <f aca="false">IF(COUNTA(A473:I473)=0,"",IF(OR(NOT(ISNUMBER(A473)),B473="",COUNTIFS(Reparto!$A$8:INDEX(Reparto!$A$8:$A$11,Reparto!$E$5),C473)&lt;&gt;1,NOT(ISNUMBER(D473)),ABS(D473-ROUND(D473,2))&gt;0.000001,MIN(J473:M473)&lt;0,SUM(J473:M473)&lt;=0,COUNT(J473:M473)&lt;&gt;4,ABS(SUM(N473:Q473)-D473)&gt;0.000001),"REVISAR datos","Correcto"))</f>
        <v/>
      </c>
    </row>
    <row r="474" customFormat="false" ht="24" hidden="false" customHeight="true" outlineLevel="0" collapsed="false">
      <c r="A474" s="19"/>
      <c r="B474" s="17"/>
      <c r="C474" s="17"/>
      <c r="D474" s="18"/>
      <c r="E474" s="17"/>
      <c r="F474" s="17"/>
      <c r="G474" s="17"/>
      <c r="H474" s="17"/>
      <c r="I474" s="17"/>
      <c r="J474" s="2" t="n">
        <f aca="false">IF(1&gt;Reparto!$E$5,0,IF(F474="",Reparto!$D$8,F474))</f>
        <v>1800</v>
      </c>
      <c r="K474" s="2" t="n">
        <f aca="false">IF(2&gt;Reparto!$E$5,0,IF(G474="",Reparto!$D$9,G474))</f>
        <v>1200</v>
      </c>
      <c r="L474" s="2" t="n">
        <f aca="false">IF(3&gt;Reparto!$E$5,0,IF(H474="",Reparto!$D$10,H474))</f>
        <v>0</v>
      </c>
      <c r="M474" s="2" t="n">
        <f aca="false">IF(4&gt;Reparto!$E$5,0,IF(I474="",Reparto!$D$11,I474))</f>
        <v>0</v>
      </c>
      <c r="N474" s="8" t="n">
        <f aca="false">IF(OR(NOT(ISNUMBER(D474)),SUM(J474:M474)&lt;=0),0,SIGN(D474)*(V474+IF(AE474&lt;=$Z474,1,0))/100)</f>
        <v>0</v>
      </c>
      <c r="O474" s="8" t="n">
        <f aca="false">IF(OR(NOT(ISNUMBER(D474)),SUM(J474:M474)&lt;=0),0,SIGN(D474)*(W474+IF(AF474&lt;=$Z474,1,0))/100)</f>
        <v>0</v>
      </c>
      <c r="P474" s="8" t="n">
        <f aca="false">IF(OR(NOT(ISNUMBER(D474)),SUM(J474:M474)&lt;=0),0,SIGN(D474)*(X474+IF(AG474&lt;=$Z474,1,0))/100)</f>
        <v>0</v>
      </c>
      <c r="Q474" s="8" t="n">
        <f aca="false">IF(OR(NOT(ISNUMBER(D474)),SUM(J474:M474)&lt;=0),0,SIGN(D474)*(Y474+IF(AH474&lt;=$Z474,1,0))/100)</f>
        <v>0</v>
      </c>
      <c r="R474" s="2" t="n">
        <f aca="false">IF(OR(NOT(ISNUMBER(D474)),SUM(J474:M474)&lt;=0),0,ROUND(ROUND(ABS(D474)*100,0)*J474/SUM(J474:M474),10))</f>
        <v>0</v>
      </c>
      <c r="S474" s="2" t="n">
        <f aca="false">IF(OR(NOT(ISNUMBER(D474)),SUM(J474:M474)&lt;=0),0,ROUND(ROUND(ABS(D474)*100,0)*K474/SUM(J474:M474),10))</f>
        <v>0</v>
      </c>
      <c r="T474" s="2" t="n">
        <f aca="false">IF(OR(NOT(ISNUMBER(D474)),SUM(J474:M474)&lt;=0),0,ROUND(ROUND(ABS(D474)*100,0)*L474/SUM(J474:M474),10))</f>
        <v>0</v>
      </c>
      <c r="U474" s="2" t="n">
        <f aca="false">IF(OR(NOT(ISNUMBER(D474)),SUM(J474:M474)&lt;=0),0,ROUND(ROUND(ABS(D474)*100,0)*M474/SUM(J474:M474),10))</f>
        <v>0</v>
      </c>
      <c r="V474" s="2" t="n">
        <f aca="false">INT(R474)</f>
        <v>0</v>
      </c>
      <c r="W474" s="2" t="n">
        <f aca="false">INT(S474)</f>
        <v>0</v>
      </c>
      <c r="X474" s="2" t="n">
        <f aca="false">INT(T474)</f>
        <v>0</v>
      </c>
      <c r="Y474" s="2" t="n">
        <f aca="false">INT(U474)</f>
        <v>0</v>
      </c>
      <c r="Z474" s="2" t="n">
        <f aca="false">IF(ISNUMBER(D474),ROUND(ABS(D474)*100,0)-SUM(V474:Y474),0)</f>
        <v>0</v>
      </c>
      <c r="AA474" s="2" t="n">
        <f aca="false">ROUND(R474-V474,10)</f>
        <v>0</v>
      </c>
      <c r="AB474" s="2" t="n">
        <f aca="false">ROUND(S474-W474,10)</f>
        <v>0</v>
      </c>
      <c r="AC474" s="2" t="n">
        <f aca="false">ROUND(T474-X474,10)</f>
        <v>0</v>
      </c>
      <c r="AD474" s="2" t="n">
        <f aca="false">ROUND(U474-Y474,10)</f>
        <v>0</v>
      </c>
      <c r="AE474" s="2" t="n">
        <f aca="false">COUNTIFS($AA474:$AD474,"&gt;"&amp;AA474)+COUNTIFS($AA474:AA474,AA474)</f>
        <v>1</v>
      </c>
      <c r="AF474" s="2" t="n">
        <f aca="false">COUNTIFS($AA474:$AD474,"&gt;"&amp;AB474)+COUNTIFS($AA474:AB474,AB474)</f>
        <v>2</v>
      </c>
      <c r="AG474" s="2" t="n">
        <f aca="false">COUNTIFS($AA474:$AD474,"&gt;"&amp;AC474)+COUNTIFS($AA474:AC474,AC474)</f>
        <v>3</v>
      </c>
      <c r="AH474" s="2" t="n">
        <f aca="false">COUNTIFS($AA474:$AD474,"&gt;"&amp;AD474)+COUNTIFS($AA474:AD474,AD474)</f>
        <v>4</v>
      </c>
      <c r="AI474" s="2" t="str">
        <f aca="false">IF(COUNTA(A474:I474)=0,"",IF(OR(NOT(ISNUMBER(A474)),B474="",COUNTIFS(Reparto!$A$8:INDEX(Reparto!$A$8:$A$11,Reparto!$E$5),C474)&lt;&gt;1,NOT(ISNUMBER(D474)),ABS(D474-ROUND(D474,2))&gt;0.000001,MIN(J474:M474)&lt;0,SUM(J474:M474)&lt;=0,COUNT(J474:M474)&lt;&gt;4,ABS(SUM(N474:Q474)-D474)&gt;0.000001),"REVISAR datos","Correcto"))</f>
        <v/>
      </c>
    </row>
    <row r="475" customFormat="false" ht="24" hidden="false" customHeight="true" outlineLevel="0" collapsed="false">
      <c r="A475" s="19"/>
      <c r="B475" s="17"/>
      <c r="C475" s="17"/>
      <c r="D475" s="18"/>
      <c r="E475" s="17"/>
      <c r="F475" s="17"/>
      <c r="G475" s="17"/>
      <c r="H475" s="17"/>
      <c r="I475" s="17"/>
      <c r="J475" s="2" t="n">
        <f aca="false">IF(1&gt;Reparto!$E$5,0,IF(F475="",Reparto!$D$8,F475))</f>
        <v>1800</v>
      </c>
      <c r="K475" s="2" t="n">
        <f aca="false">IF(2&gt;Reparto!$E$5,0,IF(G475="",Reparto!$D$9,G475))</f>
        <v>1200</v>
      </c>
      <c r="L475" s="2" t="n">
        <f aca="false">IF(3&gt;Reparto!$E$5,0,IF(H475="",Reparto!$D$10,H475))</f>
        <v>0</v>
      </c>
      <c r="M475" s="2" t="n">
        <f aca="false">IF(4&gt;Reparto!$E$5,0,IF(I475="",Reparto!$D$11,I475))</f>
        <v>0</v>
      </c>
      <c r="N475" s="8" t="n">
        <f aca="false">IF(OR(NOT(ISNUMBER(D475)),SUM(J475:M475)&lt;=0),0,SIGN(D475)*(V475+IF(AE475&lt;=$Z475,1,0))/100)</f>
        <v>0</v>
      </c>
      <c r="O475" s="8" t="n">
        <f aca="false">IF(OR(NOT(ISNUMBER(D475)),SUM(J475:M475)&lt;=0),0,SIGN(D475)*(W475+IF(AF475&lt;=$Z475,1,0))/100)</f>
        <v>0</v>
      </c>
      <c r="P475" s="8" t="n">
        <f aca="false">IF(OR(NOT(ISNUMBER(D475)),SUM(J475:M475)&lt;=0),0,SIGN(D475)*(X475+IF(AG475&lt;=$Z475,1,0))/100)</f>
        <v>0</v>
      </c>
      <c r="Q475" s="8" t="n">
        <f aca="false">IF(OR(NOT(ISNUMBER(D475)),SUM(J475:M475)&lt;=0),0,SIGN(D475)*(Y475+IF(AH475&lt;=$Z475,1,0))/100)</f>
        <v>0</v>
      </c>
      <c r="R475" s="2" t="n">
        <f aca="false">IF(OR(NOT(ISNUMBER(D475)),SUM(J475:M475)&lt;=0),0,ROUND(ROUND(ABS(D475)*100,0)*J475/SUM(J475:M475),10))</f>
        <v>0</v>
      </c>
      <c r="S475" s="2" t="n">
        <f aca="false">IF(OR(NOT(ISNUMBER(D475)),SUM(J475:M475)&lt;=0),0,ROUND(ROUND(ABS(D475)*100,0)*K475/SUM(J475:M475),10))</f>
        <v>0</v>
      </c>
      <c r="T475" s="2" t="n">
        <f aca="false">IF(OR(NOT(ISNUMBER(D475)),SUM(J475:M475)&lt;=0),0,ROUND(ROUND(ABS(D475)*100,0)*L475/SUM(J475:M475),10))</f>
        <v>0</v>
      </c>
      <c r="U475" s="2" t="n">
        <f aca="false">IF(OR(NOT(ISNUMBER(D475)),SUM(J475:M475)&lt;=0),0,ROUND(ROUND(ABS(D475)*100,0)*M475/SUM(J475:M475),10))</f>
        <v>0</v>
      </c>
      <c r="V475" s="2" t="n">
        <f aca="false">INT(R475)</f>
        <v>0</v>
      </c>
      <c r="W475" s="2" t="n">
        <f aca="false">INT(S475)</f>
        <v>0</v>
      </c>
      <c r="X475" s="2" t="n">
        <f aca="false">INT(T475)</f>
        <v>0</v>
      </c>
      <c r="Y475" s="2" t="n">
        <f aca="false">INT(U475)</f>
        <v>0</v>
      </c>
      <c r="Z475" s="2" t="n">
        <f aca="false">IF(ISNUMBER(D475),ROUND(ABS(D475)*100,0)-SUM(V475:Y475),0)</f>
        <v>0</v>
      </c>
      <c r="AA475" s="2" t="n">
        <f aca="false">ROUND(R475-V475,10)</f>
        <v>0</v>
      </c>
      <c r="AB475" s="2" t="n">
        <f aca="false">ROUND(S475-W475,10)</f>
        <v>0</v>
      </c>
      <c r="AC475" s="2" t="n">
        <f aca="false">ROUND(T475-X475,10)</f>
        <v>0</v>
      </c>
      <c r="AD475" s="2" t="n">
        <f aca="false">ROUND(U475-Y475,10)</f>
        <v>0</v>
      </c>
      <c r="AE475" s="2" t="n">
        <f aca="false">COUNTIFS($AA475:$AD475,"&gt;"&amp;AA475)+COUNTIFS($AA475:AA475,AA475)</f>
        <v>1</v>
      </c>
      <c r="AF475" s="2" t="n">
        <f aca="false">COUNTIFS($AA475:$AD475,"&gt;"&amp;AB475)+COUNTIFS($AA475:AB475,AB475)</f>
        <v>2</v>
      </c>
      <c r="AG475" s="2" t="n">
        <f aca="false">COUNTIFS($AA475:$AD475,"&gt;"&amp;AC475)+COUNTIFS($AA475:AC475,AC475)</f>
        <v>3</v>
      </c>
      <c r="AH475" s="2" t="n">
        <f aca="false">COUNTIFS($AA475:$AD475,"&gt;"&amp;AD475)+COUNTIFS($AA475:AD475,AD475)</f>
        <v>4</v>
      </c>
      <c r="AI475" s="2" t="str">
        <f aca="false">IF(COUNTA(A475:I475)=0,"",IF(OR(NOT(ISNUMBER(A475)),B475="",COUNTIFS(Reparto!$A$8:INDEX(Reparto!$A$8:$A$11,Reparto!$E$5),C475)&lt;&gt;1,NOT(ISNUMBER(D475)),ABS(D475-ROUND(D475,2))&gt;0.000001,MIN(J475:M475)&lt;0,SUM(J475:M475)&lt;=0,COUNT(J475:M475)&lt;&gt;4,ABS(SUM(N475:Q475)-D475)&gt;0.000001),"REVISAR datos","Correcto"))</f>
        <v/>
      </c>
    </row>
    <row r="476" customFormat="false" ht="24" hidden="false" customHeight="true" outlineLevel="0" collapsed="false">
      <c r="A476" s="19"/>
      <c r="B476" s="17"/>
      <c r="C476" s="17"/>
      <c r="D476" s="18"/>
      <c r="E476" s="17"/>
      <c r="F476" s="17"/>
      <c r="G476" s="17"/>
      <c r="H476" s="17"/>
      <c r="I476" s="17"/>
      <c r="J476" s="2" t="n">
        <f aca="false">IF(1&gt;Reparto!$E$5,0,IF(F476="",Reparto!$D$8,F476))</f>
        <v>1800</v>
      </c>
      <c r="K476" s="2" t="n">
        <f aca="false">IF(2&gt;Reparto!$E$5,0,IF(G476="",Reparto!$D$9,G476))</f>
        <v>1200</v>
      </c>
      <c r="L476" s="2" t="n">
        <f aca="false">IF(3&gt;Reparto!$E$5,0,IF(H476="",Reparto!$D$10,H476))</f>
        <v>0</v>
      </c>
      <c r="M476" s="2" t="n">
        <f aca="false">IF(4&gt;Reparto!$E$5,0,IF(I476="",Reparto!$D$11,I476))</f>
        <v>0</v>
      </c>
      <c r="N476" s="8" t="n">
        <f aca="false">IF(OR(NOT(ISNUMBER(D476)),SUM(J476:M476)&lt;=0),0,SIGN(D476)*(V476+IF(AE476&lt;=$Z476,1,0))/100)</f>
        <v>0</v>
      </c>
      <c r="O476" s="8" t="n">
        <f aca="false">IF(OR(NOT(ISNUMBER(D476)),SUM(J476:M476)&lt;=0),0,SIGN(D476)*(W476+IF(AF476&lt;=$Z476,1,0))/100)</f>
        <v>0</v>
      </c>
      <c r="P476" s="8" t="n">
        <f aca="false">IF(OR(NOT(ISNUMBER(D476)),SUM(J476:M476)&lt;=0),0,SIGN(D476)*(X476+IF(AG476&lt;=$Z476,1,0))/100)</f>
        <v>0</v>
      </c>
      <c r="Q476" s="8" t="n">
        <f aca="false">IF(OR(NOT(ISNUMBER(D476)),SUM(J476:M476)&lt;=0),0,SIGN(D476)*(Y476+IF(AH476&lt;=$Z476,1,0))/100)</f>
        <v>0</v>
      </c>
      <c r="R476" s="2" t="n">
        <f aca="false">IF(OR(NOT(ISNUMBER(D476)),SUM(J476:M476)&lt;=0),0,ROUND(ROUND(ABS(D476)*100,0)*J476/SUM(J476:M476),10))</f>
        <v>0</v>
      </c>
      <c r="S476" s="2" t="n">
        <f aca="false">IF(OR(NOT(ISNUMBER(D476)),SUM(J476:M476)&lt;=0),0,ROUND(ROUND(ABS(D476)*100,0)*K476/SUM(J476:M476),10))</f>
        <v>0</v>
      </c>
      <c r="T476" s="2" t="n">
        <f aca="false">IF(OR(NOT(ISNUMBER(D476)),SUM(J476:M476)&lt;=0),0,ROUND(ROUND(ABS(D476)*100,0)*L476/SUM(J476:M476),10))</f>
        <v>0</v>
      </c>
      <c r="U476" s="2" t="n">
        <f aca="false">IF(OR(NOT(ISNUMBER(D476)),SUM(J476:M476)&lt;=0),0,ROUND(ROUND(ABS(D476)*100,0)*M476/SUM(J476:M476),10))</f>
        <v>0</v>
      </c>
      <c r="V476" s="2" t="n">
        <f aca="false">INT(R476)</f>
        <v>0</v>
      </c>
      <c r="W476" s="2" t="n">
        <f aca="false">INT(S476)</f>
        <v>0</v>
      </c>
      <c r="X476" s="2" t="n">
        <f aca="false">INT(T476)</f>
        <v>0</v>
      </c>
      <c r="Y476" s="2" t="n">
        <f aca="false">INT(U476)</f>
        <v>0</v>
      </c>
      <c r="Z476" s="2" t="n">
        <f aca="false">IF(ISNUMBER(D476),ROUND(ABS(D476)*100,0)-SUM(V476:Y476),0)</f>
        <v>0</v>
      </c>
      <c r="AA476" s="2" t="n">
        <f aca="false">ROUND(R476-V476,10)</f>
        <v>0</v>
      </c>
      <c r="AB476" s="2" t="n">
        <f aca="false">ROUND(S476-W476,10)</f>
        <v>0</v>
      </c>
      <c r="AC476" s="2" t="n">
        <f aca="false">ROUND(T476-X476,10)</f>
        <v>0</v>
      </c>
      <c r="AD476" s="2" t="n">
        <f aca="false">ROUND(U476-Y476,10)</f>
        <v>0</v>
      </c>
      <c r="AE476" s="2" t="n">
        <f aca="false">COUNTIFS($AA476:$AD476,"&gt;"&amp;AA476)+COUNTIFS($AA476:AA476,AA476)</f>
        <v>1</v>
      </c>
      <c r="AF476" s="2" t="n">
        <f aca="false">COUNTIFS($AA476:$AD476,"&gt;"&amp;AB476)+COUNTIFS($AA476:AB476,AB476)</f>
        <v>2</v>
      </c>
      <c r="AG476" s="2" t="n">
        <f aca="false">COUNTIFS($AA476:$AD476,"&gt;"&amp;AC476)+COUNTIFS($AA476:AC476,AC476)</f>
        <v>3</v>
      </c>
      <c r="AH476" s="2" t="n">
        <f aca="false">COUNTIFS($AA476:$AD476,"&gt;"&amp;AD476)+COUNTIFS($AA476:AD476,AD476)</f>
        <v>4</v>
      </c>
      <c r="AI476" s="2" t="str">
        <f aca="false">IF(COUNTA(A476:I476)=0,"",IF(OR(NOT(ISNUMBER(A476)),B476="",COUNTIFS(Reparto!$A$8:INDEX(Reparto!$A$8:$A$11,Reparto!$E$5),C476)&lt;&gt;1,NOT(ISNUMBER(D476)),ABS(D476-ROUND(D476,2))&gt;0.000001,MIN(J476:M476)&lt;0,SUM(J476:M476)&lt;=0,COUNT(J476:M476)&lt;&gt;4,ABS(SUM(N476:Q476)-D476)&gt;0.000001),"REVISAR datos","Correcto"))</f>
        <v/>
      </c>
    </row>
    <row r="477" customFormat="false" ht="24" hidden="false" customHeight="true" outlineLevel="0" collapsed="false">
      <c r="A477" s="19"/>
      <c r="B477" s="17"/>
      <c r="C477" s="17"/>
      <c r="D477" s="18"/>
      <c r="E477" s="17"/>
      <c r="F477" s="17"/>
      <c r="G477" s="17"/>
      <c r="H477" s="17"/>
      <c r="I477" s="17"/>
      <c r="J477" s="2" t="n">
        <f aca="false">IF(1&gt;Reparto!$E$5,0,IF(F477="",Reparto!$D$8,F477))</f>
        <v>1800</v>
      </c>
      <c r="K477" s="2" t="n">
        <f aca="false">IF(2&gt;Reparto!$E$5,0,IF(G477="",Reparto!$D$9,G477))</f>
        <v>1200</v>
      </c>
      <c r="L477" s="2" t="n">
        <f aca="false">IF(3&gt;Reparto!$E$5,0,IF(H477="",Reparto!$D$10,H477))</f>
        <v>0</v>
      </c>
      <c r="M477" s="2" t="n">
        <f aca="false">IF(4&gt;Reparto!$E$5,0,IF(I477="",Reparto!$D$11,I477))</f>
        <v>0</v>
      </c>
      <c r="N477" s="8" t="n">
        <f aca="false">IF(OR(NOT(ISNUMBER(D477)),SUM(J477:M477)&lt;=0),0,SIGN(D477)*(V477+IF(AE477&lt;=$Z477,1,0))/100)</f>
        <v>0</v>
      </c>
      <c r="O477" s="8" t="n">
        <f aca="false">IF(OR(NOT(ISNUMBER(D477)),SUM(J477:M477)&lt;=0),0,SIGN(D477)*(W477+IF(AF477&lt;=$Z477,1,0))/100)</f>
        <v>0</v>
      </c>
      <c r="P477" s="8" t="n">
        <f aca="false">IF(OR(NOT(ISNUMBER(D477)),SUM(J477:M477)&lt;=0),0,SIGN(D477)*(X477+IF(AG477&lt;=$Z477,1,0))/100)</f>
        <v>0</v>
      </c>
      <c r="Q477" s="8" t="n">
        <f aca="false">IF(OR(NOT(ISNUMBER(D477)),SUM(J477:M477)&lt;=0),0,SIGN(D477)*(Y477+IF(AH477&lt;=$Z477,1,0))/100)</f>
        <v>0</v>
      </c>
      <c r="R477" s="2" t="n">
        <f aca="false">IF(OR(NOT(ISNUMBER(D477)),SUM(J477:M477)&lt;=0),0,ROUND(ROUND(ABS(D477)*100,0)*J477/SUM(J477:M477),10))</f>
        <v>0</v>
      </c>
      <c r="S477" s="2" t="n">
        <f aca="false">IF(OR(NOT(ISNUMBER(D477)),SUM(J477:M477)&lt;=0),0,ROUND(ROUND(ABS(D477)*100,0)*K477/SUM(J477:M477),10))</f>
        <v>0</v>
      </c>
      <c r="T477" s="2" t="n">
        <f aca="false">IF(OR(NOT(ISNUMBER(D477)),SUM(J477:M477)&lt;=0),0,ROUND(ROUND(ABS(D477)*100,0)*L477/SUM(J477:M477),10))</f>
        <v>0</v>
      </c>
      <c r="U477" s="2" t="n">
        <f aca="false">IF(OR(NOT(ISNUMBER(D477)),SUM(J477:M477)&lt;=0),0,ROUND(ROUND(ABS(D477)*100,0)*M477/SUM(J477:M477),10))</f>
        <v>0</v>
      </c>
      <c r="V477" s="2" t="n">
        <f aca="false">INT(R477)</f>
        <v>0</v>
      </c>
      <c r="W477" s="2" t="n">
        <f aca="false">INT(S477)</f>
        <v>0</v>
      </c>
      <c r="X477" s="2" t="n">
        <f aca="false">INT(T477)</f>
        <v>0</v>
      </c>
      <c r="Y477" s="2" t="n">
        <f aca="false">INT(U477)</f>
        <v>0</v>
      </c>
      <c r="Z477" s="2" t="n">
        <f aca="false">IF(ISNUMBER(D477),ROUND(ABS(D477)*100,0)-SUM(V477:Y477),0)</f>
        <v>0</v>
      </c>
      <c r="AA477" s="2" t="n">
        <f aca="false">ROUND(R477-V477,10)</f>
        <v>0</v>
      </c>
      <c r="AB477" s="2" t="n">
        <f aca="false">ROUND(S477-W477,10)</f>
        <v>0</v>
      </c>
      <c r="AC477" s="2" t="n">
        <f aca="false">ROUND(T477-X477,10)</f>
        <v>0</v>
      </c>
      <c r="AD477" s="2" t="n">
        <f aca="false">ROUND(U477-Y477,10)</f>
        <v>0</v>
      </c>
      <c r="AE477" s="2" t="n">
        <f aca="false">COUNTIFS($AA477:$AD477,"&gt;"&amp;AA477)+COUNTIFS($AA477:AA477,AA477)</f>
        <v>1</v>
      </c>
      <c r="AF477" s="2" t="n">
        <f aca="false">COUNTIFS($AA477:$AD477,"&gt;"&amp;AB477)+COUNTIFS($AA477:AB477,AB477)</f>
        <v>2</v>
      </c>
      <c r="AG477" s="2" t="n">
        <f aca="false">COUNTIFS($AA477:$AD477,"&gt;"&amp;AC477)+COUNTIFS($AA477:AC477,AC477)</f>
        <v>3</v>
      </c>
      <c r="AH477" s="2" t="n">
        <f aca="false">COUNTIFS($AA477:$AD477,"&gt;"&amp;AD477)+COUNTIFS($AA477:AD477,AD477)</f>
        <v>4</v>
      </c>
      <c r="AI477" s="2" t="str">
        <f aca="false">IF(COUNTA(A477:I477)=0,"",IF(OR(NOT(ISNUMBER(A477)),B477="",COUNTIFS(Reparto!$A$8:INDEX(Reparto!$A$8:$A$11,Reparto!$E$5),C477)&lt;&gt;1,NOT(ISNUMBER(D477)),ABS(D477-ROUND(D477,2))&gt;0.000001,MIN(J477:M477)&lt;0,SUM(J477:M477)&lt;=0,COUNT(J477:M477)&lt;&gt;4,ABS(SUM(N477:Q477)-D477)&gt;0.000001),"REVISAR datos","Correcto"))</f>
        <v/>
      </c>
    </row>
    <row r="478" customFormat="false" ht="24" hidden="false" customHeight="true" outlineLevel="0" collapsed="false">
      <c r="A478" s="19"/>
      <c r="B478" s="17"/>
      <c r="C478" s="17"/>
      <c r="D478" s="18"/>
      <c r="E478" s="17"/>
      <c r="F478" s="17"/>
      <c r="G478" s="17"/>
      <c r="H478" s="17"/>
      <c r="I478" s="17"/>
      <c r="J478" s="2" t="n">
        <f aca="false">IF(1&gt;Reparto!$E$5,0,IF(F478="",Reparto!$D$8,F478))</f>
        <v>1800</v>
      </c>
      <c r="K478" s="2" t="n">
        <f aca="false">IF(2&gt;Reparto!$E$5,0,IF(G478="",Reparto!$D$9,G478))</f>
        <v>1200</v>
      </c>
      <c r="L478" s="2" t="n">
        <f aca="false">IF(3&gt;Reparto!$E$5,0,IF(H478="",Reparto!$D$10,H478))</f>
        <v>0</v>
      </c>
      <c r="M478" s="2" t="n">
        <f aca="false">IF(4&gt;Reparto!$E$5,0,IF(I478="",Reparto!$D$11,I478))</f>
        <v>0</v>
      </c>
      <c r="N478" s="8" t="n">
        <f aca="false">IF(OR(NOT(ISNUMBER(D478)),SUM(J478:M478)&lt;=0),0,SIGN(D478)*(V478+IF(AE478&lt;=$Z478,1,0))/100)</f>
        <v>0</v>
      </c>
      <c r="O478" s="8" t="n">
        <f aca="false">IF(OR(NOT(ISNUMBER(D478)),SUM(J478:M478)&lt;=0),0,SIGN(D478)*(W478+IF(AF478&lt;=$Z478,1,0))/100)</f>
        <v>0</v>
      </c>
      <c r="P478" s="8" t="n">
        <f aca="false">IF(OR(NOT(ISNUMBER(D478)),SUM(J478:M478)&lt;=0),0,SIGN(D478)*(X478+IF(AG478&lt;=$Z478,1,0))/100)</f>
        <v>0</v>
      </c>
      <c r="Q478" s="8" t="n">
        <f aca="false">IF(OR(NOT(ISNUMBER(D478)),SUM(J478:M478)&lt;=0),0,SIGN(D478)*(Y478+IF(AH478&lt;=$Z478,1,0))/100)</f>
        <v>0</v>
      </c>
      <c r="R478" s="2" t="n">
        <f aca="false">IF(OR(NOT(ISNUMBER(D478)),SUM(J478:M478)&lt;=0),0,ROUND(ROUND(ABS(D478)*100,0)*J478/SUM(J478:M478),10))</f>
        <v>0</v>
      </c>
      <c r="S478" s="2" t="n">
        <f aca="false">IF(OR(NOT(ISNUMBER(D478)),SUM(J478:M478)&lt;=0),0,ROUND(ROUND(ABS(D478)*100,0)*K478/SUM(J478:M478),10))</f>
        <v>0</v>
      </c>
      <c r="T478" s="2" t="n">
        <f aca="false">IF(OR(NOT(ISNUMBER(D478)),SUM(J478:M478)&lt;=0),0,ROUND(ROUND(ABS(D478)*100,0)*L478/SUM(J478:M478),10))</f>
        <v>0</v>
      </c>
      <c r="U478" s="2" t="n">
        <f aca="false">IF(OR(NOT(ISNUMBER(D478)),SUM(J478:M478)&lt;=0),0,ROUND(ROUND(ABS(D478)*100,0)*M478/SUM(J478:M478),10))</f>
        <v>0</v>
      </c>
      <c r="V478" s="2" t="n">
        <f aca="false">INT(R478)</f>
        <v>0</v>
      </c>
      <c r="W478" s="2" t="n">
        <f aca="false">INT(S478)</f>
        <v>0</v>
      </c>
      <c r="X478" s="2" t="n">
        <f aca="false">INT(T478)</f>
        <v>0</v>
      </c>
      <c r="Y478" s="2" t="n">
        <f aca="false">INT(U478)</f>
        <v>0</v>
      </c>
      <c r="Z478" s="2" t="n">
        <f aca="false">IF(ISNUMBER(D478),ROUND(ABS(D478)*100,0)-SUM(V478:Y478),0)</f>
        <v>0</v>
      </c>
      <c r="AA478" s="2" t="n">
        <f aca="false">ROUND(R478-V478,10)</f>
        <v>0</v>
      </c>
      <c r="AB478" s="2" t="n">
        <f aca="false">ROUND(S478-W478,10)</f>
        <v>0</v>
      </c>
      <c r="AC478" s="2" t="n">
        <f aca="false">ROUND(T478-X478,10)</f>
        <v>0</v>
      </c>
      <c r="AD478" s="2" t="n">
        <f aca="false">ROUND(U478-Y478,10)</f>
        <v>0</v>
      </c>
      <c r="AE478" s="2" t="n">
        <f aca="false">COUNTIFS($AA478:$AD478,"&gt;"&amp;AA478)+COUNTIFS($AA478:AA478,AA478)</f>
        <v>1</v>
      </c>
      <c r="AF478" s="2" t="n">
        <f aca="false">COUNTIFS($AA478:$AD478,"&gt;"&amp;AB478)+COUNTIFS($AA478:AB478,AB478)</f>
        <v>2</v>
      </c>
      <c r="AG478" s="2" t="n">
        <f aca="false">COUNTIFS($AA478:$AD478,"&gt;"&amp;AC478)+COUNTIFS($AA478:AC478,AC478)</f>
        <v>3</v>
      </c>
      <c r="AH478" s="2" t="n">
        <f aca="false">COUNTIFS($AA478:$AD478,"&gt;"&amp;AD478)+COUNTIFS($AA478:AD478,AD478)</f>
        <v>4</v>
      </c>
      <c r="AI478" s="2" t="str">
        <f aca="false">IF(COUNTA(A478:I478)=0,"",IF(OR(NOT(ISNUMBER(A478)),B478="",COUNTIFS(Reparto!$A$8:INDEX(Reparto!$A$8:$A$11,Reparto!$E$5),C478)&lt;&gt;1,NOT(ISNUMBER(D478)),ABS(D478-ROUND(D478,2))&gt;0.000001,MIN(J478:M478)&lt;0,SUM(J478:M478)&lt;=0,COUNT(J478:M478)&lt;&gt;4,ABS(SUM(N478:Q478)-D478)&gt;0.000001),"REVISAR datos","Correcto"))</f>
        <v/>
      </c>
    </row>
    <row r="479" customFormat="false" ht="24" hidden="false" customHeight="true" outlineLevel="0" collapsed="false">
      <c r="A479" s="19"/>
      <c r="B479" s="17"/>
      <c r="C479" s="17"/>
      <c r="D479" s="18"/>
      <c r="E479" s="17"/>
      <c r="F479" s="17"/>
      <c r="G479" s="17"/>
      <c r="H479" s="17"/>
      <c r="I479" s="17"/>
      <c r="J479" s="2" t="n">
        <f aca="false">IF(1&gt;Reparto!$E$5,0,IF(F479="",Reparto!$D$8,F479))</f>
        <v>1800</v>
      </c>
      <c r="K479" s="2" t="n">
        <f aca="false">IF(2&gt;Reparto!$E$5,0,IF(G479="",Reparto!$D$9,G479))</f>
        <v>1200</v>
      </c>
      <c r="L479" s="2" t="n">
        <f aca="false">IF(3&gt;Reparto!$E$5,0,IF(H479="",Reparto!$D$10,H479))</f>
        <v>0</v>
      </c>
      <c r="M479" s="2" t="n">
        <f aca="false">IF(4&gt;Reparto!$E$5,0,IF(I479="",Reparto!$D$11,I479))</f>
        <v>0</v>
      </c>
      <c r="N479" s="8" t="n">
        <f aca="false">IF(OR(NOT(ISNUMBER(D479)),SUM(J479:M479)&lt;=0),0,SIGN(D479)*(V479+IF(AE479&lt;=$Z479,1,0))/100)</f>
        <v>0</v>
      </c>
      <c r="O479" s="8" t="n">
        <f aca="false">IF(OR(NOT(ISNUMBER(D479)),SUM(J479:M479)&lt;=0),0,SIGN(D479)*(W479+IF(AF479&lt;=$Z479,1,0))/100)</f>
        <v>0</v>
      </c>
      <c r="P479" s="8" t="n">
        <f aca="false">IF(OR(NOT(ISNUMBER(D479)),SUM(J479:M479)&lt;=0),0,SIGN(D479)*(X479+IF(AG479&lt;=$Z479,1,0))/100)</f>
        <v>0</v>
      </c>
      <c r="Q479" s="8" t="n">
        <f aca="false">IF(OR(NOT(ISNUMBER(D479)),SUM(J479:M479)&lt;=0),0,SIGN(D479)*(Y479+IF(AH479&lt;=$Z479,1,0))/100)</f>
        <v>0</v>
      </c>
      <c r="R479" s="2" t="n">
        <f aca="false">IF(OR(NOT(ISNUMBER(D479)),SUM(J479:M479)&lt;=0),0,ROUND(ROUND(ABS(D479)*100,0)*J479/SUM(J479:M479),10))</f>
        <v>0</v>
      </c>
      <c r="S479" s="2" t="n">
        <f aca="false">IF(OR(NOT(ISNUMBER(D479)),SUM(J479:M479)&lt;=0),0,ROUND(ROUND(ABS(D479)*100,0)*K479/SUM(J479:M479),10))</f>
        <v>0</v>
      </c>
      <c r="T479" s="2" t="n">
        <f aca="false">IF(OR(NOT(ISNUMBER(D479)),SUM(J479:M479)&lt;=0),0,ROUND(ROUND(ABS(D479)*100,0)*L479/SUM(J479:M479),10))</f>
        <v>0</v>
      </c>
      <c r="U479" s="2" t="n">
        <f aca="false">IF(OR(NOT(ISNUMBER(D479)),SUM(J479:M479)&lt;=0),0,ROUND(ROUND(ABS(D479)*100,0)*M479/SUM(J479:M479),10))</f>
        <v>0</v>
      </c>
      <c r="V479" s="2" t="n">
        <f aca="false">INT(R479)</f>
        <v>0</v>
      </c>
      <c r="W479" s="2" t="n">
        <f aca="false">INT(S479)</f>
        <v>0</v>
      </c>
      <c r="X479" s="2" t="n">
        <f aca="false">INT(T479)</f>
        <v>0</v>
      </c>
      <c r="Y479" s="2" t="n">
        <f aca="false">INT(U479)</f>
        <v>0</v>
      </c>
      <c r="Z479" s="2" t="n">
        <f aca="false">IF(ISNUMBER(D479),ROUND(ABS(D479)*100,0)-SUM(V479:Y479),0)</f>
        <v>0</v>
      </c>
      <c r="AA479" s="2" t="n">
        <f aca="false">ROUND(R479-V479,10)</f>
        <v>0</v>
      </c>
      <c r="AB479" s="2" t="n">
        <f aca="false">ROUND(S479-W479,10)</f>
        <v>0</v>
      </c>
      <c r="AC479" s="2" t="n">
        <f aca="false">ROUND(T479-X479,10)</f>
        <v>0</v>
      </c>
      <c r="AD479" s="2" t="n">
        <f aca="false">ROUND(U479-Y479,10)</f>
        <v>0</v>
      </c>
      <c r="AE479" s="2" t="n">
        <f aca="false">COUNTIFS($AA479:$AD479,"&gt;"&amp;AA479)+COUNTIFS($AA479:AA479,AA479)</f>
        <v>1</v>
      </c>
      <c r="AF479" s="2" t="n">
        <f aca="false">COUNTIFS($AA479:$AD479,"&gt;"&amp;AB479)+COUNTIFS($AA479:AB479,AB479)</f>
        <v>2</v>
      </c>
      <c r="AG479" s="2" t="n">
        <f aca="false">COUNTIFS($AA479:$AD479,"&gt;"&amp;AC479)+COUNTIFS($AA479:AC479,AC479)</f>
        <v>3</v>
      </c>
      <c r="AH479" s="2" t="n">
        <f aca="false">COUNTIFS($AA479:$AD479,"&gt;"&amp;AD479)+COUNTIFS($AA479:AD479,AD479)</f>
        <v>4</v>
      </c>
      <c r="AI479" s="2" t="str">
        <f aca="false">IF(COUNTA(A479:I479)=0,"",IF(OR(NOT(ISNUMBER(A479)),B479="",COUNTIFS(Reparto!$A$8:INDEX(Reparto!$A$8:$A$11,Reparto!$E$5),C479)&lt;&gt;1,NOT(ISNUMBER(D479)),ABS(D479-ROUND(D479,2))&gt;0.000001,MIN(J479:M479)&lt;0,SUM(J479:M479)&lt;=0,COUNT(J479:M479)&lt;&gt;4,ABS(SUM(N479:Q479)-D479)&gt;0.000001),"REVISAR datos","Correcto"))</f>
        <v/>
      </c>
    </row>
    <row r="480" customFormat="false" ht="24" hidden="false" customHeight="true" outlineLevel="0" collapsed="false">
      <c r="A480" s="19"/>
      <c r="B480" s="17"/>
      <c r="C480" s="17"/>
      <c r="D480" s="18"/>
      <c r="E480" s="17"/>
      <c r="F480" s="17"/>
      <c r="G480" s="17"/>
      <c r="H480" s="17"/>
      <c r="I480" s="17"/>
      <c r="J480" s="2" t="n">
        <f aca="false">IF(1&gt;Reparto!$E$5,0,IF(F480="",Reparto!$D$8,F480))</f>
        <v>1800</v>
      </c>
      <c r="K480" s="2" t="n">
        <f aca="false">IF(2&gt;Reparto!$E$5,0,IF(G480="",Reparto!$D$9,G480))</f>
        <v>1200</v>
      </c>
      <c r="L480" s="2" t="n">
        <f aca="false">IF(3&gt;Reparto!$E$5,0,IF(H480="",Reparto!$D$10,H480))</f>
        <v>0</v>
      </c>
      <c r="M480" s="2" t="n">
        <f aca="false">IF(4&gt;Reparto!$E$5,0,IF(I480="",Reparto!$D$11,I480))</f>
        <v>0</v>
      </c>
      <c r="N480" s="8" t="n">
        <f aca="false">IF(OR(NOT(ISNUMBER(D480)),SUM(J480:M480)&lt;=0),0,SIGN(D480)*(V480+IF(AE480&lt;=$Z480,1,0))/100)</f>
        <v>0</v>
      </c>
      <c r="O480" s="8" t="n">
        <f aca="false">IF(OR(NOT(ISNUMBER(D480)),SUM(J480:M480)&lt;=0),0,SIGN(D480)*(W480+IF(AF480&lt;=$Z480,1,0))/100)</f>
        <v>0</v>
      </c>
      <c r="P480" s="8" t="n">
        <f aca="false">IF(OR(NOT(ISNUMBER(D480)),SUM(J480:M480)&lt;=0),0,SIGN(D480)*(X480+IF(AG480&lt;=$Z480,1,0))/100)</f>
        <v>0</v>
      </c>
      <c r="Q480" s="8" t="n">
        <f aca="false">IF(OR(NOT(ISNUMBER(D480)),SUM(J480:M480)&lt;=0),0,SIGN(D480)*(Y480+IF(AH480&lt;=$Z480,1,0))/100)</f>
        <v>0</v>
      </c>
      <c r="R480" s="2" t="n">
        <f aca="false">IF(OR(NOT(ISNUMBER(D480)),SUM(J480:M480)&lt;=0),0,ROUND(ROUND(ABS(D480)*100,0)*J480/SUM(J480:M480),10))</f>
        <v>0</v>
      </c>
      <c r="S480" s="2" t="n">
        <f aca="false">IF(OR(NOT(ISNUMBER(D480)),SUM(J480:M480)&lt;=0),0,ROUND(ROUND(ABS(D480)*100,0)*K480/SUM(J480:M480),10))</f>
        <v>0</v>
      </c>
      <c r="T480" s="2" t="n">
        <f aca="false">IF(OR(NOT(ISNUMBER(D480)),SUM(J480:M480)&lt;=0),0,ROUND(ROUND(ABS(D480)*100,0)*L480/SUM(J480:M480),10))</f>
        <v>0</v>
      </c>
      <c r="U480" s="2" t="n">
        <f aca="false">IF(OR(NOT(ISNUMBER(D480)),SUM(J480:M480)&lt;=0),0,ROUND(ROUND(ABS(D480)*100,0)*M480/SUM(J480:M480),10))</f>
        <v>0</v>
      </c>
      <c r="V480" s="2" t="n">
        <f aca="false">INT(R480)</f>
        <v>0</v>
      </c>
      <c r="W480" s="2" t="n">
        <f aca="false">INT(S480)</f>
        <v>0</v>
      </c>
      <c r="X480" s="2" t="n">
        <f aca="false">INT(T480)</f>
        <v>0</v>
      </c>
      <c r="Y480" s="2" t="n">
        <f aca="false">INT(U480)</f>
        <v>0</v>
      </c>
      <c r="Z480" s="2" t="n">
        <f aca="false">IF(ISNUMBER(D480),ROUND(ABS(D480)*100,0)-SUM(V480:Y480),0)</f>
        <v>0</v>
      </c>
      <c r="AA480" s="2" t="n">
        <f aca="false">ROUND(R480-V480,10)</f>
        <v>0</v>
      </c>
      <c r="AB480" s="2" t="n">
        <f aca="false">ROUND(S480-W480,10)</f>
        <v>0</v>
      </c>
      <c r="AC480" s="2" t="n">
        <f aca="false">ROUND(T480-X480,10)</f>
        <v>0</v>
      </c>
      <c r="AD480" s="2" t="n">
        <f aca="false">ROUND(U480-Y480,10)</f>
        <v>0</v>
      </c>
      <c r="AE480" s="2" t="n">
        <f aca="false">COUNTIFS($AA480:$AD480,"&gt;"&amp;AA480)+COUNTIFS($AA480:AA480,AA480)</f>
        <v>1</v>
      </c>
      <c r="AF480" s="2" t="n">
        <f aca="false">COUNTIFS($AA480:$AD480,"&gt;"&amp;AB480)+COUNTIFS($AA480:AB480,AB480)</f>
        <v>2</v>
      </c>
      <c r="AG480" s="2" t="n">
        <f aca="false">COUNTIFS($AA480:$AD480,"&gt;"&amp;AC480)+COUNTIFS($AA480:AC480,AC480)</f>
        <v>3</v>
      </c>
      <c r="AH480" s="2" t="n">
        <f aca="false">COUNTIFS($AA480:$AD480,"&gt;"&amp;AD480)+COUNTIFS($AA480:AD480,AD480)</f>
        <v>4</v>
      </c>
      <c r="AI480" s="2" t="str">
        <f aca="false">IF(COUNTA(A480:I480)=0,"",IF(OR(NOT(ISNUMBER(A480)),B480="",COUNTIFS(Reparto!$A$8:INDEX(Reparto!$A$8:$A$11,Reparto!$E$5),C480)&lt;&gt;1,NOT(ISNUMBER(D480)),ABS(D480-ROUND(D480,2))&gt;0.000001,MIN(J480:M480)&lt;0,SUM(J480:M480)&lt;=0,COUNT(J480:M480)&lt;&gt;4,ABS(SUM(N480:Q480)-D480)&gt;0.000001),"REVISAR datos","Correcto"))</f>
        <v/>
      </c>
    </row>
    <row r="481" customFormat="false" ht="24" hidden="false" customHeight="true" outlineLevel="0" collapsed="false">
      <c r="A481" s="19"/>
      <c r="B481" s="17"/>
      <c r="C481" s="17"/>
      <c r="D481" s="18"/>
      <c r="E481" s="17"/>
      <c r="F481" s="17"/>
      <c r="G481" s="17"/>
      <c r="H481" s="17"/>
      <c r="I481" s="17"/>
      <c r="J481" s="2" t="n">
        <f aca="false">IF(1&gt;Reparto!$E$5,0,IF(F481="",Reparto!$D$8,F481))</f>
        <v>1800</v>
      </c>
      <c r="K481" s="2" t="n">
        <f aca="false">IF(2&gt;Reparto!$E$5,0,IF(G481="",Reparto!$D$9,G481))</f>
        <v>1200</v>
      </c>
      <c r="L481" s="2" t="n">
        <f aca="false">IF(3&gt;Reparto!$E$5,0,IF(H481="",Reparto!$D$10,H481))</f>
        <v>0</v>
      </c>
      <c r="M481" s="2" t="n">
        <f aca="false">IF(4&gt;Reparto!$E$5,0,IF(I481="",Reparto!$D$11,I481))</f>
        <v>0</v>
      </c>
      <c r="N481" s="8" t="n">
        <f aca="false">IF(OR(NOT(ISNUMBER(D481)),SUM(J481:M481)&lt;=0),0,SIGN(D481)*(V481+IF(AE481&lt;=$Z481,1,0))/100)</f>
        <v>0</v>
      </c>
      <c r="O481" s="8" t="n">
        <f aca="false">IF(OR(NOT(ISNUMBER(D481)),SUM(J481:M481)&lt;=0),0,SIGN(D481)*(W481+IF(AF481&lt;=$Z481,1,0))/100)</f>
        <v>0</v>
      </c>
      <c r="P481" s="8" t="n">
        <f aca="false">IF(OR(NOT(ISNUMBER(D481)),SUM(J481:M481)&lt;=0),0,SIGN(D481)*(X481+IF(AG481&lt;=$Z481,1,0))/100)</f>
        <v>0</v>
      </c>
      <c r="Q481" s="8" t="n">
        <f aca="false">IF(OR(NOT(ISNUMBER(D481)),SUM(J481:M481)&lt;=0),0,SIGN(D481)*(Y481+IF(AH481&lt;=$Z481,1,0))/100)</f>
        <v>0</v>
      </c>
      <c r="R481" s="2" t="n">
        <f aca="false">IF(OR(NOT(ISNUMBER(D481)),SUM(J481:M481)&lt;=0),0,ROUND(ROUND(ABS(D481)*100,0)*J481/SUM(J481:M481),10))</f>
        <v>0</v>
      </c>
      <c r="S481" s="2" t="n">
        <f aca="false">IF(OR(NOT(ISNUMBER(D481)),SUM(J481:M481)&lt;=0),0,ROUND(ROUND(ABS(D481)*100,0)*K481/SUM(J481:M481),10))</f>
        <v>0</v>
      </c>
      <c r="T481" s="2" t="n">
        <f aca="false">IF(OR(NOT(ISNUMBER(D481)),SUM(J481:M481)&lt;=0),0,ROUND(ROUND(ABS(D481)*100,0)*L481/SUM(J481:M481),10))</f>
        <v>0</v>
      </c>
      <c r="U481" s="2" t="n">
        <f aca="false">IF(OR(NOT(ISNUMBER(D481)),SUM(J481:M481)&lt;=0),0,ROUND(ROUND(ABS(D481)*100,0)*M481/SUM(J481:M481),10))</f>
        <v>0</v>
      </c>
      <c r="V481" s="2" t="n">
        <f aca="false">INT(R481)</f>
        <v>0</v>
      </c>
      <c r="W481" s="2" t="n">
        <f aca="false">INT(S481)</f>
        <v>0</v>
      </c>
      <c r="X481" s="2" t="n">
        <f aca="false">INT(T481)</f>
        <v>0</v>
      </c>
      <c r="Y481" s="2" t="n">
        <f aca="false">INT(U481)</f>
        <v>0</v>
      </c>
      <c r="Z481" s="2" t="n">
        <f aca="false">IF(ISNUMBER(D481),ROUND(ABS(D481)*100,0)-SUM(V481:Y481),0)</f>
        <v>0</v>
      </c>
      <c r="AA481" s="2" t="n">
        <f aca="false">ROUND(R481-V481,10)</f>
        <v>0</v>
      </c>
      <c r="AB481" s="2" t="n">
        <f aca="false">ROUND(S481-W481,10)</f>
        <v>0</v>
      </c>
      <c r="AC481" s="2" t="n">
        <f aca="false">ROUND(T481-X481,10)</f>
        <v>0</v>
      </c>
      <c r="AD481" s="2" t="n">
        <f aca="false">ROUND(U481-Y481,10)</f>
        <v>0</v>
      </c>
      <c r="AE481" s="2" t="n">
        <f aca="false">COUNTIFS($AA481:$AD481,"&gt;"&amp;AA481)+COUNTIFS($AA481:AA481,AA481)</f>
        <v>1</v>
      </c>
      <c r="AF481" s="2" t="n">
        <f aca="false">COUNTIFS($AA481:$AD481,"&gt;"&amp;AB481)+COUNTIFS($AA481:AB481,AB481)</f>
        <v>2</v>
      </c>
      <c r="AG481" s="2" t="n">
        <f aca="false">COUNTIFS($AA481:$AD481,"&gt;"&amp;AC481)+COUNTIFS($AA481:AC481,AC481)</f>
        <v>3</v>
      </c>
      <c r="AH481" s="2" t="n">
        <f aca="false">COUNTIFS($AA481:$AD481,"&gt;"&amp;AD481)+COUNTIFS($AA481:AD481,AD481)</f>
        <v>4</v>
      </c>
      <c r="AI481" s="2" t="str">
        <f aca="false">IF(COUNTA(A481:I481)=0,"",IF(OR(NOT(ISNUMBER(A481)),B481="",COUNTIFS(Reparto!$A$8:INDEX(Reparto!$A$8:$A$11,Reparto!$E$5),C481)&lt;&gt;1,NOT(ISNUMBER(D481)),ABS(D481-ROUND(D481,2))&gt;0.000001,MIN(J481:M481)&lt;0,SUM(J481:M481)&lt;=0,COUNT(J481:M481)&lt;&gt;4,ABS(SUM(N481:Q481)-D481)&gt;0.000001),"REVISAR datos","Correcto"))</f>
        <v/>
      </c>
    </row>
    <row r="482" customFormat="false" ht="24" hidden="false" customHeight="true" outlineLevel="0" collapsed="false">
      <c r="A482" s="19"/>
      <c r="B482" s="17"/>
      <c r="C482" s="17"/>
      <c r="D482" s="18"/>
      <c r="E482" s="17"/>
      <c r="F482" s="17"/>
      <c r="G482" s="17"/>
      <c r="H482" s="17"/>
      <c r="I482" s="17"/>
      <c r="J482" s="2" t="n">
        <f aca="false">IF(1&gt;Reparto!$E$5,0,IF(F482="",Reparto!$D$8,F482))</f>
        <v>1800</v>
      </c>
      <c r="K482" s="2" t="n">
        <f aca="false">IF(2&gt;Reparto!$E$5,0,IF(G482="",Reparto!$D$9,G482))</f>
        <v>1200</v>
      </c>
      <c r="L482" s="2" t="n">
        <f aca="false">IF(3&gt;Reparto!$E$5,0,IF(H482="",Reparto!$D$10,H482))</f>
        <v>0</v>
      </c>
      <c r="M482" s="2" t="n">
        <f aca="false">IF(4&gt;Reparto!$E$5,0,IF(I482="",Reparto!$D$11,I482))</f>
        <v>0</v>
      </c>
      <c r="N482" s="8" t="n">
        <f aca="false">IF(OR(NOT(ISNUMBER(D482)),SUM(J482:M482)&lt;=0),0,SIGN(D482)*(V482+IF(AE482&lt;=$Z482,1,0))/100)</f>
        <v>0</v>
      </c>
      <c r="O482" s="8" t="n">
        <f aca="false">IF(OR(NOT(ISNUMBER(D482)),SUM(J482:M482)&lt;=0),0,SIGN(D482)*(W482+IF(AF482&lt;=$Z482,1,0))/100)</f>
        <v>0</v>
      </c>
      <c r="P482" s="8" t="n">
        <f aca="false">IF(OR(NOT(ISNUMBER(D482)),SUM(J482:M482)&lt;=0),0,SIGN(D482)*(X482+IF(AG482&lt;=$Z482,1,0))/100)</f>
        <v>0</v>
      </c>
      <c r="Q482" s="8" t="n">
        <f aca="false">IF(OR(NOT(ISNUMBER(D482)),SUM(J482:M482)&lt;=0),0,SIGN(D482)*(Y482+IF(AH482&lt;=$Z482,1,0))/100)</f>
        <v>0</v>
      </c>
      <c r="R482" s="2" t="n">
        <f aca="false">IF(OR(NOT(ISNUMBER(D482)),SUM(J482:M482)&lt;=0),0,ROUND(ROUND(ABS(D482)*100,0)*J482/SUM(J482:M482),10))</f>
        <v>0</v>
      </c>
      <c r="S482" s="2" t="n">
        <f aca="false">IF(OR(NOT(ISNUMBER(D482)),SUM(J482:M482)&lt;=0),0,ROUND(ROUND(ABS(D482)*100,0)*K482/SUM(J482:M482),10))</f>
        <v>0</v>
      </c>
      <c r="T482" s="2" t="n">
        <f aca="false">IF(OR(NOT(ISNUMBER(D482)),SUM(J482:M482)&lt;=0),0,ROUND(ROUND(ABS(D482)*100,0)*L482/SUM(J482:M482),10))</f>
        <v>0</v>
      </c>
      <c r="U482" s="2" t="n">
        <f aca="false">IF(OR(NOT(ISNUMBER(D482)),SUM(J482:M482)&lt;=0),0,ROUND(ROUND(ABS(D482)*100,0)*M482/SUM(J482:M482),10))</f>
        <v>0</v>
      </c>
      <c r="V482" s="2" t="n">
        <f aca="false">INT(R482)</f>
        <v>0</v>
      </c>
      <c r="W482" s="2" t="n">
        <f aca="false">INT(S482)</f>
        <v>0</v>
      </c>
      <c r="X482" s="2" t="n">
        <f aca="false">INT(T482)</f>
        <v>0</v>
      </c>
      <c r="Y482" s="2" t="n">
        <f aca="false">INT(U482)</f>
        <v>0</v>
      </c>
      <c r="Z482" s="2" t="n">
        <f aca="false">IF(ISNUMBER(D482),ROUND(ABS(D482)*100,0)-SUM(V482:Y482),0)</f>
        <v>0</v>
      </c>
      <c r="AA482" s="2" t="n">
        <f aca="false">ROUND(R482-V482,10)</f>
        <v>0</v>
      </c>
      <c r="AB482" s="2" t="n">
        <f aca="false">ROUND(S482-W482,10)</f>
        <v>0</v>
      </c>
      <c r="AC482" s="2" t="n">
        <f aca="false">ROUND(T482-X482,10)</f>
        <v>0</v>
      </c>
      <c r="AD482" s="2" t="n">
        <f aca="false">ROUND(U482-Y482,10)</f>
        <v>0</v>
      </c>
      <c r="AE482" s="2" t="n">
        <f aca="false">COUNTIFS($AA482:$AD482,"&gt;"&amp;AA482)+COUNTIFS($AA482:AA482,AA482)</f>
        <v>1</v>
      </c>
      <c r="AF482" s="2" t="n">
        <f aca="false">COUNTIFS($AA482:$AD482,"&gt;"&amp;AB482)+COUNTIFS($AA482:AB482,AB482)</f>
        <v>2</v>
      </c>
      <c r="AG482" s="2" t="n">
        <f aca="false">COUNTIFS($AA482:$AD482,"&gt;"&amp;AC482)+COUNTIFS($AA482:AC482,AC482)</f>
        <v>3</v>
      </c>
      <c r="AH482" s="2" t="n">
        <f aca="false">COUNTIFS($AA482:$AD482,"&gt;"&amp;AD482)+COUNTIFS($AA482:AD482,AD482)</f>
        <v>4</v>
      </c>
      <c r="AI482" s="2" t="str">
        <f aca="false">IF(COUNTA(A482:I482)=0,"",IF(OR(NOT(ISNUMBER(A482)),B482="",COUNTIFS(Reparto!$A$8:INDEX(Reparto!$A$8:$A$11,Reparto!$E$5),C482)&lt;&gt;1,NOT(ISNUMBER(D482)),ABS(D482-ROUND(D482,2))&gt;0.000001,MIN(J482:M482)&lt;0,SUM(J482:M482)&lt;=0,COUNT(J482:M482)&lt;&gt;4,ABS(SUM(N482:Q482)-D482)&gt;0.000001),"REVISAR datos","Correcto"))</f>
        <v/>
      </c>
    </row>
    <row r="483" customFormat="false" ht="24" hidden="false" customHeight="true" outlineLevel="0" collapsed="false">
      <c r="A483" s="19"/>
      <c r="B483" s="17"/>
      <c r="C483" s="17"/>
      <c r="D483" s="18"/>
      <c r="E483" s="17"/>
      <c r="F483" s="17"/>
      <c r="G483" s="17"/>
      <c r="H483" s="17"/>
      <c r="I483" s="17"/>
      <c r="J483" s="2" t="n">
        <f aca="false">IF(1&gt;Reparto!$E$5,0,IF(F483="",Reparto!$D$8,F483))</f>
        <v>1800</v>
      </c>
      <c r="K483" s="2" t="n">
        <f aca="false">IF(2&gt;Reparto!$E$5,0,IF(G483="",Reparto!$D$9,G483))</f>
        <v>1200</v>
      </c>
      <c r="L483" s="2" t="n">
        <f aca="false">IF(3&gt;Reparto!$E$5,0,IF(H483="",Reparto!$D$10,H483))</f>
        <v>0</v>
      </c>
      <c r="M483" s="2" t="n">
        <f aca="false">IF(4&gt;Reparto!$E$5,0,IF(I483="",Reparto!$D$11,I483))</f>
        <v>0</v>
      </c>
      <c r="N483" s="8" t="n">
        <f aca="false">IF(OR(NOT(ISNUMBER(D483)),SUM(J483:M483)&lt;=0),0,SIGN(D483)*(V483+IF(AE483&lt;=$Z483,1,0))/100)</f>
        <v>0</v>
      </c>
      <c r="O483" s="8" t="n">
        <f aca="false">IF(OR(NOT(ISNUMBER(D483)),SUM(J483:M483)&lt;=0),0,SIGN(D483)*(W483+IF(AF483&lt;=$Z483,1,0))/100)</f>
        <v>0</v>
      </c>
      <c r="P483" s="8" t="n">
        <f aca="false">IF(OR(NOT(ISNUMBER(D483)),SUM(J483:M483)&lt;=0),0,SIGN(D483)*(X483+IF(AG483&lt;=$Z483,1,0))/100)</f>
        <v>0</v>
      </c>
      <c r="Q483" s="8" t="n">
        <f aca="false">IF(OR(NOT(ISNUMBER(D483)),SUM(J483:M483)&lt;=0),0,SIGN(D483)*(Y483+IF(AH483&lt;=$Z483,1,0))/100)</f>
        <v>0</v>
      </c>
      <c r="R483" s="2" t="n">
        <f aca="false">IF(OR(NOT(ISNUMBER(D483)),SUM(J483:M483)&lt;=0),0,ROUND(ROUND(ABS(D483)*100,0)*J483/SUM(J483:M483),10))</f>
        <v>0</v>
      </c>
      <c r="S483" s="2" t="n">
        <f aca="false">IF(OR(NOT(ISNUMBER(D483)),SUM(J483:M483)&lt;=0),0,ROUND(ROUND(ABS(D483)*100,0)*K483/SUM(J483:M483),10))</f>
        <v>0</v>
      </c>
      <c r="T483" s="2" t="n">
        <f aca="false">IF(OR(NOT(ISNUMBER(D483)),SUM(J483:M483)&lt;=0),0,ROUND(ROUND(ABS(D483)*100,0)*L483/SUM(J483:M483),10))</f>
        <v>0</v>
      </c>
      <c r="U483" s="2" t="n">
        <f aca="false">IF(OR(NOT(ISNUMBER(D483)),SUM(J483:M483)&lt;=0),0,ROUND(ROUND(ABS(D483)*100,0)*M483/SUM(J483:M483),10))</f>
        <v>0</v>
      </c>
      <c r="V483" s="2" t="n">
        <f aca="false">INT(R483)</f>
        <v>0</v>
      </c>
      <c r="W483" s="2" t="n">
        <f aca="false">INT(S483)</f>
        <v>0</v>
      </c>
      <c r="X483" s="2" t="n">
        <f aca="false">INT(T483)</f>
        <v>0</v>
      </c>
      <c r="Y483" s="2" t="n">
        <f aca="false">INT(U483)</f>
        <v>0</v>
      </c>
      <c r="Z483" s="2" t="n">
        <f aca="false">IF(ISNUMBER(D483),ROUND(ABS(D483)*100,0)-SUM(V483:Y483),0)</f>
        <v>0</v>
      </c>
      <c r="AA483" s="2" t="n">
        <f aca="false">ROUND(R483-V483,10)</f>
        <v>0</v>
      </c>
      <c r="AB483" s="2" t="n">
        <f aca="false">ROUND(S483-W483,10)</f>
        <v>0</v>
      </c>
      <c r="AC483" s="2" t="n">
        <f aca="false">ROUND(T483-X483,10)</f>
        <v>0</v>
      </c>
      <c r="AD483" s="2" t="n">
        <f aca="false">ROUND(U483-Y483,10)</f>
        <v>0</v>
      </c>
      <c r="AE483" s="2" t="n">
        <f aca="false">COUNTIFS($AA483:$AD483,"&gt;"&amp;AA483)+COUNTIFS($AA483:AA483,AA483)</f>
        <v>1</v>
      </c>
      <c r="AF483" s="2" t="n">
        <f aca="false">COUNTIFS($AA483:$AD483,"&gt;"&amp;AB483)+COUNTIFS($AA483:AB483,AB483)</f>
        <v>2</v>
      </c>
      <c r="AG483" s="2" t="n">
        <f aca="false">COUNTIFS($AA483:$AD483,"&gt;"&amp;AC483)+COUNTIFS($AA483:AC483,AC483)</f>
        <v>3</v>
      </c>
      <c r="AH483" s="2" t="n">
        <f aca="false">COUNTIFS($AA483:$AD483,"&gt;"&amp;AD483)+COUNTIFS($AA483:AD483,AD483)</f>
        <v>4</v>
      </c>
      <c r="AI483" s="2" t="str">
        <f aca="false">IF(COUNTA(A483:I483)=0,"",IF(OR(NOT(ISNUMBER(A483)),B483="",COUNTIFS(Reparto!$A$8:INDEX(Reparto!$A$8:$A$11,Reparto!$E$5),C483)&lt;&gt;1,NOT(ISNUMBER(D483)),ABS(D483-ROUND(D483,2))&gt;0.000001,MIN(J483:M483)&lt;0,SUM(J483:M483)&lt;=0,COUNT(J483:M483)&lt;&gt;4,ABS(SUM(N483:Q483)-D483)&gt;0.000001),"REVISAR datos","Correcto"))</f>
        <v/>
      </c>
    </row>
    <row r="484" customFormat="false" ht="24" hidden="false" customHeight="true" outlineLevel="0" collapsed="false">
      <c r="A484" s="19"/>
      <c r="B484" s="17"/>
      <c r="C484" s="17"/>
      <c r="D484" s="18"/>
      <c r="E484" s="17"/>
      <c r="F484" s="17"/>
      <c r="G484" s="17"/>
      <c r="H484" s="17"/>
      <c r="I484" s="17"/>
      <c r="J484" s="2" t="n">
        <f aca="false">IF(1&gt;Reparto!$E$5,0,IF(F484="",Reparto!$D$8,F484))</f>
        <v>1800</v>
      </c>
      <c r="K484" s="2" t="n">
        <f aca="false">IF(2&gt;Reparto!$E$5,0,IF(G484="",Reparto!$D$9,G484))</f>
        <v>1200</v>
      </c>
      <c r="L484" s="2" t="n">
        <f aca="false">IF(3&gt;Reparto!$E$5,0,IF(H484="",Reparto!$D$10,H484))</f>
        <v>0</v>
      </c>
      <c r="M484" s="2" t="n">
        <f aca="false">IF(4&gt;Reparto!$E$5,0,IF(I484="",Reparto!$D$11,I484))</f>
        <v>0</v>
      </c>
      <c r="N484" s="8" t="n">
        <f aca="false">IF(OR(NOT(ISNUMBER(D484)),SUM(J484:M484)&lt;=0),0,SIGN(D484)*(V484+IF(AE484&lt;=$Z484,1,0))/100)</f>
        <v>0</v>
      </c>
      <c r="O484" s="8" t="n">
        <f aca="false">IF(OR(NOT(ISNUMBER(D484)),SUM(J484:M484)&lt;=0),0,SIGN(D484)*(W484+IF(AF484&lt;=$Z484,1,0))/100)</f>
        <v>0</v>
      </c>
      <c r="P484" s="8" t="n">
        <f aca="false">IF(OR(NOT(ISNUMBER(D484)),SUM(J484:M484)&lt;=0),0,SIGN(D484)*(X484+IF(AG484&lt;=$Z484,1,0))/100)</f>
        <v>0</v>
      </c>
      <c r="Q484" s="8" t="n">
        <f aca="false">IF(OR(NOT(ISNUMBER(D484)),SUM(J484:M484)&lt;=0),0,SIGN(D484)*(Y484+IF(AH484&lt;=$Z484,1,0))/100)</f>
        <v>0</v>
      </c>
      <c r="R484" s="2" t="n">
        <f aca="false">IF(OR(NOT(ISNUMBER(D484)),SUM(J484:M484)&lt;=0),0,ROUND(ROUND(ABS(D484)*100,0)*J484/SUM(J484:M484),10))</f>
        <v>0</v>
      </c>
      <c r="S484" s="2" t="n">
        <f aca="false">IF(OR(NOT(ISNUMBER(D484)),SUM(J484:M484)&lt;=0),0,ROUND(ROUND(ABS(D484)*100,0)*K484/SUM(J484:M484),10))</f>
        <v>0</v>
      </c>
      <c r="T484" s="2" t="n">
        <f aca="false">IF(OR(NOT(ISNUMBER(D484)),SUM(J484:M484)&lt;=0),0,ROUND(ROUND(ABS(D484)*100,0)*L484/SUM(J484:M484),10))</f>
        <v>0</v>
      </c>
      <c r="U484" s="2" t="n">
        <f aca="false">IF(OR(NOT(ISNUMBER(D484)),SUM(J484:M484)&lt;=0),0,ROUND(ROUND(ABS(D484)*100,0)*M484/SUM(J484:M484),10))</f>
        <v>0</v>
      </c>
      <c r="V484" s="2" t="n">
        <f aca="false">INT(R484)</f>
        <v>0</v>
      </c>
      <c r="W484" s="2" t="n">
        <f aca="false">INT(S484)</f>
        <v>0</v>
      </c>
      <c r="X484" s="2" t="n">
        <f aca="false">INT(T484)</f>
        <v>0</v>
      </c>
      <c r="Y484" s="2" t="n">
        <f aca="false">INT(U484)</f>
        <v>0</v>
      </c>
      <c r="Z484" s="2" t="n">
        <f aca="false">IF(ISNUMBER(D484),ROUND(ABS(D484)*100,0)-SUM(V484:Y484),0)</f>
        <v>0</v>
      </c>
      <c r="AA484" s="2" t="n">
        <f aca="false">ROUND(R484-V484,10)</f>
        <v>0</v>
      </c>
      <c r="AB484" s="2" t="n">
        <f aca="false">ROUND(S484-W484,10)</f>
        <v>0</v>
      </c>
      <c r="AC484" s="2" t="n">
        <f aca="false">ROUND(T484-X484,10)</f>
        <v>0</v>
      </c>
      <c r="AD484" s="2" t="n">
        <f aca="false">ROUND(U484-Y484,10)</f>
        <v>0</v>
      </c>
      <c r="AE484" s="2" t="n">
        <f aca="false">COUNTIFS($AA484:$AD484,"&gt;"&amp;AA484)+COUNTIFS($AA484:AA484,AA484)</f>
        <v>1</v>
      </c>
      <c r="AF484" s="2" t="n">
        <f aca="false">COUNTIFS($AA484:$AD484,"&gt;"&amp;AB484)+COUNTIFS($AA484:AB484,AB484)</f>
        <v>2</v>
      </c>
      <c r="AG484" s="2" t="n">
        <f aca="false">COUNTIFS($AA484:$AD484,"&gt;"&amp;AC484)+COUNTIFS($AA484:AC484,AC484)</f>
        <v>3</v>
      </c>
      <c r="AH484" s="2" t="n">
        <f aca="false">COUNTIFS($AA484:$AD484,"&gt;"&amp;AD484)+COUNTIFS($AA484:AD484,AD484)</f>
        <v>4</v>
      </c>
      <c r="AI484" s="2" t="str">
        <f aca="false">IF(COUNTA(A484:I484)=0,"",IF(OR(NOT(ISNUMBER(A484)),B484="",COUNTIFS(Reparto!$A$8:INDEX(Reparto!$A$8:$A$11,Reparto!$E$5),C484)&lt;&gt;1,NOT(ISNUMBER(D484)),ABS(D484-ROUND(D484,2))&gt;0.000001,MIN(J484:M484)&lt;0,SUM(J484:M484)&lt;=0,COUNT(J484:M484)&lt;&gt;4,ABS(SUM(N484:Q484)-D484)&gt;0.000001),"REVISAR datos","Correcto"))</f>
        <v/>
      </c>
    </row>
    <row r="485" customFormat="false" ht="24" hidden="false" customHeight="true" outlineLevel="0" collapsed="false">
      <c r="A485" s="19"/>
      <c r="B485" s="17"/>
      <c r="C485" s="17"/>
      <c r="D485" s="18"/>
      <c r="E485" s="17"/>
      <c r="F485" s="17"/>
      <c r="G485" s="17"/>
      <c r="H485" s="17"/>
      <c r="I485" s="17"/>
      <c r="J485" s="2" t="n">
        <f aca="false">IF(1&gt;Reparto!$E$5,0,IF(F485="",Reparto!$D$8,F485))</f>
        <v>1800</v>
      </c>
      <c r="K485" s="2" t="n">
        <f aca="false">IF(2&gt;Reparto!$E$5,0,IF(G485="",Reparto!$D$9,G485))</f>
        <v>1200</v>
      </c>
      <c r="L485" s="2" t="n">
        <f aca="false">IF(3&gt;Reparto!$E$5,0,IF(H485="",Reparto!$D$10,H485))</f>
        <v>0</v>
      </c>
      <c r="M485" s="2" t="n">
        <f aca="false">IF(4&gt;Reparto!$E$5,0,IF(I485="",Reparto!$D$11,I485))</f>
        <v>0</v>
      </c>
      <c r="N485" s="8" t="n">
        <f aca="false">IF(OR(NOT(ISNUMBER(D485)),SUM(J485:M485)&lt;=0),0,SIGN(D485)*(V485+IF(AE485&lt;=$Z485,1,0))/100)</f>
        <v>0</v>
      </c>
      <c r="O485" s="8" t="n">
        <f aca="false">IF(OR(NOT(ISNUMBER(D485)),SUM(J485:M485)&lt;=0),0,SIGN(D485)*(W485+IF(AF485&lt;=$Z485,1,0))/100)</f>
        <v>0</v>
      </c>
      <c r="P485" s="8" t="n">
        <f aca="false">IF(OR(NOT(ISNUMBER(D485)),SUM(J485:M485)&lt;=0),0,SIGN(D485)*(X485+IF(AG485&lt;=$Z485,1,0))/100)</f>
        <v>0</v>
      </c>
      <c r="Q485" s="8" t="n">
        <f aca="false">IF(OR(NOT(ISNUMBER(D485)),SUM(J485:M485)&lt;=0),0,SIGN(D485)*(Y485+IF(AH485&lt;=$Z485,1,0))/100)</f>
        <v>0</v>
      </c>
      <c r="R485" s="2" t="n">
        <f aca="false">IF(OR(NOT(ISNUMBER(D485)),SUM(J485:M485)&lt;=0),0,ROUND(ROUND(ABS(D485)*100,0)*J485/SUM(J485:M485),10))</f>
        <v>0</v>
      </c>
      <c r="S485" s="2" t="n">
        <f aca="false">IF(OR(NOT(ISNUMBER(D485)),SUM(J485:M485)&lt;=0),0,ROUND(ROUND(ABS(D485)*100,0)*K485/SUM(J485:M485),10))</f>
        <v>0</v>
      </c>
      <c r="T485" s="2" t="n">
        <f aca="false">IF(OR(NOT(ISNUMBER(D485)),SUM(J485:M485)&lt;=0),0,ROUND(ROUND(ABS(D485)*100,0)*L485/SUM(J485:M485),10))</f>
        <v>0</v>
      </c>
      <c r="U485" s="2" t="n">
        <f aca="false">IF(OR(NOT(ISNUMBER(D485)),SUM(J485:M485)&lt;=0),0,ROUND(ROUND(ABS(D485)*100,0)*M485/SUM(J485:M485),10))</f>
        <v>0</v>
      </c>
      <c r="V485" s="2" t="n">
        <f aca="false">INT(R485)</f>
        <v>0</v>
      </c>
      <c r="W485" s="2" t="n">
        <f aca="false">INT(S485)</f>
        <v>0</v>
      </c>
      <c r="X485" s="2" t="n">
        <f aca="false">INT(T485)</f>
        <v>0</v>
      </c>
      <c r="Y485" s="2" t="n">
        <f aca="false">INT(U485)</f>
        <v>0</v>
      </c>
      <c r="Z485" s="2" t="n">
        <f aca="false">IF(ISNUMBER(D485),ROUND(ABS(D485)*100,0)-SUM(V485:Y485),0)</f>
        <v>0</v>
      </c>
      <c r="AA485" s="2" t="n">
        <f aca="false">ROUND(R485-V485,10)</f>
        <v>0</v>
      </c>
      <c r="AB485" s="2" t="n">
        <f aca="false">ROUND(S485-W485,10)</f>
        <v>0</v>
      </c>
      <c r="AC485" s="2" t="n">
        <f aca="false">ROUND(T485-X485,10)</f>
        <v>0</v>
      </c>
      <c r="AD485" s="2" t="n">
        <f aca="false">ROUND(U485-Y485,10)</f>
        <v>0</v>
      </c>
      <c r="AE485" s="2" t="n">
        <f aca="false">COUNTIFS($AA485:$AD485,"&gt;"&amp;AA485)+COUNTIFS($AA485:AA485,AA485)</f>
        <v>1</v>
      </c>
      <c r="AF485" s="2" t="n">
        <f aca="false">COUNTIFS($AA485:$AD485,"&gt;"&amp;AB485)+COUNTIFS($AA485:AB485,AB485)</f>
        <v>2</v>
      </c>
      <c r="AG485" s="2" t="n">
        <f aca="false">COUNTIFS($AA485:$AD485,"&gt;"&amp;AC485)+COUNTIFS($AA485:AC485,AC485)</f>
        <v>3</v>
      </c>
      <c r="AH485" s="2" t="n">
        <f aca="false">COUNTIFS($AA485:$AD485,"&gt;"&amp;AD485)+COUNTIFS($AA485:AD485,AD485)</f>
        <v>4</v>
      </c>
      <c r="AI485" s="2" t="str">
        <f aca="false">IF(COUNTA(A485:I485)=0,"",IF(OR(NOT(ISNUMBER(A485)),B485="",COUNTIFS(Reparto!$A$8:INDEX(Reparto!$A$8:$A$11,Reparto!$E$5),C485)&lt;&gt;1,NOT(ISNUMBER(D485)),ABS(D485-ROUND(D485,2))&gt;0.000001,MIN(J485:M485)&lt;0,SUM(J485:M485)&lt;=0,COUNT(J485:M485)&lt;&gt;4,ABS(SUM(N485:Q485)-D485)&gt;0.000001),"REVISAR datos","Correcto"))</f>
        <v/>
      </c>
    </row>
    <row r="486" customFormat="false" ht="24" hidden="false" customHeight="true" outlineLevel="0" collapsed="false">
      <c r="A486" s="19"/>
      <c r="B486" s="17"/>
      <c r="C486" s="17"/>
      <c r="D486" s="18"/>
      <c r="E486" s="17"/>
      <c r="F486" s="17"/>
      <c r="G486" s="17"/>
      <c r="H486" s="17"/>
      <c r="I486" s="17"/>
      <c r="J486" s="2" t="n">
        <f aca="false">IF(1&gt;Reparto!$E$5,0,IF(F486="",Reparto!$D$8,F486))</f>
        <v>1800</v>
      </c>
      <c r="K486" s="2" t="n">
        <f aca="false">IF(2&gt;Reparto!$E$5,0,IF(G486="",Reparto!$D$9,G486))</f>
        <v>1200</v>
      </c>
      <c r="L486" s="2" t="n">
        <f aca="false">IF(3&gt;Reparto!$E$5,0,IF(H486="",Reparto!$D$10,H486))</f>
        <v>0</v>
      </c>
      <c r="M486" s="2" t="n">
        <f aca="false">IF(4&gt;Reparto!$E$5,0,IF(I486="",Reparto!$D$11,I486))</f>
        <v>0</v>
      </c>
      <c r="N486" s="8" t="n">
        <f aca="false">IF(OR(NOT(ISNUMBER(D486)),SUM(J486:M486)&lt;=0),0,SIGN(D486)*(V486+IF(AE486&lt;=$Z486,1,0))/100)</f>
        <v>0</v>
      </c>
      <c r="O486" s="8" t="n">
        <f aca="false">IF(OR(NOT(ISNUMBER(D486)),SUM(J486:M486)&lt;=0),0,SIGN(D486)*(W486+IF(AF486&lt;=$Z486,1,0))/100)</f>
        <v>0</v>
      </c>
      <c r="P486" s="8" t="n">
        <f aca="false">IF(OR(NOT(ISNUMBER(D486)),SUM(J486:M486)&lt;=0),0,SIGN(D486)*(X486+IF(AG486&lt;=$Z486,1,0))/100)</f>
        <v>0</v>
      </c>
      <c r="Q486" s="8" t="n">
        <f aca="false">IF(OR(NOT(ISNUMBER(D486)),SUM(J486:M486)&lt;=0),0,SIGN(D486)*(Y486+IF(AH486&lt;=$Z486,1,0))/100)</f>
        <v>0</v>
      </c>
      <c r="R486" s="2" t="n">
        <f aca="false">IF(OR(NOT(ISNUMBER(D486)),SUM(J486:M486)&lt;=0),0,ROUND(ROUND(ABS(D486)*100,0)*J486/SUM(J486:M486),10))</f>
        <v>0</v>
      </c>
      <c r="S486" s="2" t="n">
        <f aca="false">IF(OR(NOT(ISNUMBER(D486)),SUM(J486:M486)&lt;=0),0,ROUND(ROUND(ABS(D486)*100,0)*K486/SUM(J486:M486),10))</f>
        <v>0</v>
      </c>
      <c r="T486" s="2" t="n">
        <f aca="false">IF(OR(NOT(ISNUMBER(D486)),SUM(J486:M486)&lt;=0),0,ROUND(ROUND(ABS(D486)*100,0)*L486/SUM(J486:M486),10))</f>
        <v>0</v>
      </c>
      <c r="U486" s="2" t="n">
        <f aca="false">IF(OR(NOT(ISNUMBER(D486)),SUM(J486:M486)&lt;=0),0,ROUND(ROUND(ABS(D486)*100,0)*M486/SUM(J486:M486),10))</f>
        <v>0</v>
      </c>
      <c r="V486" s="2" t="n">
        <f aca="false">INT(R486)</f>
        <v>0</v>
      </c>
      <c r="W486" s="2" t="n">
        <f aca="false">INT(S486)</f>
        <v>0</v>
      </c>
      <c r="X486" s="2" t="n">
        <f aca="false">INT(T486)</f>
        <v>0</v>
      </c>
      <c r="Y486" s="2" t="n">
        <f aca="false">INT(U486)</f>
        <v>0</v>
      </c>
      <c r="Z486" s="2" t="n">
        <f aca="false">IF(ISNUMBER(D486),ROUND(ABS(D486)*100,0)-SUM(V486:Y486),0)</f>
        <v>0</v>
      </c>
      <c r="AA486" s="2" t="n">
        <f aca="false">ROUND(R486-V486,10)</f>
        <v>0</v>
      </c>
      <c r="AB486" s="2" t="n">
        <f aca="false">ROUND(S486-W486,10)</f>
        <v>0</v>
      </c>
      <c r="AC486" s="2" t="n">
        <f aca="false">ROUND(T486-X486,10)</f>
        <v>0</v>
      </c>
      <c r="AD486" s="2" t="n">
        <f aca="false">ROUND(U486-Y486,10)</f>
        <v>0</v>
      </c>
      <c r="AE486" s="2" t="n">
        <f aca="false">COUNTIFS($AA486:$AD486,"&gt;"&amp;AA486)+COUNTIFS($AA486:AA486,AA486)</f>
        <v>1</v>
      </c>
      <c r="AF486" s="2" t="n">
        <f aca="false">COUNTIFS($AA486:$AD486,"&gt;"&amp;AB486)+COUNTIFS($AA486:AB486,AB486)</f>
        <v>2</v>
      </c>
      <c r="AG486" s="2" t="n">
        <f aca="false">COUNTIFS($AA486:$AD486,"&gt;"&amp;AC486)+COUNTIFS($AA486:AC486,AC486)</f>
        <v>3</v>
      </c>
      <c r="AH486" s="2" t="n">
        <f aca="false">COUNTIFS($AA486:$AD486,"&gt;"&amp;AD486)+COUNTIFS($AA486:AD486,AD486)</f>
        <v>4</v>
      </c>
      <c r="AI486" s="2" t="str">
        <f aca="false">IF(COUNTA(A486:I486)=0,"",IF(OR(NOT(ISNUMBER(A486)),B486="",COUNTIFS(Reparto!$A$8:INDEX(Reparto!$A$8:$A$11,Reparto!$E$5),C486)&lt;&gt;1,NOT(ISNUMBER(D486)),ABS(D486-ROUND(D486,2))&gt;0.000001,MIN(J486:M486)&lt;0,SUM(J486:M486)&lt;=0,COUNT(J486:M486)&lt;&gt;4,ABS(SUM(N486:Q486)-D486)&gt;0.000001),"REVISAR datos","Correcto"))</f>
        <v/>
      </c>
    </row>
    <row r="487" customFormat="false" ht="24" hidden="false" customHeight="true" outlineLevel="0" collapsed="false">
      <c r="A487" s="19"/>
      <c r="B487" s="17"/>
      <c r="C487" s="17"/>
      <c r="D487" s="18"/>
      <c r="E487" s="17"/>
      <c r="F487" s="17"/>
      <c r="G487" s="17"/>
      <c r="H487" s="17"/>
      <c r="I487" s="17"/>
      <c r="J487" s="2" t="n">
        <f aca="false">IF(1&gt;Reparto!$E$5,0,IF(F487="",Reparto!$D$8,F487))</f>
        <v>1800</v>
      </c>
      <c r="K487" s="2" t="n">
        <f aca="false">IF(2&gt;Reparto!$E$5,0,IF(G487="",Reparto!$D$9,G487))</f>
        <v>1200</v>
      </c>
      <c r="L487" s="2" t="n">
        <f aca="false">IF(3&gt;Reparto!$E$5,0,IF(H487="",Reparto!$D$10,H487))</f>
        <v>0</v>
      </c>
      <c r="M487" s="2" t="n">
        <f aca="false">IF(4&gt;Reparto!$E$5,0,IF(I487="",Reparto!$D$11,I487))</f>
        <v>0</v>
      </c>
      <c r="N487" s="8" t="n">
        <f aca="false">IF(OR(NOT(ISNUMBER(D487)),SUM(J487:M487)&lt;=0),0,SIGN(D487)*(V487+IF(AE487&lt;=$Z487,1,0))/100)</f>
        <v>0</v>
      </c>
      <c r="O487" s="8" t="n">
        <f aca="false">IF(OR(NOT(ISNUMBER(D487)),SUM(J487:M487)&lt;=0),0,SIGN(D487)*(W487+IF(AF487&lt;=$Z487,1,0))/100)</f>
        <v>0</v>
      </c>
      <c r="P487" s="8" t="n">
        <f aca="false">IF(OR(NOT(ISNUMBER(D487)),SUM(J487:M487)&lt;=0),0,SIGN(D487)*(X487+IF(AG487&lt;=$Z487,1,0))/100)</f>
        <v>0</v>
      </c>
      <c r="Q487" s="8" t="n">
        <f aca="false">IF(OR(NOT(ISNUMBER(D487)),SUM(J487:M487)&lt;=0),0,SIGN(D487)*(Y487+IF(AH487&lt;=$Z487,1,0))/100)</f>
        <v>0</v>
      </c>
      <c r="R487" s="2" t="n">
        <f aca="false">IF(OR(NOT(ISNUMBER(D487)),SUM(J487:M487)&lt;=0),0,ROUND(ROUND(ABS(D487)*100,0)*J487/SUM(J487:M487),10))</f>
        <v>0</v>
      </c>
      <c r="S487" s="2" t="n">
        <f aca="false">IF(OR(NOT(ISNUMBER(D487)),SUM(J487:M487)&lt;=0),0,ROUND(ROUND(ABS(D487)*100,0)*K487/SUM(J487:M487),10))</f>
        <v>0</v>
      </c>
      <c r="T487" s="2" t="n">
        <f aca="false">IF(OR(NOT(ISNUMBER(D487)),SUM(J487:M487)&lt;=0),0,ROUND(ROUND(ABS(D487)*100,0)*L487/SUM(J487:M487),10))</f>
        <v>0</v>
      </c>
      <c r="U487" s="2" t="n">
        <f aca="false">IF(OR(NOT(ISNUMBER(D487)),SUM(J487:M487)&lt;=0),0,ROUND(ROUND(ABS(D487)*100,0)*M487/SUM(J487:M487),10))</f>
        <v>0</v>
      </c>
      <c r="V487" s="2" t="n">
        <f aca="false">INT(R487)</f>
        <v>0</v>
      </c>
      <c r="W487" s="2" t="n">
        <f aca="false">INT(S487)</f>
        <v>0</v>
      </c>
      <c r="X487" s="2" t="n">
        <f aca="false">INT(T487)</f>
        <v>0</v>
      </c>
      <c r="Y487" s="2" t="n">
        <f aca="false">INT(U487)</f>
        <v>0</v>
      </c>
      <c r="Z487" s="2" t="n">
        <f aca="false">IF(ISNUMBER(D487),ROUND(ABS(D487)*100,0)-SUM(V487:Y487),0)</f>
        <v>0</v>
      </c>
      <c r="AA487" s="2" t="n">
        <f aca="false">ROUND(R487-V487,10)</f>
        <v>0</v>
      </c>
      <c r="AB487" s="2" t="n">
        <f aca="false">ROUND(S487-W487,10)</f>
        <v>0</v>
      </c>
      <c r="AC487" s="2" t="n">
        <f aca="false">ROUND(T487-X487,10)</f>
        <v>0</v>
      </c>
      <c r="AD487" s="2" t="n">
        <f aca="false">ROUND(U487-Y487,10)</f>
        <v>0</v>
      </c>
      <c r="AE487" s="2" t="n">
        <f aca="false">COUNTIFS($AA487:$AD487,"&gt;"&amp;AA487)+COUNTIFS($AA487:AA487,AA487)</f>
        <v>1</v>
      </c>
      <c r="AF487" s="2" t="n">
        <f aca="false">COUNTIFS($AA487:$AD487,"&gt;"&amp;AB487)+COUNTIFS($AA487:AB487,AB487)</f>
        <v>2</v>
      </c>
      <c r="AG487" s="2" t="n">
        <f aca="false">COUNTIFS($AA487:$AD487,"&gt;"&amp;AC487)+COUNTIFS($AA487:AC487,AC487)</f>
        <v>3</v>
      </c>
      <c r="AH487" s="2" t="n">
        <f aca="false">COUNTIFS($AA487:$AD487,"&gt;"&amp;AD487)+COUNTIFS($AA487:AD487,AD487)</f>
        <v>4</v>
      </c>
      <c r="AI487" s="2" t="str">
        <f aca="false">IF(COUNTA(A487:I487)=0,"",IF(OR(NOT(ISNUMBER(A487)),B487="",COUNTIFS(Reparto!$A$8:INDEX(Reparto!$A$8:$A$11,Reparto!$E$5),C487)&lt;&gt;1,NOT(ISNUMBER(D487)),ABS(D487-ROUND(D487,2))&gt;0.000001,MIN(J487:M487)&lt;0,SUM(J487:M487)&lt;=0,COUNT(J487:M487)&lt;&gt;4,ABS(SUM(N487:Q487)-D487)&gt;0.000001),"REVISAR datos","Correcto"))</f>
        <v/>
      </c>
    </row>
    <row r="488" customFormat="false" ht="24" hidden="false" customHeight="true" outlineLevel="0" collapsed="false">
      <c r="A488" s="19"/>
      <c r="B488" s="17"/>
      <c r="C488" s="17"/>
      <c r="D488" s="18"/>
      <c r="E488" s="17"/>
      <c r="F488" s="17"/>
      <c r="G488" s="17"/>
      <c r="H488" s="17"/>
      <c r="I488" s="17"/>
      <c r="J488" s="2" t="n">
        <f aca="false">IF(1&gt;Reparto!$E$5,0,IF(F488="",Reparto!$D$8,F488))</f>
        <v>1800</v>
      </c>
      <c r="K488" s="2" t="n">
        <f aca="false">IF(2&gt;Reparto!$E$5,0,IF(G488="",Reparto!$D$9,G488))</f>
        <v>1200</v>
      </c>
      <c r="L488" s="2" t="n">
        <f aca="false">IF(3&gt;Reparto!$E$5,0,IF(H488="",Reparto!$D$10,H488))</f>
        <v>0</v>
      </c>
      <c r="M488" s="2" t="n">
        <f aca="false">IF(4&gt;Reparto!$E$5,0,IF(I488="",Reparto!$D$11,I488))</f>
        <v>0</v>
      </c>
      <c r="N488" s="8" t="n">
        <f aca="false">IF(OR(NOT(ISNUMBER(D488)),SUM(J488:M488)&lt;=0),0,SIGN(D488)*(V488+IF(AE488&lt;=$Z488,1,0))/100)</f>
        <v>0</v>
      </c>
      <c r="O488" s="8" t="n">
        <f aca="false">IF(OR(NOT(ISNUMBER(D488)),SUM(J488:M488)&lt;=0),0,SIGN(D488)*(W488+IF(AF488&lt;=$Z488,1,0))/100)</f>
        <v>0</v>
      </c>
      <c r="P488" s="8" t="n">
        <f aca="false">IF(OR(NOT(ISNUMBER(D488)),SUM(J488:M488)&lt;=0),0,SIGN(D488)*(X488+IF(AG488&lt;=$Z488,1,0))/100)</f>
        <v>0</v>
      </c>
      <c r="Q488" s="8" t="n">
        <f aca="false">IF(OR(NOT(ISNUMBER(D488)),SUM(J488:M488)&lt;=0),0,SIGN(D488)*(Y488+IF(AH488&lt;=$Z488,1,0))/100)</f>
        <v>0</v>
      </c>
      <c r="R488" s="2" t="n">
        <f aca="false">IF(OR(NOT(ISNUMBER(D488)),SUM(J488:M488)&lt;=0),0,ROUND(ROUND(ABS(D488)*100,0)*J488/SUM(J488:M488),10))</f>
        <v>0</v>
      </c>
      <c r="S488" s="2" t="n">
        <f aca="false">IF(OR(NOT(ISNUMBER(D488)),SUM(J488:M488)&lt;=0),0,ROUND(ROUND(ABS(D488)*100,0)*K488/SUM(J488:M488),10))</f>
        <v>0</v>
      </c>
      <c r="T488" s="2" t="n">
        <f aca="false">IF(OR(NOT(ISNUMBER(D488)),SUM(J488:M488)&lt;=0),0,ROUND(ROUND(ABS(D488)*100,0)*L488/SUM(J488:M488),10))</f>
        <v>0</v>
      </c>
      <c r="U488" s="2" t="n">
        <f aca="false">IF(OR(NOT(ISNUMBER(D488)),SUM(J488:M488)&lt;=0),0,ROUND(ROUND(ABS(D488)*100,0)*M488/SUM(J488:M488),10))</f>
        <v>0</v>
      </c>
      <c r="V488" s="2" t="n">
        <f aca="false">INT(R488)</f>
        <v>0</v>
      </c>
      <c r="W488" s="2" t="n">
        <f aca="false">INT(S488)</f>
        <v>0</v>
      </c>
      <c r="X488" s="2" t="n">
        <f aca="false">INT(T488)</f>
        <v>0</v>
      </c>
      <c r="Y488" s="2" t="n">
        <f aca="false">INT(U488)</f>
        <v>0</v>
      </c>
      <c r="Z488" s="2" t="n">
        <f aca="false">IF(ISNUMBER(D488),ROUND(ABS(D488)*100,0)-SUM(V488:Y488),0)</f>
        <v>0</v>
      </c>
      <c r="AA488" s="2" t="n">
        <f aca="false">ROUND(R488-V488,10)</f>
        <v>0</v>
      </c>
      <c r="AB488" s="2" t="n">
        <f aca="false">ROUND(S488-W488,10)</f>
        <v>0</v>
      </c>
      <c r="AC488" s="2" t="n">
        <f aca="false">ROUND(T488-X488,10)</f>
        <v>0</v>
      </c>
      <c r="AD488" s="2" t="n">
        <f aca="false">ROUND(U488-Y488,10)</f>
        <v>0</v>
      </c>
      <c r="AE488" s="2" t="n">
        <f aca="false">COUNTIFS($AA488:$AD488,"&gt;"&amp;AA488)+COUNTIFS($AA488:AA488,AA488)</f>
        <v>1</v>
      </c>
      <c r="AF488" s="2" t="n">
        <f aca="false">COUNTIFS($AA488:$AD488,"&gt;"&amp;AB488)+COUNTIFS($AA488:AB488,AB488)</f>
        <v>2</v>
      </c>
      <c r="AG488" s="2" t="n">
        <f aca="false">COUNTIFS($AA488:$AD488,"&gt;"&amp;AC488)+COUNTIFS($AA488:AC488,AC488)</f>
        <v>3</v>
      </c>
      <c r="AH488" s="2" t="n">
        <f aca="false">COUNTIFS($AA488:$AD488,"&gt;"&amp;AD488)+COUNTIFS($AA488:AD488,AD488)</f>
        <v>4</v>
      </c>
      <c r="AI488" s="2" t="str">
        <f aca="false">IF(COUNTA(A488:I488)=0,"",IF(OR(NOT(ISNUMBER(A488)),B488="",COUNTIFS(Reparto!$A$8:INDEX(Reparto!$A$8:$A$11,Reparto!$E$5),C488)&lt;&gt;1,NOT(ISNUMBER(D488)),ABS(D488-ROUND(D488,2))&gt;0.000001,MIN(J488:M488)&lt;0,SUM(J488:M488)&lt;=0,COUNT(J488:M488)&lt;&gt;4,ABS(SUM(N488:Q488)-D488)&gt;0.000001),"REVISAR datos","Correcto"))</f>
        <v/>
      </c>
    </row>
    <row r="489" customFormat="false" ht="24" hidden="false" customHeight="true" outlineLevel="0" collapsed="false">
      <c r="A489" s="19"/>
      <c r="B489" s="17"/>
      <c r="C489" s="17"/>
      <c r="D489" s="18"/>
      <c r="E489" s="17"/>
      <c r="F489" s="17"/>
      <c r="G489" s="17"/>
      <c r="H489" s="17"/>
      <c r="I489" s="17"/>
      <c r="J489" s="2" t="n">
        <f aca="false">IF(1&gt;Reparto!$E$5,0,IF(F489="",Reparto!$D$8,F489))</f>
        <v>1800</v>
      </c>
      <c r="K489" s="2" t="n">
        <f aca="false">IF(2&gt;Reparto!$E$5,0,IF(G489="",Reparto!$D$9,G489))</f>
        <v>1200</v>
      </c>
      <c r="L489" s="2" t="n">
        <f aca="false">IF(3&gt;Reparto!$E$5,0,IF(H489="",Reparto!$D$10,H489))</f>
        <v>0</v>
      </c>
      <c r="M489" s="2" t="n">
        <f aca="false">IF(4&gt;Reparto!$E$5,0,IF(I489="",Reparto!$D$11,I489))</f>
        <v>0</v>
      </c>
      <c r="N489" s="8" t="n">
        <f aca="false">IF(OR(NOT(ISNUMBER(D489)),SUM(J489:M489)&lt;=0),0,SIGN(D489)*(V489+IF(AE489&lt;=$Z489,1,0))/100)</f>
        <v>0</v>
      </c>
      <c r="O489" s="8" t="n">
        <f aca="false">IF(OR(NOT(ISNUMBER(D489)),SUM(J489:M489)&lt;=0),0,SIGN(D489)*(W489+IF(AF489&lt;=$Z489,1,0))/100)</f>
        <v>0</v>
      </c>
      <c r="P489" s="8" t="n">
        <f aca="false">IF(OR(NOT(ISNUMBER(D489)),SUM(J489:M489)&lt;=0),0,SIGN(D489)*(X489+IF(AG489&lt;=$Z489,1,0))/100)</f>
        <v>0</v>
      </c>
      <c r="Q489" s="8" t="n">
        <f aca="false">IF(OR(NOT(ISNUMBER(D489)),SUM(J489:M489)&lt;=0),0,SIGN(D489)*(Y489+IF(AH489&lt;=$Z489,1,0))/100)</f>
        <v>0</v>
      </c>
      <c r="R489" s="2" t="n">
        <f aca="false">IF(OR(NOT(ISNUMBER(D489)),SUM(J489:M489)&lt;=0),0,ROUND(ROUND(ABS(D489)*100,0)*J489/SUM(J489:M489),10))</f>
        <v>0</v>
      </c>
      <c r="S489" s="2" t="n">
        <f aca="false">IF(OR(NOT(ISNUMBER(D489)),SUM(J489:M489)&lt;=0),0,ROUND(ROUND(ABS(D489)*100,0)*K489/SUM(J489:M489),10))</f>
        <v>0</v>
      </c>
      <c r="T489" s="2" t="n">
        <f aca="false">IF(OR(NOT(ISNUMBER(D489)),SUM(J489:M489)&lt;=0),0,ROUND(ROUND(ABS(D489)*100,0)*L489/SUM(J489:M489),10))</f>
        <v>0</v>
      </c>
      <c r="U489" s="2" t="n">
        <f aca="false">IF(OR(NOT(ISNUMBER(D489)),SUM(J489:M489)&lt;=0),0,ROUND(ROUND(ABS(D489)*100,0)*M489/SUM(J489:M489),10))</f>
        <v>0</v>
      </c>
      <c r="V489" s="2" t="n">
        <f aca="false">INT(R489)</f>
        <v>0</v>
      </c>
      <c r="W489" s="2" t="n">
        <f aca="false">INT(S489)</f>
        <v>0</v>
      </c>
      <c r="X489" s="2" t="n">
        <f aca="false">INT(T489)</f>
        <v>0</v>
      </c>
      <c r="Y489" s="2" t="n">
        <f aca="false">INT(U489)</f>
        <v>0</v>
      </c>
      <c r="Z489" s="2" t="n">
        <f aca="false">IF(ISNUMBER(D489),ROUND(ABS(D489)*100,0)-SUM(V489:Y489),0)</f>
        <v>0</v>
      </c>
      <c r="AA489" s="2" t="n">
        <f aca="false">ROUND(R489-V489,10)</f>
        <v>0</v>
      </c>
      <c r="AB489" s="2" t="n">
        <f aca="false">ROUND(S489-W489,10)</f>
        <v>0</v>
      </c>
      <c r="AC489" s="2" t="n">
        <f aca="false">ROUND(T489-X489,10)</f>
        <v>0</v>
      </c>
      <c r="AD489" s="2" t="n">
        <f aca="false">ROUND(U489-Y489,10)</f>
        <v>0</v>
      </c>
      <c r="AE489" s="2" t="n">
        <f aca="false">COUNTIFS($AA489:$AD489,"&gt;"&amp;AA489)+COUNTIFS($AA489:AA489,AA489)</f>
        <v>1</v>
      </c>
      <c r="AF489" s="2" t="n">
        <f aca="false">COUNTIFS($AA489:$AD489,"&gt;"&amp;AB489)+COUNTIFS($AA489:AB489,AB489)</f>
        <v>2</v>
      </c>
      <c r="AG489" s="2" t="n">
        <f aca="false">COUNTIFS($AA489:$AD489,"&gt;"&amp;AC489)+COUNTIFS($AA489:AC489,AC489)</f>
        <v>3</v>
      </c>
      <c r="AH489" s="2" t="n">
        <f aca="false">COUNTIFS($AA489:$AD489,"&gt;"&amp;AD489)+COUNTIFS($AA489:AD489,AD489)</f>
        <v>4</v>
      </c>
      <c r="AI489" s="2" t="str">
        <f aca="false">IF(COUNTA(A489:I489)=0,"",IF(OR(NOT(ISNUMBER(A489)),B489="",COUNTIFS(Reparto!$A$8:INDEX(Reparto!$A$8:$A$11,Reparto!$E$5),C489)&lt;&gt;1,NOT(ISNUMBER(D489)),ABS(D489-ROUND(D489,2))&gt;0.000001,MIN(J489:M489)&lt;0,SUM(J489:M489)&lt;=0,COUNT(J489:M489)&lt;&gt;4,ABS(SUM(N489:Q489)-D489)&gt;0.000001),"REVISAR datos","Correcto"))</f>
        <v/>
      </c>
    </row>
    <row r="490" customFormat="false" ht="24" hidden="false" customHeight="true" outlineLevel="0" collapsed="false">
      <c r="A490" s="19"/>
      <c r="B490" s="17"/>
      <c r="C490" s="17"/>
      <c r="D490" s="18"/>
      <c r="E490" s="17"/>
      <c r="F490" s="17"/>
      <c r="G490" s="17"/>
      <c r="H490" s="17"/>
      <c r="I490" s="17"/>
      <c r="J490" s="2" t="n">
        <f aca="false">IF(1&gt;Reparto!$E$5,0,IF(F490="",Reparto!$D$8,F490))</f>
        <v>1800</v>
      </c>
      <c r="K490" s="2" t="n">
        <f aca="false">IF(2&gt;Reparto!$E$5,0,IF(G490="",Reparto!$D$9,G490))</f>
        <v>1200</v>
      </c>
      <c r="L490" s="2" t="n">
        <f aca="false">IF(3&gt;Reparto!$E$5,0,IF(H490="",Reparto!$D$10,H490))</f>
        <v>0</v>
      </c>
      <c r="M490" s="2" t="n">
        <f aca="false">IF(4&gt;Reparto!$E$5,0,IF(I490="",Reparto!$D$11,I490))</f>
        <v>0</v>
      </c>
      <c r="N490" s="8" t="n">
        <f aca="false">IF(OR(NOT(ISNUMBER(D490)),SUM(J490:M490)&lt;=0),0,SIGN(D490)*(V490+IF(AE490&lt;=$Z490,1,0))/100)</f>
        <v>0</v>
      </c>
      <c r="O490" s="8" t="n">
        <f aca="false">IF(OR(NOT(ISNUMBER(D490)),SUM(J490:M490)&lt;=0),0,SIGN(D490)*(W490+IF(AF490&lt;=$Z490,1,0))/100)</f>
        <v>0</v>
      </c>
      <c r="P490" s="8" t="n">
        <f aca="false">IF(OR(NOT(ISNUMBER(D490)),SUM(J490:M490)&lt;=0),0,SIGN(D490)*(X490+IF(AG490&lt;=$Z490,1,0))/100)</f>
        <v>0</v>
      </c>
      <c r="Q490" s="8" t="n">
        <f aca="false">IF(OR(NOT(ISNUMBER(D490)),SUM(J490:M490)&lt;=0),0,SIGN(D490)*(Y490+IF(AH490&lt;=$Z490,1,0))/100)</f>
        <v>0</v>
      </c>
      <c r="R490" s="2" t="n">
        <f aca="false">IF(OR(NOT(ISNUMBER(D490)),SUM(J490:M490)&lt;=0),0,ROUND(ROUND(ABS(D490)*100,0)*J490/SUM(J490:M490),10))</f>
        <v>0</v>
      </c>
      <c r="S490" s="2" t="n">
        <f aca="false">IF(OR(NOT(ISNUMBER(D490)),SUM(J490:M490)&lt;=0),0,ROUND(ROUND(ABS(D490)*100,0)*K490/SUM(J490:M490),10))</f>
        <v>0</v>
      </c>
      <c r="T490" s="2" t="n">
        <f aca="false">IF(OR(NOT(ISNUMBER(D490)),SUM(J490:M490)&lt;=0),0,ROUND(ROUND(ABS(D490)*100,0)*L490/SUM(J490:M490),10))</f>
        <v>0</v>
      </c>
      <c r="U490" s="2" t="n">
        <f aca="false">IF(OR(NOT(ISNUMBER(D490)),SUM(J490:M490)&lt;=0),0,ROUND(ROUND(ABS(D490)*100,0)*M490/SUM(J490:M490),10))</f>
        <v>0</v>
      </c>
      <c r="V490" s="2" t="n">
        <f aca="false">INT(R490)</f>
        <v>0</v>
      </c>
      <c r="W490" s="2" t="n">
        <f aca="false">INT(S490)</f>
        <v>0</v>
      </c>
      <c r="X490" s="2" t="n">
        <f aca="false">INT(T490)</f>
        <v>0</v>
      </c>
      <c r="Y490" s="2" t="n">
        <f aca="false">INT(U490)</f>
        <v>0</v>
      </c>
      <c r="Z490" s="2" t="n">
        <f aca="false">IF(ISNUMBER(D490),ROUND(ABS(D490)*100,0)-SUM(V490:Y490),0)</f>
        <v>0</v>
      </c>
      <c r="AA490" s="2" t="n">
        <f aca="false">ROUND(R490-V490,10)</f>
        <v>0</v>
      </c>
      <c r="AB490" s="2" t="n">
        <f aca="false">ROUND(S490-W490,10)</f>
        <v>0</v>
      </c>
      <c r="AC490" s="2" t="n">
        <f aca="false">ROUND(T490-X490,10)</f>
        <v>0</v>
      </c>
      <c r="AD490" s="2" t="n">
        <f aca="false">ROUND(U490-Y490,10)</f>
        <v>0</v>
      </c>
      <c r="AE490" s="2" t="n">
        <f aca="false">COUNTIFS($AA490:$AD490,"&gt;"&amp;AA490)+COUNTIFS($AA490:AA490,AA490)</f>
        <v>1</v>
      </c>
      <c r="AF490" s="2" t="n">
        <f aca="false">COUNTIFS($AA490:$AD490,"&gt;"&amp;AB490)+COUNTIFS($AA490:AB490,AB490)</f>
        <v>2</v>
      </c>
      <c r="AG490" s="2" t="n">
        <f aca="false">COUNTIFS($AA490:$AD490,"&gt;"&amp;AC490)+COUNTIFS($AA490:AC490,AC490)</f>
        <v>3</v>
      </c>
      <c r="AH490" s="2" t="n">
        <f aca="false">COUNTIFS($AA490:$AD490,"&gt;"&amp;AD490)+COUNTIFS($AA490:AD490,AD490)</f>
        <v>4</v>
      </c>
      <c r="AI490" s="2" t="str">
        <f aca="false">IF(COUNTA(A490:I490)=0,"",IF(OR(NOT(ISNUMBER(A490)),B490="",COUNTIFS(Reparto!$A$8:INDEX(Reparto!$A$8:$A$11,Reparto!$E$5),C490)&lt;&gt;1,NOT(ISNUMBER(D490)),ABS(D490-ROUND(D490,2))&gt;0.000001,MIN(J490:M490)&lt;0,SUM(J490:M490)&lt;=0,COUNT(J490:M490)&lt;&gt;4,ABS(SUM(N490:Q490)-D490)&gt;0.000001),"REVISAR datos","Correcto"))</f>
        <v/>
      </c>
    </row>
    <row r="491" customFormat="false" ht="24" hidden="false" customHeight="true" outlineLevel="0" collapsed="false">
      <c r="A491" s="19"/>
      <c r="B491" s="17"/>
      <c r="C491" s="17"/>
      <c r="D491" s="18"/>
      <c r="E491" s="17"/>
      <c r="F491" s="17"/>
      <c r="G491" s="17"/>
      <c r="H491" s="17"/>
      <c r="I491" s="17"/>
      <c r="J491" s="2" t="n">
        <f aca="false">IF(1&gt;Reparto!$E$5,0,IF(F491="",Reparto!$D$8,F491))</f>
        <v>1800</v>
      </c>
      <c r="K491" s="2" t="n">
        <f aca="false">IF(2&gt;Reparto!$E$5,0,IF(G491="",Reparto!$D$9,G491))</f>
        <v>1200</v>
      </c>
      <c r="L491" s="2" t="n">
        <f aca="false">IF(3&gt;Reparto!$E$5,0,IF(H491="",Reparto!$D$10,H491))</f>
        <v>0</v>
      </c>
      <c r="M491" s="2" t="n">
        <f aca="false">IF(4&gt;Reparto!$E$5,0,IF(I491="",Reparto!$D$11,I491))</f>
        <v>0</v>
      </c>
      <c r="N491" s="8" t="n">
        <f aca="false">IF(OR(NOT(ISNUMBER(D491)),SUM(J491:M491)&lt;=0),0,SIGN(D491)*(V491+IF(AE491&lt;=$Z491,1,0))/100)</f>
        <v>0</v>
      </c>
      <c r="O491" s="8" t="n">
        <f aca="false">IF(OR(NOT(ISNUMBER(D491)),SUM(J491:M491)&lt;=0),0,SIGN(D491)*(W491+IF(AF491&lt;=$Z491,1,0))/100)</f>
        <v>0</v>
      </c>
      <c r="P491" s="8" t="n">
        <f aca="false">IF(OR(NOT(ISNUMBER(D491)),SUM(J491:M491)&lt;=0),0,SIGN(D491)*(X491+IF(AG491&lt;=$Z491,1,0))/100)</f>
        <v>0</v>
      </c>
      <c r="Q491" s="8" t="n">
        <f aca="false">IF(OR(NOT(ISNUMBER(D491)),SUM(J491:M491)&lt;=0),0,SIGN(D491)*(Y491+IF(AH491&lt;=$Z491,1,0))/100)</f>
        <v>0</v>
      </c>
      <c r="R491" s="2" t="n">
        <f aca="false">IF(OR(NOT(ISNUMBER(D491)),SUM(J491:M491)&lt;=0),0,ROUND(ROUND(ABS(D491)*100,0)*J491/SUM(J491:M491),10))</f>
        <v>0</v>
      </c>
      <c r="S491" s="2" t="n">
        <f aca="false">IF(OR(NOT(ISNUMBER(D491)),SUM(J491:M491)&lt;=0),0,ROUND(ROUND(ABS(D491)*100,0)*K491/SUM(J491:M491),10))</f>
        <v>0</v>
      </c>
      <c r="T491" s="2" t="n">
        <f aca="false">IF(OR(NOT(ISNUMBER(D491)),SUM(J491:M491)&lt;=0),0,ROUND(ROUND(ABS(D491)*100,0)*L491/SUM(J491:M491),10))</f>
        <v>0</v>
      </c>
      <c r="U491" s="2" t="n">
        <f aca="false">IF(OR(NOT(ISNUMBER(D491)),SUM(J491:M491)&lt;=0),0,ROUND(ROUND(ABS(D491)*100,0)*M491/SUM(J491:M491),10))</f>
        <v>0</v>
      </c>
      <c r="V491" s="2" t="n">
        <f aca="false">INT(R491)</f>
        <v>0</v>
      </c>
      <c r="W491" s="2" t="n">
        <f aca="false">INT(S491)</f>
        <v>0</v>
      </c>
      <c r="X491" s="2" t="n">
        <f aca="false">INT(T491)</f>
        <v>0</v>
      </c>
      <c r="Y491" s="2" t="n">
        <f aca="false">INT(U491)</f>
        <v>0</v>
      </c>
      <c r="Z491" s="2" t="n">
        <f aca="false">IF(ISNUMBER(D491),ROUND(ABS(D491)*100,0)-SUM(V491:Y491),0)</f>
        <v>0</v>
      </c>
      <c r="AA491" s="2" t="n">
        <f aca="false">ROUND(R491-V491,10)</f>
        <v>0</v>
      </c>
      <c r="AB491" s="2" t="n">
        <f aca="false">ROUND(S491-W491,10)</f>
        <v>0</v>
      </c>
      <c r="AC491" s="2" t="n">
        <f aca="false">ROUND(T491-X491,10)</f>
        <v>0</v>
      </c>
      <c r="AD491" s="2" t="n">
        <f aca="false">ROUND(U491-Y491,10)</f>
        <v>0</v>
      </c>
      <c r="AE491" s="2" t="n">
        <f aca="false">COUNTIFS($AA491:$AD491,"&gt;"&amp;AA491)+COUNTIFS($AA491:AA491,AA491)</f>
        <v>1</v>
      </c>
      <c r="AF491" s="2" t="n">
        <f aca="false">COUNTIFS($AA491:$AD491,"&gt;"&amp;AB491)+COUNTIFS($AA491:AB491,AB491)</f>
        <v>2</v>
      </c>
      <c r="AG491" s="2" t="n">
        <f aca="false">COUNTIFS($AA491:$AD491,"&gt;"&amp;AC491)+COUNTIFS($AA491:AC491,AC491)</f>
        <v>3</v>
      </c>
      <c r="AH491" s="2" t="n">
        <f aca="false">COUNTIFS($AA491:$AD491,"&gt;"&amp;AD491)+COUNTIFS($AA491:AD491,AD491)</f>
        <v>4</v>
      </c>
      <c r="AI491" s="2" t="str">
        <f aca="false">IF(COUNTA(A491:I491)=0,"",IF(OR(NOT(ISNUMBER(A491)),B491="",COUNTIFS(Reparto!$A$8:INDEX(Reparto!$A$8:$A$11,Reparto!$E$5),C491)&lt;&gt;1,NOT(ISNUMBER(D491)),ABS(D491-ROUND(D491,2))&gt;0.000001,MIN(J491:M491)&lt;0,SUM(J491:M491)&lt;=0,COUNT(J491:M491)&lt;&gt;4,ABS(SUM(N491:Q491)-D491)&gt;0.000001),"REVISAR datos","Correcto"))</f>
        <v/>
      </c>
    </row>
    <row r="492" customFormat="false" ht="24" hidden="false" customHeight="true" outlineLevel="0" collapsed="false">
      <c r="A492" s="19"/>
      <c r="B492" s="17"/>
      <c r="C492" s="17"/>
      <c r="D492" s="18"/>
      <c r="E492" s="17"/>
      <c r="F492" s="17"/>
      <c r="G492" s="17"/>
      <c r="H492" s="17"/>
      <c r="I492" s="17"/>
      <c r="J492" s="2" t="n">
        <f aca="false">IF(1&gt;Reparto!$E$5,0,IF(F492="",Reparto!$D$8,F492))</f>
        <v>1800</v>
      </c>
      <c r="K492" s="2" t="n">
        <f aca="false">IF(2&gt;Reparto!$E$5,0,IF(G492="",Reparto!$D$9,G492))</f>
        <v>1200</v>
      </c>
      <c r="L492" s="2" t="n">
        <f aca="false">IF(3&gt;Reparto!$E$5,0,IF(H492="",Reparto!$D$10,H492))</f>
        <v>0</v>
      </c>
      <c r="M492" s="2" t="n">
        <f aca="false">IF(4&gt;Reparto!$E$5,0,IF(I492="",Reparto!$D$11,I492))</f>
        <v>0</v>
      </c>
      <c r="N492" s="8" t="n">
        <f aca="false">IF(OR(NOT(ISNUMBER(D492)),SUM(J492:M492)&lt;=0),0,SIGN(D492)*(V492+IF(AE492&lt;=$Z492,1,0))/100)</f>
        <v>0</v>
      </c>
      <c r="O492" s="8" t="n">
        <f aca="false">IF(OR(NOT(ISNUMBER(D492)),SUM(J492:M492)&lt;=0),0,SIGN(D492)*(W492+IF(AF492&lt;=$Z492,1,0))/100)</f>
        <v>0</v>
      </c>
      <c r="P492" s="8" t="n">
        <f aca="false">IF(OR(NOT(ISNUMBER(D492)),SUM(J492:M492)&lt;=0),0,SIGN(D492)*(X492+IF(AG492&lt;=$Z492,1,0))/100)</f>
        <v>0</v>
      </c>
      <c r="Q492" s="8" t="n">
        <f aca="false">IF(OR(NOT(ISNUMBER(D492)),SUM(J492:M492)&lt;=0),0,SIGN(D492)*(Y492+IF(AH492&lt;=$Z492,1,0))/100)</f>
        <v>0</v>
      </c>
      <c r="R492" s="2" t="n">
        <f aca="false">IF(OR(NOT(ISNUMBER(D492)),SUM(J492:M492)&lt;=0),0,ROUND(ROUND(ABS(D492)*100,0)*J492/SUM(J492:M492),10))</f>
        <v>0</v>
      </c>
      <c r="S492" s="2" t="n">
        <f aca="false">IF(OR(NOT(ISNUMBER(D492)),SUM(J492:M492)&lt;=0),0,ROUND(ROUND(ABS(D492)*100,0)*K492/SUM(J492:M492),10))</f>
        <v>0</v>
      </c>
      <c r="T492" s="2" t="n">
        <f aca="false">IF(OR(NOT(ISNUMBER(D492)),SUM(J492:M492)&lt;=0),0,ROUND(ROUND(ABS(D492)*100,0)*L492/SUM(J492:M492),10))</f>
        <v>0</v>
      </c>
      <c r="U492" s="2" t="n">
        <f aca="false">IF(OR(NOT(ISNUMBER(D492)),SUM(J492:M492)&lt;=0),0,ROUND(ROUND(ABS(D492)*100,0)*M492/SUM(J492:M492),10))</f>
        <v>0</v>
      </c>
      <c r="V492" s="2" t="n">
        <f aca="false">INT(R492)</f>
        <v>0</v>
      </c>
      <c r="W492" s="2" t="n">
        <f aca="false">INT(S492)</f>
        <v>0</v>
      </c>
      <c r="X492" s="2" t="n">
        <f aca="false">INT(T492)</f>
        <v>0</v>
      </c>
      <c r="Y492" s="2" t="n">
        <f aca="false">INT(U492)</f>
        <v>0</v>
      </c>
      <c r="Z492" s="2" t="n">
        <f aca="false">IF(ISNUMBER(D492),ROUND(ABS(D492)*100,0)-SUM(V492:Y492),0)</f>
        <v>0</v>
      </c>
      <c r="AA492" s="2" t="n">
        <f aca="false">ROUND(R492-V492,10)</f>
        <v>0</v>
      </c>
      <c r="AB492" s="2" t="n">
        <f aca="false">ROUND(S492-W492,10)</f>
        <v>0</v>
      </c>
      <c r="AC492" s="2" t="n">
        <f aca="false">ROUND(T492-X492,10)</f>
        <v>0</v>
      </c>
      <c r="AD492" s="2" t="n">
        <f aca="false">ROUND(U492-Y492,10)</f>
        <v>0</v>
      </c>
      <c r="AE492" s="2" t="n">
        <f aca="false">COUNTIFS($AA492:$AD492,"&gt;"&amp;AA492)+COUNTIFS($AA492:AA492,AA492)</f>
        <v>1</v>
      </c>
      <c r="AF492" s="2" t="n">
        <f aca="false">COUNTIFS($AA492:$AD492,"&gt;"&amp;AB492)+COUNTIFS($AA492:AB492,AB492)</f>
        <v>2</v>
      </c>
      <c r="AG492" s="2" t="n">
        <f aca="false">COUNTIFS($AA492:$AD492,"&gt;"&amp;AC492)+COUNTIFS($AA492:AC492,AC492)</f>
        <v>3</v>
      </c>
      <c r="AH492" s="2" t="n">
        <f aca="false">COUNTIFS($AA492:$AD492,"&gt;"&amp;AD492)+COUNTIFS($AA492:AD492,AD492)</f>
        <v>4</v>
      </c>
      <c r="AI492" s="2" t="str">
        <f aca="false">IF(COUNTA(A492:I492)=0,"",IF(OR(NOT(ISNUMBER(A492)),B492="",COUNTIFS(Reparto!$A$8:INDEX(Reparto!$A$8:$A$11,Reparto!$E$5),C492)&lt;&gt;1,NOT(ISNUMBER(D492)),ABS(D492-ROUND(D492,2))&gt;0.000001,MIN(J492:M492)&lt;0,SUM(J492:M492)&lt;=0,COUNT(J492:M492)&lt;&gt;4,ABS(SUM(N492:Q492)-D492)&gt;0.000001),"REVISAR datos","Correcto"))</f>
        <v/>
      </c>
    </row>
    <row r="493" customFormat="false" ht="24" hidden="false" customHeight="true" outlineLevel="0" collapsed="false">
      <c r="A493" s="19"/>
      <c r="B493" s="17"/>
      <c r="C493" s="17"/>
      <c r="D493" s="18"/>
      <c r="E493" s="17"/>
      <c r="F493" s="17"/>
      <c r="G493" s="17"/>
      <c r="H493" s="17"/>
      <c r="I493" s="17"/>
      <c r="J493" s="2" t="n">
        <f aca="false">IF(1&gt;Reparto!$E$5,0,IF(F493="",Reparto!$D$8,F493))</f>
        <v>1800</v>
      </c>
      <c r="K493" s="2" t="n">
        <f aca="false">IF(2&gt;Reparto!$E$5,0,IF(G493="",Reparto!$D$9,G493))</f>
        <v>1200</v>
      </c>
      <c r="L493" s="2" t="n">
        <f aca="false">IF(3&gt;Reparto!$E$5,0,IF(H493="",Reparto!$D$10,H493))</f>
        <v>0</v>
      </c>
      <c r="M493" s="2" t="n">
        <f aca="false">IF(4&gt;Reparto!$E$5,0,IF(I493="",Reparto!$D$11,I493))</f>
        <v>0</v>
      </c>
      <c r="N493" s="8" t="n">
        <f aca="false">IF(OR(NOT(ISNUMBER(D493)),SUM(J493:M493)&lt;=0),0,SIGN(D493)*(V493+IF(AE493&lt;=$Z493,1,0))/100)</f>
        <v>0</v>
      </c>
      <c r="O493" s="8" t="n">
        <f aca="false">IF(OR(NOT(ISNUMBER(D493)),SUM(J493:M493)&lt;=0),0,SIGN(D493)*(W493+IF(AF493&lt;=$Z493,1,0))/100)</f>
        <v>0</v>
      </c>
      <c r="P493" s="8" t="n">
        <f aca="false">IF(OR(NOT(ISNUMBER(D493)),SUM(J493:M493)&lt;=0),0,SIGN(D493)*(X493+IF(AG493&lt;=$Z493,1,0))/100)</f>
        <v>0</v>
      </c>
      <c r="Q493" s="8" t="n">
        <f aca="false">IF(OR(NOT(ISNUMBER(D493)),SUM(J493:M493)&lt;=0),0,SIGN(D493)*(Y493+IF(AH493&lt;=$Z493,1,0))/100)</f>
        <v>0</v>
      </c>
      <c r="R493" s="2" t="n">
        <f aca="false">IF(OR(NOT(ISNUMBER(D493)),SUM(J493:M493)&lt;=0),0,ROUND(ROUND(ABS(D493)*100,0)*J493/SUM(J493:M493),10))</f>
        <v>0</v>
      </c>
      <c r="S493" s="2" t="n">
        <f aca="false">IF(OR(NOT(ISNUMBER(D493)),SUM(J493:M493)&lt;=0),0,ROUND(ROUND(ABS(D493)*100,0)*K493/SUM(J493:M493),10))</f>
        <v>0</v>
      </c>
      <c r="T493" s="2" t="n">
        <f aca="false">IF(OR(NOT(ISNUMBER(D493)),SUM(J493:M493)&lt;=0),0,ROUND(ROUND(ABS(D493)*100,0)*L493/SUM(J493:M493),10))</f>
        <v>0</v>
      </c>
      <c r="U493" s="2" t="n">
        <f aca="false">IF(OR(NOT(ISNUMBER(D493)),SUM(J493:M493)&lt;=0),0,ROUND(ROUND(ABS(D493)*100,0)*M493/SUM(J493:M493),10))</f>
        <v>0</v>
      </c>
      <c r="V493" s="2" t="n">
        <f aca="false">INT(R493)</f>
        <v>0</v>
      </c>
      <c r="W493" s="2" t="n">
        <f aca="false">INT(S493)</f>
        <v>0</v>
      </c>
      <c r="X493" s="2" t="n">
        <f aca="false">INT(T493)</f>
        <v>0</v>
      </c>
      <c r="Y493" s="2" t="n">
        <f aca="false">INT(U493)</f>
        <v>0</v>
      </c>
      <c r="Z493" s="2" t="n">
        <f aca="false">IF(ISNUMBER(D493),ROUND(ABS(D493)*100,0)-SUM(V493:Y493),0)</f>
        <v>0</v>
      </c>
      <c r="AA493" s="2" t="n">
        <f aca="false">ROUND(R493-V493,10)</f>
        <v>0</v>
      </c>
      <c r="AB493" s="2" t="n">
        <f aca="false">ROUND(S493-W493,10)</f>
        <v>0</v>
      </c>
      <c r="AC493" s="2" t="n">
        <f aca="false">ROUND(T493-X493,10)</f>
        <v>0</v>
      </c>
      <c r="AD493" s="2" t="n">
        <f aca="false">ROUND(U493-Y493,10)</f>
        <v>0</v>
      </c>
      <c r="AE493" s="2" t="n">
        <f aca="false">COUNTIFS($AA493:$AD493,"&gt;"&amp;AA493)+COUNTIFS($AA493:AA493,AA493)</f>
        <v>1</v>
      </c>
      <c r="AF493" s="2" t="n">
        <f aca="false">COUNTIFS($AA493:$AD493,"&gt;"&amp;AB493)+COUNTIFS($AA493:AB493,AB493)</f>
        <v>2</v>
      </c>
      <c r="AG493" s="2" t="n">
        <f aca="false">COUNTIFS($AA493:$AD493,"&gt;"&amp;AC493)+COUNTIFS($AA493:AC493,AC493)</f>
        <v>3</v>
      </c>
      <c r="AH493" s="2" t="n">
        <f aca="false">COUNTIFS($AA493:$AD493,"&gt;"&amp;AD493)+COUNTIFS($AA493:AD493,AD493)</f>
        <v>4</v>
      </c>
      <c r="AI493" s="2" t="str">
        <f aca="false">IF(COUNTA(A493:I493)=0,"",IF(OR(NOT(ISNUMBER(A493)),B493="",COUNTIFS(Reparto!$A$8:INDEX(Reparto!$A$8:$A$11,Reparto!$E$5),C493)&lt;&gt;1,NOT(ISNUMBER(D493)),ABS(D493-ROUND(D493,2))&gt;0.000001,MIN(J493:M493)&lt;0,SUM(J493:M493)&lt;=0,COUNT(J493:M493)&lt;&gt;4,ABS(SUM(N493:Q493)-D493)&gt;0.000001),"REVISAR datos","Correcto"))</f>
        <v/>
      </c>
    </row>
    <row r="494" customFormat="false" ht="24" hidden="false" customHeight="true" outlineLevel="0" collapsed="false">
      <c r="A494" s="19"/>
      <c r="B494" s="17"/>
      <c r="C494" s="17"/>
      <c r="D494" s="18"/>
      <c r="E494" s="17"/>
      <c r="F494" s="17"/>
      <c r="G494" s="17"/>
      <c r="H494" s="17"/>
      <c r="I494" s="17"/>
      <c r="J494" s="2" t="n">
        <f aca="false">IF(1&gt;Reparto!$E$5,0,IF(F494="",Reparto!$D$8,F494))</f>
        <v>1800</v>
      </c>
      <c r="K494" s="2" t="n">
        <f aca="false">IF(2&gt;Reparto!$E$5,0,IF(G494="",Reparto!$D$9,G494))</f>
        <v>1200</v>
      </c>
      <c r="L494" s="2" t="n">
        <f aca="false">IF(3&gt;Reparto!$E$5,0,IF(H494="",Reparto!$D$10,H494))</f>
        <v>0</v>
      </c>
      <c r="M494" s="2" t="n">
        <f aca="false">IF(4&gt;Reparto!$E$5,0,IF(I494="",Reparto!$D$11,I494))</f>
        <v>0</v>
      </c>
      <c r="N494" s="8" t="n">
        <f aca="false">IF(OR(NOT(ISNUMBER(D494)),SUM(J494:M494)&lt;=0),0,SIGN(D494)*(V494+IF(AE494&lt;=$Z494,1,0))/100)</f>
        <v>0</v>
      </c>
      <c r="O494" s="8" t="n">
        <f aca="false">IF(OR(NOT(ISNUMBER(D494)),SUM(J494:M494)&lt;=0),0,SIGN(D494)*(W494+IF(AF494&lt;=$Z494,1,0))/100)</f>
        <v>0</v>
      </c>
      <c r="P494" s="8" t="n">
        <f aca="false">IF(OR(NOT(ISNUMBER(D494)),SUM(J494:M494)&lt;=0),0,SIGN(D494)*(X494+IF(AG494&lt;=$Z494,1,0))/100)</f>
        <v>0</v>
      </c>
      <c r="Q494" s="8" t="n">
        <f aca="false">IF(OR(NOT(ISNUMBER(D494)),SUM(J494:M494)&lt;=0),0,SIGN(D494)*(Y494+IF(AH494&lt;=$Z494,1,0))/100)</f>
        <v>0</v>
      </c>
      <c r="R494" s="2" t="n">
        <f aca="false">IF(OR(NOT(ISNUMBER(D494)),SUM(J494:M494)&lt;=0),0,ROUND(ROUND(ABS(D494)*100,0)*J494/SUM(J494:M494),10))</f>
        <v>0</v>
      </c>
      <c r="S494" s="2" t="n">
        <f aca="false">IF(OR(NOT(ISNUMBER(D494)),SUM(J494:M494)&lt;=0),0,ROUND(ROUND(ABS(D494)*100,0)*K494/SUM(J494:M494),10))</f>
        <v>0</v>
      </c>
      <c r="T494" s="2" t="n">
        <f aca="false">IF(OR(NOT(ISNUMBER(D494)),SUM(J494:M494)&lt;=0),0,ROUND(ROUND(ABS(D494)*100,0)*L494/SUM(J494:M494),10))</f>
        <v>0</v>
      </c>
      <c r="U494" s="2" t="n">
        <f aca="false">IF(OR(NOT(ISNUMBER(D494)),SUM(J494:M494)&lt;=0),0,ROUND(ROUND(ABS(D494)*100,0)*M494/SUM(J494:M494),10))</f>
        <v>0</v>
      </c>
      <c r="V494" s="2" t="n">
        <f aca="false">INT(R494)</f>
        <v>0</v>
      </c>
      <c r="W494" s="2" t="n">
        <f aca="false">INT(S494)</f>
        <v>0</v>
      </c>
      <c r="X494" s="2" t="n">
        <f aca="false">INT(T494)</f>
        <v>0</v>
      </c>
      <c r="Y494" s="2" t="n">
        <f aca="false">INT(U494)</f>
        <v>0</v>
      </c>
      <c r="Z494" s="2" t="n">
        <f aca="false">IF(ISNUMBER(D494),ROUND(ABS(D494)*100,0)-SUM(V494:Y494),0)</f>
        <v>0</v>
      </c>
      <c r="AA494" s="2" t="n">
        <f aca="false">ROUND(R494-V494,10)</f>
        <v>0</v>
      </c>
      <c r="AB494" s="2" t="n">
        <f aca="false">ROUND(S494-W494,10)</f>
        <v>0</v>
      </c>
      <c r="AC494" s="2" t="n">
        <f aca="false">ROUND(T494-X494,10)</f>
        <v>0</v>
      </c>
      <c r="AD494" s="2" t="n">
        <f aca="false">ROUND(U494-Y494,10)</f>
        <v>0</v>
      </c>
      <c r="AE494" s="2" t="n">
        <f aca="false">COUNTIFS($AA494:$AD494,"&gt;"&amp;AA494)+COUNTIFS($AA494:AA494,AA494)</f>
        <v>1</v>
      </c>
      <c r="AF494" s="2" t="n">
        <f aca="false">COUNTIFS($AA494:$AD494,"&gt;"&amp;AB494)+COUNTIFS($AA494:AB494,AB494)</f>
        <v>2</v>
      </c>
      <c r="AG494" s="2" t="n">
        <f aca="false">COUNTIFS($AA494:$AD494,"&gt;"&amp;AC494)+COUNTIFS($AA494:AC494,AC494)</f>
        <v>3</v>
      </c>
      <c r="AH494" s="2" t="n">
        <f aca="false">COUNTIFS($AA494:$AD494,"&gt;"&amp;AD494)+COUNTIFS($AA494:AD494,AD494)</f>
        <v>4</v>
      </c>
      <c r="AI494" s="2" t="str">
        <f aca="false">IF(COUNTA(A494:I494)=0,"",IF(OR(NOT(ISNUMBER(A494)),B494="",COUNTIFS(Reparto!$A$8:INDEX(Reparto!$A$8:$A$11,Reparto!$E$5),C494)&lt;&gt;1,NOT(ISNUMBER(D494)),ABS(D494-ROUND(D494,2))&gt;0.000001,MIN(J494:M494)&lt;0,SUM(J494:M494)&lt;=0,COUNT(J494:M494)&lt;&gt;4,ABS(SUM(N494:Q494)-D494)&gt;0.000001),"REVISAR datos","Correcto"))</f>
        <v/>
      </c>
    </row>
    <row r="495" customFormat="false" ht="24" hidden="false" customHeight="true" outlineLevel="0" collapsed="false">
      <c r="A495" s="19"/>
      <c r="B495" s="17"/>
      <c r="C495" s="17"/>
      <c r="D495" s="18"/>
      <c r="E495" s="17"/>
      <c r="F495" s="17"/>
      <c r="G495" s="17"/>
      <c r="H495" s="17"/>
      <c r="I495" s="17"/>
      <c r="J495" s="2" t="n">
        <f aca="false">IF(1&gt;Reparto!$E$5,0,IF(F495="",Reparto!$D$8,F495))</f>
        <v>1800</v>
      </c>
      <c r="K495" s="2" t="n">
        <f aca="false">IF(2&gt;Reparto!$E$5,0,IF(G495="",Reparto!$D$9,G495))</f>
        <v>1200</v>
      </c>
      <c r="L495" s="2" t="n">
        <f aca="false">IF(3&gt;Reparto!$E$5,0,IF(H495="",Reparto!$D$10,H495))</f>
        <v>0</v>
      </c>
      <c r="M495" s="2" t="n">
        <f aca="false">IF(4&gt;Reparto!$E$5,0,IF(I495="",Reparto!$D$11,I495))</f>
        <v>0</v>
      </c>
      <c r="N495" s="8" t="n">
        <f aca="false">IF(OR(NOT(ISNUMBER(D495)),SUM(J495:M495)&lt;=0),0,SIGN(D495)*(V495+IF(AE495&lt;=$Z495,1,0))/100)</f>
        <v>0</v>
      </c>
      <c r="O495" s="8" t="n">
        <f aca="false">IF(OR(NOT(ISNUMBER(D495)),SUM(J495:M495)&lt;=0),0,SIGN(D495)*(W495+IF(AF495&lt;=$Z495,1,0))/100)</f>
        <v>0</v>
      </c>
      <c r="P495" s="8" t="n">
        <f aca="false">IF(OR(NOT(ISNUMBER(D495)),SUM(J495:M495)&lt;=0),0,SIGN(D495)*(X495+IF(AG495&lt;=$Z495,1,0))/100)</f>
        <v>0</v>
      </c>
      <c r="Q495" s="8" t="n">
        <f aca="false">IF(OR(NOT(ISNUMBER(D495)),SUM(J495:M495)&lt;=0),0,SIGN(D495)*(Y495+IF(AH495&lt;=$Z495,1,0))/100)</f>
        <v>0</v>
      </c>
      <c r="R495" s="2" t="n">
        <f aca="false">IF(OR(NOT(ISNUMBER(D495)),SUM(J495:M495)&lt;=0),0,ROUND(ROUND(ABS(D495)*100,0)*J495/SUM(J495:M495),10))</f>
        <v>0</v>
      </c>
      <c r="S495" s="2" t="n">
        <f aca="false">IF(OR(NOT(ISNUMBER(D495)),SUM(J495:M495)&lt;=0),0,ROUND(ROUND(ABS(D495)*100,0)*K495/SUM(J495:M495),10))</f>
        <v>0</v>
      </c>
      <c r="T495" s="2" t="n">
        <f aca="false">IF(OR(NOT(ISNUMBER(D495)),SUM(J495:M495)&lt;=0),0,ROUND(ROUND(ABS(D495)*100,0)*L495/SUM(J495:M495),10))</f>
        <v>0</v>
      </c>
      <c r="U495" s="2" t="n">
        <f aca="false">IF(OR(NOT(ISNUMBER(D495)),SUM(J495:M495)&lt;=0),0,ROUND(ROUND(ABS(D495)*100,0)*M495/SUM(J495:M495),10))</f>
        <v>0</v>
      </c>
      <c r="V495" s="2" t="n">
        <f aca="false">INT(R495)</f>
        <v>0</v>
      </c>
      <c r="W495" s="2" t="n">
        <f aca="false">INT(S495)</f>
        <v>0</v>
      </c>
      <c r="X495" s="2" t="n">
        <f aca="false">INT(T495)</f>
        <v>0</v>
      </c>
      <c r="Y495" s="2" t="n">
        <f aca="false">INT(U495)</f>
        <v>0</v>
      </c>
      <c r="Z495" s="2" t="n">
        <f aca="false">IF(ISNUMBER(D495),ROUND(ABS(D495)*100,0)-SUM(V495:Y495),0)</f>
        <v>0</v>
      </c>
      <c r="AA495" s="2" t="n">
        <f aca="false">ROUND(R495-V495,10)</f>
        <v>0</v>
      </c>
      <c r="AB495" s="2" t="n">
        <f aca="false">ROUND(S495-W495,10)</f>
        <v>0</v>
      </c>
      <c r="AC495" s="2" t="n">
        <f aca="false">ROUND(T495-X495,10)</f>
        <v>0</v>
      </c>
      <c r="AD495" s="2" t="n">
        <f aca="false">ROUND(U495-Y495,10)</f>
        <v>0</v>
      </c>
      <c r="AE495" s="2" t="n">
        <f aca="false">COUNTIFS($AA495:$AD495,"&gt;"&amp;AA495)+COUNTIFS($AA495:AA495,AA495)</f>
        <v>1</v>
      </c>
      <c r="AF495" s="2" t="n">
        <f aca="false">COUNTIFS($AA495:$AD495,"&gt;"&amp;AB495)+COUNTIFS($AA495:AB495,AB495)</f>
        <v>2</v>
      </c>
      <c r="AG495" s="2" t="n">
        <f aca="false">COUNTIFS($AA495:$AD495,"&gt;"&amp;AC495)+COUNTIFS($AA495:AC495,AC495)</f>
        <v>3</v>
      </c>
      <c r="AH495" s="2" t="n">
        <f aca="false">COUNTIFS($AA495:$AD495,"&gt;"&amp;AD495)+COUNTIFS($AA495:AD495,AD495)</f>
        <v>4</v>
      </c>
      <c r="AI495" s="2" t="str">
        <f aca="false">IF(COUNTA(A495:I495)=0,"",IF(OR(NOT(ISNUMBER(A495)),B495="",COUNTIFS(Reparto!$A$8:INDEX(Reparto!$A$8:$A$11,Reparto!$E$5),C495)&lt;&gt;1,NOT(ISNUMBER(D495)),ABS(D495-ROUND(D495,2))&gt;0.000001,MIN(J495:M495)&lt;0,SUM(J495:M495)&lt;=0,COUNT(J495:M495)&lt;&gt;4,ABS(SUM(N495:Q495)-D495)&gt;0.000001),"REVISAR datos","Correcto"))</f>
        <v/>
      </c>
    </row>
    <row r="496" customFormat="false" ht="24" hidden="false" customHeight="true" outlineLevel="0" collapsed="false">
      <c r="A496" s="19"/>
      <c r="B496" s="17"/>
      <c r="C496" s="17"/>
      <c r="D496" s="18"/>
      <c r="E496" s="17"/>
      <c r="F496" s="17"/>
      <c r="G496" s="17"/>
      <c r="H496" s="17"/>
      <c r="I496" s="17"/>
      <c r="J496" s="2" t="n">
        <f aca="false">IF(1&gt;Reparto!$E$5,0,IF(F496="",Reparto!$D$8,F496))</f>
        <v>1800</v>
      </c>
      <c r="K496" s="2" t="n">
        <f aca="false">IF(2&gt;Reparto!$E$5,0,IF(G496="",Reparto!$D$9,G496))</f>
        <v>1200</v>
      </c>
      <c r="L496" s="2" t="n">
        <f aca="false">IF(3&gt;Reparto!$E$5,0,IF(H496="",Reparto!$D$10,H496))</f>
        <v>0</v>
      </c>
      <c r="M496" s="2" t="n">
        <f aca="false">IF(4&gt;Reparto!$E$5,0,IF(I496="",Reparto!$D$11,I496))</f>
        <v>0</v>
      </c>
      <c r="N496" s="8" t="n">
        <f aca="false">IF(OR(NOT(ISNUMBER(D496)),SUM(J496:M496)&lt;=0),0,SIGN(D496)*(V496+IF(AE496&lt;=$Z496,1,0))/100)</f>
        <v>0</v>
      </c>
      <c r="O496" s="8" t="n">
        <f aca="false">IF(OR(NOT(ISNUMBER(D496)),SUM(J496:M496)&lt;=0),0,SIGN(D496)*(W496+IF(AF496&lt;=$Z496,1,0))/100)</f>
        <v>0</v>
      </c>
      <c r="P496" s="8" t="n">
        <f aca="false">IF(OR(NOT(ISNUMBER(D496)),SUM(J496:M496)&lt;=0),0,SIGN(D496)*(X496+IF(AG496&lt;=$Z496,1,0))/100)</f>
        <v>0</v>
      </c>
      <c r="Q496" s="8" t="n">
        <f aca="false">IF(OR(NOT(ISNUMBER(D496)),SUM(J496:M496)&lt;=0),0,SIGN(D496)*(Y496+IF(AH496&lt;=$Z496,1,0))/100)</f>
        <v>0</v>
      </c>
      <c r="R496" s="2" t="n">
        <f aca="false">IF(OR(NOT(ISNUMBER(D496)),SUM(J496:M496)&lt;=0),0,ROUND(ROUND(ABS(D496)*100,0)*J496/SUM(J496:M496),10))</f>
        <v>0</v>
      </c>
      <c r="S496" s="2" t="n">
        <f aca="false">IF(OR(NOT(ISNUMBER(D496)),SUM(J496:M496)&lt;=0),0,ROUND(ROUND(ABS(D496)*100,0)*K496/SUM(J496:M496),10))</f>
        <v>0</v>
      </c>
      <c r="T496" s="2" t="n">
        <f aca="false">IF(OR(NOT(ISNUMBER(D496)),SUM(J496:M496)&lt;=0),0,ROUND(ROUND(ABS(D496)*100,0)*L496/SUM(J496:M496),10))</f>
        <v>0</v>
      </c>
      <c r="U496" s="2" t="n">
        <f aca="false">IF(OR(NOT(ISNUMBER(D496)),SUM(J496:M496)&lt;=0),0,ROUND(ROUND(ABS(D496)*100,0)*M496/SUM(J496:M496),10))</f>
        <v>0</v>
      </c>
      <c r="V496" s="2" t="n">
        <f aca="false">INT(R496)</f>
        <v>0</v>
      </c>
      <c r="W496" s="2" t="n">
        <f aca="false">INT(S496)</f>
        <v>0</v>
      </c>
      <c r="X496" s="2" t="n">
        <f aca="false">INT(T496)</f>
        <v>0</v>
      </c>
      <c r="Y496" s="2" t="n">
        <f aca="false">INT(U496)</f>
        <v>0</v>
      </c>
      <c r="Z496" s="2" t="n">
        <f aca="false">IF(ISNUMBER(D496),ROUND(ABS(D496)*100,0)-SUM(V496:Y496),0)</f>
        <v>0</v>
      </c>
      <c r="AA496" s="2" t="n">
        <f aca="false">ROUND(R496-V496,10)</f>
        <v>0</v>
      </c>
      <c r="AB496" s="2" t="n">
        <f aca="false">ROUND(S496-W496,10)</f>
        <v>0</v>
      </c>
      <c r="AC496" s="2" t="n">
        <f aca="false">ROUND(T496-X496,10)</f>
        <v>0</v>
      </c>
      <c r="AD496" s="2" t="n">
        <f aca="false">ROUND(U496-Y496,10)</f>
        <v>0</v>
      </c>
      <c r="AE496" s="2" t="n">
        <f aca="false">COUNTIFS($AA496:$AD496,"&gt;"&amp;AA496)+COUNTIFS($AA496:AA496,AA496)</f>
        <v>1</v>
      </c>
      <c r="AF496" s="2" t="n">
        <f aca="false">COUNTIFS($AA496:$AD496,"&gt;"&amp;AB496)+COUNTIFS($AA496:AB496,AB496)</f>
        <v>2</v>
      </c>
      <c r="AG496" s="2" t="n">
        <f aca="false">COUNTIFS($AA496:$AD496,"&gt;"&amp;AC496)+COUNTIFS($AA496:AC496,AC496)</f>
        <v>3</v>
      </c>
      <c r="AH496" s="2" t="n">
        <f aca="false">COUNTIFS($AA496:$AD496,"&gt;"&amp;AD496)+COUNTIFS($AA496:AD496,AD496)</f>
        <v>4</v>
      </c>
      <c r="AI496" s="2" t="str">
        <f aca="false">IF(COUNTA(A496:I496)=0,"",IF(OR(NOT(ISNUMBER(A496)),B496="",COUNTIFS(Reparto!$A$8:INDEX(Reparto!$A$8:$A$11,Reparto!$E$5),C496)&lt;&gt;1,NOT(ISNUMBER(D496)),ABS(D496-ROUND(D496,2))&gt;0.000001,MIN(J496:M496)&lt;0,SUM(J496:M496)&lt;=0,COUNT(J496:M496)&lt;&gt;4,ABS(SUM(N496:Q496)-D496)&gt;0.000001),"REVISAR datos","Correcto"))</f>
        <v/>
      </c>
    </row>
    <row r="497" customFormat="false" ht="24" hidden="false" customHeight="true" outlineLevel="0" collapsed="false">
      <c r="A497" s="19"/>
      <c r="B497" s="17"/>
      <c r="C497" s="17"/>
      <c r="D497" s="18"/>
      <c r="E497" s="17"/>
      <c r="F497" s="17"/>
      <c r="G497" s="17"/>
      <c r="H497" s="17"/>
      <c r="I497" s="17"/>
      <c r="J497" s="2" t="n">
        <f aca="false">IF(1&gt;Reparto!$E$5,0,IF(F497="",Reparto!$D$8,F497))</f>
        <v>1800</v>
      </c>
      <c r="K497" s="2" t="n">
        <f aca="false">IF(2&gt;Reparto!$E$5,0,IF(G497="",Reparto!$D$9,G497))</f>
        <v>1200</v>
      </c>
      <c r="L497" s="2" t="n">
        <f aca="false">IF(3&gt;Reparto!$E$5,0,IF(H497="",Reparto!$D$10,H497))</f>
        <v>0</v>
      </c>
      <c r="M497" s="2" t="n">
        <f aca="false">IF(4&gt;Reparto!$E$5,0,IF(I497="",Reparto!$D$11,I497))</f>
        <v>0</v>
      </c>
      <c r="N497" s="8" t="n">
        <f aca="false">IF(OR(NOT(ISNUMBER(D497)),SUM(J497:M497)&lt;=0),0,SIGN(D497)*(V497+IF(AE497&lt;=$Z497,1,0))/100)</f>
        <v>0</v>
      </c>
      <c r="O497" s="8" t="n">
        <f aca="false">IF(OR(NOT(ISNUMBER(D497)),SUM(J497:M497)&lt;=0),0,SIGN(D497)*(W497+IF(AF497&lt;=$Z497,1,0))/100)</f>
        <v>0</v>
      </c>
      <c r="P497" s="8" t="n">
        <f aca="false">IF(OR(NOT(ISNUMBER(D497)),SUM(J497:M497)&lt;=0),0,SIGN(D497)*(X497+IF(AG497&lt;=$Z497,1,0))/100)</f>
        <v>0</v>
      </c>
      <c r="Q497" s="8" t="n">
        <f aca="false">IF(OR(NOT(ISNUMBER(D497)),SUM(J497:M497)&lt;=0),0,SIGN(D497)*(Y497+IF(AH497&lt;=$Z497,1,0))/100)</f>
        <v>0</v>
      </c>
      <c r="R497" s="2" t="n">
        <f aca="false">IF(OR(NOT(ISNUMBER(D497)),SUM(J497:M497)&lt;=0),0,ROUND(ROUND(ABS(D497)*100,0)*J497/SUM(J497:M497),10))</f>
        <v>0</v>
      </c>
      <c r="S497" s="2" t="n">
        <f aca="false">IF(OR(NOT(ISNUMBER(D497)),SUM(J497:M497)&lt;=0),0,ROUND(ROUND(ABS(D497)*100,0)*K497/SUM(J497:M497),10))</f>
        <v>0</v>
      </c>
      <c r="T497" s="2" t="n">
        <f aca="false">IF(OR(NOT(ISNUMBER(D497)),SUM(J497:M497)&lt;=0),0,ROUND(ROUND(ABS(D497)*100,0)*L497/SUM(J497:M497),10))</f>
        <v>0</v>
      </c>
      <c r="U497" s="2" t="n">
        <f aca="false">IF(OR(NOT(ISNUMBER(D497)),SUM(J497:M497)&lt;=0),0,ROUND(ROUND(ABS(D497)*100,0)*M497/SUM(J497:M497),10))</f>
        <v>0</v>
      </c>
      <c r="V497" s="2" t="n">
        <f aca="false">INT(R497)</f>
        <v>0</v>
      </c>
      <c r="W497" s="2" t="n">
        <f aca="false">INT(S497)</f>
        <v>0</v>
      </c>
      <c r="X497" s="2" t="n">
        <f aca="false">INT(T497)</f>
        <v>0</v>
      </c>
      <c r="Y497" s="2" t="n">
        <f aca="false">INT(U497)</f>
        <v>0</v>
      </c>
      <c r="Z497" s="2" t="n">
        <f aca="false">IF(ISNUMBER(D497),ROUND(ABS(D497)*100,0)-SUM(V497:Y497),0)</f>
        <v>0</v>
      </c>
      <c r="AA497" s="2" t="n">
        <f aca="false">ROUND(R497-V497,10)</f>
        <v>0</v>
      </c>
      <c r="AB497" s="2" t="n">
        <f aca="false">ROUND(S497-W497,10)</f>
        <v>0</v>
      </c>
      <c r="AC497" s="2" t="n">
        <f aca="false">ROUND(T497-X497,10)</f>
        <v>0</v>
      </c>
      <c r="AD497" s="2" t="n">
        <f aca="false">ROUND(U497-Y497,10)</f>
        <v>0</v>
      </c>
      <c r="AE497" s="2" t="n">
        <f aca="false">COUNTIFS($AA497:$AD497,"&gt;"&amp;AA497)+COUNTIFS($AA497:AA497,AA497)</f>
        <v>1</v>
      </c>
      <c r="AF497" s="2" t="n">
        <f aca="false">COUNTIFS($AA497:$AD497,"&gt;"&amp;AB497)+COUNTIFS($AA497:AB497,AB497)</f>
        <v>2</v>
      </c>
      <c r="AG497" s="2" t="n">
        <f aca="false">COUNTIFS($AA497:$AD497,"&gt;"&amp;AC497)+COUNTIFS($AA497:AC497,AC497)</f>
        <v>3</v>
      </c>
      <c r="AH497" s="2" t="n">
        <f aca="false">COUNTIFS($AA497:$AD497,"&gt;"&amp;AD497)+COUNTIFS($AA497:AD497,AD497)</f>
        <v>4</v>
      </c>
      <c r="AI497" s="2" t="str">
        <f aca="false">IF(COUNTA(A497:I497)=0,"",IF(OR(NOT(ISNUMBER(A497)),B497="",COUNTIFS(Reparto!$A$8:INDEX(Reparto!$A$8:$A$11,Reparto!$E$5),C497)&lt;&gt;1,NOT(ISNUMBER(D497)),ABS(D497-ROUND(D497,2))&gt;0.000001,MIN(J497:M497)&lt;0,SUM(J497:M497)&lt;=0,COUNT(J497:M497)&lt;&gt;4,ABS(SUM(N497:Q497)-D497)&gt;0.000001),"REVISAR datos","Correcto"))</f>
        <v/>
      </c>
    </row>
    <row r="498" customFormat="false" ht="24" hidden="false" customHeight="true" outlineLevel="0" collapsed="false">
      <c r="A498" s="19"/>
      <c r="B498" s="17"/>
      <c r="C498" s="17"/>
      <c r="D498" s="18"/>
      <c r="E498" s="17"/>
      <c r="F498" s="17"/>
      <c r="G498" s="17"/>
      <c r="H498" s="17"/>
      <c r="I498" s="17"/>
      <c r="J498" s="2" t="n">
        <f aca="false">IF(1&gt;Reparto!$E$5,0,IF(F498="",Reparto!$D$8,F498))</f>
        <v>1800</v>
      </c>
      <c r="K498" s="2" t="n">
        <f aca="false">IF(2&gt;Reparto!$E$5,0,IF(G498="",Reparto!$D$9,G498))</f>
        <v>1200</v>
      </c>
      <c r="L498" s="2" t="n">
        <f aca="false">IF(3&gt;Reparto!$E$5,0,IF(H498="",Reparto!$D$10,H498))</f>
        <v>0</v>
      </c>
      <c r="M498" s="2" t="n">
        <f aca="false">IF(4&gt;Reparto!$E$5,0,IF(I498="",Reparto!$D$11,I498))</f>
        <v>0</v>
      </c>
      <c r="N498" s="8" t="n">
        <f aca="false">IF(OR(NOT(ISNUMBER(D498)),SUM(J498:M498)&lt;=0),0,SIGN(D498)*(V498+IF(AE498&lt;=$Z498,1,0))/100)</f>
        <v>0</v>
      </c>
      <c r="O498" s="8" t="n">
        <f aca="false">IF(OR(NOT(ISNUMBER(D498)),SUM(J498:M498)&lt;=0),0,SIGN(D498)*(W498+IF(AF498&lt;=$Z498,1,0))/100)</f>
        <v>0</v>
      </c>
      <c r="P498" s="8" t="n">
        <f aca="false">IF(OR(NOT(ISNUMBER(D498)),SUM(J498:M498)&lt;=0),0,SIGN(D498)*(X498+IF(AG498&lt;=$Z498,1,0))/100)</f>
        <v>0</v>
      </c>
      <c r="Q498" s="8" t="n">
        <f aca="false">IF(OR(NOT(ISNUMBER(D498)),SUM(J498:M498)&lt;=0),0,SIGN(D498)*(Y498+IF(AH498&lt;=$Z498,1,0))/100)</f>
        <v>0</v>
      </c>
      <c r="R498" s="2" t="n">
        <f aca="false">IF(OR(NOT(ISNUMBER(D498)),SUM(J498:M498)&lt;=0),0,ROUND(ROUND(ABS(D498)*100,0)*J498/SUM(J498:M498),10))</f>
        <v>0</v>
      </c>
      <c r="S498" s="2" t="n">
        <f aca="false">IF(OR(NOT(ISNUMBER(D498)),SUM(J498:M498)&lt;=0),0,ROUND(ROUND(ABS(D498)*100,0)*K498/SUM(J498:M498),10))</f>
        <v>0</v>
      </c>
      <c r="T498" s="2" t="n">
        <f aca="false">IF(OR(NOT(ISNUMBER(D498)),SUM(J498:M498)&lt;=0),0,ROUND(ROUND(ABS(D498)*100,0)*L498/SUM(J498:M498),10))</f>
        <v>0</v>
      </c>
      <c r="U498" s="2" t="n">
        <f aca="false">IF(OR(NOT(ISNUMBER(D498)),SUM(J498:M498)&lt;=0),0,ROUND(ROUND(ABS(D498)*100,0)*M498/SUM(J498:M498),10))</f>
        <v>0</v>
      </c>
      <c r="V498" s="2" t="n">
        <f aca="false">INT(R498)</f>
        <v>0</v>
      </c>
      <c r="W498" s="2" t="n">
        <f aca="false">INT(S498)</f>
        <v>0</v>
      </c>
      <c r="X498" s="2" t="n">
        <f aca="false">INT(T498)</f>
        <v>0</v>
      </c>
      <c r="Y498" s="2" t="n">
        <f aca="false">INT(U498)</f>
        <v>0</v>
      </c>
      <c r="Z498" s="2" t="n">
        <f aca="false">IF(ISNUMBER(D498),ROUND(ABS(D498)*100,0)-SUM(V498:Y498),0)</f>
        <v>0</v>
      </c>
      <c r="AA498" s="2" t="n">
        <f aca="false">ROUND(R498-V498,10)</f>
        <v>0</v>
      </c>
      <c r="AB498" s="2" t="n">
        <f aca="false">ROUND(S498-W498,10)</f>
        <v>0</v>
      </c>
      <c r="AC498" s="2" t="n">
        <f aca="false">ROUND(T498-X498,10)</f>
        <v>0</v>
      </c>
      <c r="AD498" s="2" t="n">
        <f aca="false">ROUND(U498-Y498,10)</f>
        <v>0</v>
      </c>
      <c r="AE498" s="2" t="n">
        <f aca="false">COUNTIFS($AA498:$AD498,"&gt;"&amp;AA498)+COUNTIFS($AA498:AA498,AA498)</f>
        <v>1</v>
      </c>
      <c r="AF498" s="2" t="n">
        <f aca="false">COUNTIFS($AA498:$AD498,"&gt;"&amp;AB498)+COUNTIFS($AA498:AB498,AB498)</f>
        <v>2</v>
      </c>
      <c r="AG498" s="2" t="n">
        <f aca="false">COUNTIFS($AA498:$AD498,"&gt;"&amp;AC498)+COUNTIFS($AA498:AC498,AC498)</f>
        <v>3</v>
      </c>
      <c r="AH498" s="2" t="n">
        <f aca="false">COUNTIFS($AA498:$AD498,"&gt;"&amp;AD498)+COUNTIFS($AA498:AD498,AD498)</f>
        <v>4</v>
      </c>
      <c r="AI498" s="2" t="str">
        <f aca="false">IF(COUNTA(A498:I498)=0,"",IF(OR(NOT(ISNUMBER(A498)),B498="",COUNTIFS(Reparto!$A$8:INDEX(Reparto!$A$8:$A$11,Reparto!$E$5),C498)&lt;&gt;1,NOT(ISNUMBER(D498)),ABS(D498-ROUND(D498,2))&gt;0.000001,MIN(J498:M498)&lt;0,SUM(J498:M498)&lt;=0,COUNT(J498:M498)&lt;&gt;4,ABS(SUM(N498:Q498)-D498)&gt;0.000001),"REVISAR datos","Correcto"))</f>
        <v/>
      </c>
    </row>
    <row r="499" customFormat="false" ht="24" hidden="false" customHeight="true" outlineLevel="0" collapsed="false">
      <c r="A499" s="19"/>
      <c r="B499" s="17"/>
      <c r="C499" s="17"/>
      <c r="D499" s="18"/>
      <c r="E499" s="17"/>
      <c r="F499" s="17"/>
      <c r="G499" s="17"/>
      <c r="H499" s="17"/>
      <c r="I499" s="17"/>
      <c r="J499" s="2" t="n">
        <f aca="false">IF(1&gt;Reparto!$E$5,0,IF(F499="",Reparto!$D$8,F499))</f>
        <v>1800</v>
      </c>
      <c r="K499" s="2" t="n">
        <f aca="false">IF(2&gt;Reparto!$E$5,0,IF(G499="",Reparto!$D$9,G499))</f>
        <v>1200</v>
      </c>
      <c r="L499" s="2" t="n">
        <f aca="false">IF(3&gt;Reparto!$E$5,0,IF(H499="",Reparto!$D$10,H499))</f>
        <v>0</v>
      </c>
      <c r="M499" s="2" t="n">
        <f aca="false">IF(4&gt;Reparto!$E$5,0,IF(I499="",Reparto!$D$11,I499))</f>
        <v>0</v>
      </c>
      <c r="N499" s="8" t="n">
        <f aca="false">IF(OR(NOT(ISNUMBER(D499)),SUM(J499:M499)&lt;=0),0,SIGN(D499)*(V499+IF(AE499&lt;=$Z499,1,0))/100)</f>
        <v>0</v>
      </c>
      <c r="O499" s="8" t="n">
        <f aca="false">IF(OR(NOT(ISNUMBER(D499)),SUM(J499:M499)&lt;=0),0,SIGN(D499)*(W499+IF(AF499&lt;=$Z499,1,0))/100)</f>
        <v>0</v>
      </c>
      <c r="P499" s="8" t="n">
        <f aca="false">IF(OR(NOT(ISNUMBER(D499)),SUM(J499:M499)&lt;=0),0,SIGN(D499)*(X499+IF(AG499&lt;=$Z499,1,0))/100)</f>
        <v>0</v>
      </c>
      <c r="Q499" s="8" t="n">
        <f aca="false">IF(OR(NOT(ISNUMBER(D499)),SUM(J499:M499)&lt;=0),0,SIGN(D499)*(Y499+IF(AH499&lt;=$Z499,1,0))/100)</f>
        <v>0</v>
      </c>
      <c r="R499" s="2" t="n">
        <f aca="false">IF(OR(NOT(ISNUMBER(D499)),SUM(J499:M499)&lt;=0),0,ROUND(ROUND(ABS(D499)*100,0)*J499/SUM(J499:M499),10))</f>
        <v>0</v>
      </c>
      <c r="S499" s="2" t="n">
        <f aca="false">IF(OR(NOT(ISNUMBER(D499)),SUM(J499:M499)&lt;=0),0,ROUND(ROUND(ABS(D499)*100,0)*K499/SUM(J499:M499),10))</f>
        <v>0</v>
      </c>
      <c r="T499" s="2" t="n">
        <f aca="false">IF(OR(NOT(ISNUMBER(D499)),SUM(J499:M499)&lt;=0),0,ROUND(ROUND(ABS(D499)*100,0)*L499/SUM(J499:M499),10))</f>
        <v>0</v>
      </c>
      <c r="U499" s="2" t="n">
        <f aca="false">IF(OR(NOT(ISNUMBER(D499)),SUM(J499:M499)&lt;=0),0,ROUND(ROUND(ABS(D499)*100,0)*M499/SUM(J499:M499),10))</f>
        <v>0</v>
      </c>
      <c r="V499" s="2" t="n">
        <f aca="false">INT(R499)</f>
        <v>0</v>
      </c>
      <c r="W499" s="2" t="n">
        <f aca="false">INT(S499)</f>
        <v>0</v>
      </c>
      <c r="X499" s="2" t="n">
        <f aca="false">INT(T499)</f>
        <v>0</v>
      </c>
      <c r="Y499" s="2" t="n">
        <f aca="false">INT(U499)</f>
        <v>0</v>
      </c>
      <c r="Z499" s="2" t="n">
        <f aca="false">IF(ISNUMBER(D499),ROUND(ABS(D499)*100,0)-SUM(V499:Y499),0)</f>
        <v>0</v>
      </c>
      <c r="AA499" s="2" t="n">
        <f aca="false">ROUND(R499-V499,10)</f>
        <v>0</v>
      </c>
      <c r="AB499" s="2" t="n">
        <f aca="false">ROUND(S499-W499,10)</f>
        <v>0</v>
      </c>
      <c r="AC499" s="2" t="n">
        <f aca="false">ROUND(T499-X499,10)</f>
        <v>0</v>
      </c>
      <c r="AD499" s="2" t="n">
        <f aca="false">ROUND(U499-Y499,10)</f>
        <v>0</v>
      </c>
      <c r="AE499" s="2" t="n">
        <f aca="false">COUNTIFS($AA499:$AD499,"&gt;"&amp;AA499)+COUNTIFS($AA499:AA499,AA499)</f>
        <v>1</v>
      </c>
      <c r="AF499" s="2" t="n">
        <f aca="false">COUNTIFS($AA499:$AD499,"&gt;"&amp;AB499)+COUNTIFS($AA499:AB499,AB499)</f>
        <v>2</v>
      </c>
      <c r="AG499" s="2" t="n">
        <f aca="false">COUNTIFS($AA499:$AD499,"&gt;"&amp;AC499)+COUNTIFS($AA499:AC499,AC499)</f>
        <v>3</v>
      </c>
      <c r="AH499" s="2" t="n">
        <f aca="false">COUNTIFS($AA499:$AD499,"&gt;"&amp;AD499)+COUNTIFS($AA499:AD499,AD499)</f>
        <v>4</v>
      </c>
      <c r="AI499" s="2" t="str">
        <f aca="false">IF(COUNTA(A499:I499)=0,"",IF(OR(NOT(ISNUMBER(A499)),B499="",COUNTIFS(Reparto!$A$8:INDEX(Reparto!$A$8:$A$11,Reparto!$E$5),C499)&lt;&gt;1,NOT(ISNUMBER(D499)),ABS(D499-ROUND(D499,2))&gt;0.000001,MIN(J499:M499)&lt;0,SUM(J499:M499)&lt;=0,COUNT(J499:M499)&lt;&gt;4,ABS(SUM(N499:Q499)-D499)&gt;0.000001),"REVISAR datos","Correcto"))</f>
        <v/>
      </c>
    </row>
    <row r="500" customFormat="false" ht="24" hidden="false" customHeight="true" outlineLevel="0" collapsed="false">
      <c r="A500" s="19"/>
      <c r="B500" s="17"/>
      <c r="C500" s="17"/>
      <c r="D500" s="18"/>
      <c r="E500" s="17"/>
      <c r="F500" s="17"/>
      <c r="G500" s="17"/>
      <c r="H500" s="17"/>
      <c r="I500" s="17"/>
      <c r="J500" s="2" t="n">
        <f aca="false">IF(1&gt;Reparto!$E$5,0,IF(F500="",Reparto!$D$8,F500))</f>
        <v>1800</v>
      </c>
      <c r="K500" s="2" t="n">
        <f aca="false">IF(2&gt;Reparto!$E$5,0,IF(G500="",Reparto!$D$9,G500))</f>
        <v>1200</v>
      </c>
      <c r="L500" s="2" t="n">
        <f aca="false">IF(3&gt;Reparto!$E$5,0,IF(H500="",Reparto!$D$10,H500))</f>
        <v>0</v>
      </c>
      <c r="M500" s="2" t="n">
        <f aca="false">IF(4&gt;Reparto!$E$5,0,IF(I500="",Reparto!$D$11,I500))</f>
        <v>0</v>
      </c>
      <c r="N500" s="8" t="n">
        <f aca="false">IF(OR(NOT(ISNUMBER(D500)),SUM(J500:M500)&lt;=0),0,SIGN(D500)*(V500+IF(AE500&lt;=$Z500,1,0))/100)</f>
        <v>0</v>
      </c>
      <c r="O500" s="8" t="n">
        <f aca="false">IF(OR(NOT(ISNUMBER(D500)),SUM(J500:M500)&lt;=0),0,SIGN(D500)*(W500+IF(AF500&lt;=$Z500,1,0))/100)</f>
        <v>0</v>
      </c>
      <c r="P500" s="8" t="n">
        <f aca="false">IF(OR(NOT(ISNUMBER(D500)),SUM(J500:M500)&lt;=0),0,SIGN(D500)*(X500+IF(AG500&lt;=$Z500,1,0))/100)</f>
        <v>0</v>
      </c>
      <c r="Q500" s="8" t="n">
        <f aca="false">IF(OR(NOT(ISNUMBER(D500)),SUM(J500:M500)&lt;=0),0,SIGN(D500)*(Y500+IF(AH500&lt;=$Z500,1,0))/100)</f>
        <v>0</v>
      </c>
      <c r="R500" s="2" t="n">
        <f aca="false">IF(OR(NOT(ISNUMBER(D500)),SUM(J500:M500)&lt;=0),0,ROUND(ROUND(ABS(D500)*100,0)*J500/SUM(J500:M500),10))</f>
        <v>0</v>
      </c>
      <c r="S500" s="2" t="n">
        <f aca="false">IF(OR(NOT(ISNUMBER(D500)),SUM(J500:M500)&lt;=0),0,ROUND(ROUND(ABS(D500)*100,0)*K500/SUM(J500:M500),10))</f>
        <v>0</v>
      </c>
      <c r="T500" s="2" t="n">
        <f aca="false">IF(OR(NOT(ISNUMBER(D500)),SUM(J500:M500)&lt;=0),0,ROUND(ROUND(ABS(D500)*100,0)*L500/SUM(J500:M500),10))</f>
        <v>0</v>
      </c>
      <c r="U500" s="2" t="n">
        <f aca="false">IF(OR(NOT(ISNUMBER(D500)),SUM(J500:M500)&lt;=0),0,ROUND(ROUND(ABS(D500)*100,0)*M500/SUM(J500:M500),10))</f>
        <v>0</v>
      </c>
      <c r="V500" s="2" t="n">
        <f aca="false">INT(R500)</f>
        <v>0</v>
      </c>
      <c r="W500" s="2" t="n">
        <f aca="false">INT(S500)</f>
        <v>0</v>
      </c>
      <c r="X500" s="2" t="n">
        <f aca="false">INT(T500)</f>
        <v>0</v>
      </c>
      <c r="Y500" s="2" t="n">
        <f aca="false">INT(U500)</f>
        <v>0</v>
      </c>
      <c r="Z500" s="2" t="n">
        <f aca="false">IF(ISNUMBER(D500),ROUND(ABS(D500)*100,0)-SUM(V500:Y500),0)</f>
        <v>0</v>
      </c>
      <c r="AA500" s="2" t="n">
        <f aca="false">ROUND(R500-V500,10)</f>
        <v>0</v>
      </c>
      <c r="AB500" s="2" t="n">
        <f aca="false">ROUND(S500-W500,10)</f>
        <v>0</v>
      </c>
      <c r="AC500" s="2" t="n">
        <f aca="false">ROUND(T500-X500,10)</f>
        <v>0</v>
      </c>
      <c r="AD500" s="2" t="n">
        <f aca="false">ROUND(U500-Y500,10)</f>
        <v>0</v>
      </c>
      <c r="AE500" s="2" t="n">
        <f aca="false">COUNTIFS($AA500:$AD500,"&gt;"&amp;AA500)+COUNTIFS($AA500:AA500,AA500)</f>
        <v>1</v>
      </c>
      <c r="AF500" s="2" t="n">
        <f aca="false">COUNTIFS($AA500:$AD500,"&gt;"&amp;AB500)+COUNTIFS($AA500:AB500,AB500)</f>
        <v>2</v>
      </c>
      <c r="AG500" s="2" t="n">
        <f aca="false">COUNTIFS($AA500:$AD500,"&gt;"&amp;AC500)+COUNTIFS($AA500:AC500,AC500)</f>
        <v>3</v>
      </c>
      <c r="AH500" s="2" t="n">
        <f aca="false">COUNTIFS($AA500:$AD500,"&gt;"&amp;AD500)+COUNTIFS($AA500:AD500,AD500)</f>
        <v>4</v>
      </c>
      <c r="AI500" s="2" t="str">
        <f aca="false">IF(COUNTA(A500:I500)=0,"",IF(OR(NOT(ISNUMBER(A500)),B500="",COUNTIFS(Reparto!$A$8:INDEX(Reparto!$A$8:$A$11,Reparto!$E$5),C500)&lt;&gt;1,NOT(ISNUMBER(D500)),ABS(D500-ROUND(D500,2))&gt;0.000001,MIN(J500:M500)&lt;0,SUM(J500:M500)&lt;=0,COUNT(J500:M500)&lt;&gt;4,ABS(SUM(N500:Q500)-D500)&gt;0.000001),"REVISAR datos","Correcto"))</f>
        <v/>
      </c>
    </row>
    <row r="501" customFormat="false" ht="24" hidden="false" customHeight="true" outlineLevel="0" collapsed="false">
      <c r="A501" s="19"/>
      <c r="B501" s="17"/>
      <c r="C501" s="17"/>
      <c r="D501" s="18"/>
      <c r="E501" s="17"/>
      <c r="F501" s="17"/>
      <c r="G501" s="17"/>
      <c r="H501" s="17"/>
      <c r="I501" s="17"/>
      <c r="J501" s="2" t="n">
        <f aca="false">IF(1&gt;Reparto!$E$5,0,IF(F501="",Reparto!$D$8,F501))</f>
        <v>1800</v>
      </c>
      <c r="K501" s="2" t="n">
        <f aca="false">IF(2&gt;Reparto!$E$5,0,IF(G501="",Reparto!$D$9,G501))</f>
        <v>1200</v>
      </c>
      <c r="L501" s="2" t="n">
        <f aca="false">IF(3&gt;Reparto!$E$5,0,IF(H501="",Reparto!$D$10,H501))</f>
        <v>0</v>
      </c>
      <c r="M501" s="2" t="n">
        <f aca="false">IF(4&gt;Reparto!$E$5,0,IF(I501="",Reparto!$D$11,I501))</f>
        <v>0</v>
      </c>
      <c r="N501" s="8" t="n">
        <f aca="false">IF(OR(NOT(ISNUMBER(D501)),SUM(J501:M501)&lt;=0),0,SIGN(D501)*(V501+IF(AE501&lt;=$Z501,1,0))/100)</f>
        <v>0</v>
      </c>
      <c r="O501" s="8" t="n">
        <f aca="false">IF(OR(NOT(ISNUMBER(D501)),SUM(J501:M501)&lt;=0),0,SIGN(D501)*(W501+IF(AF501&lt;=$Z501,1,0))/100)</f>
        <v>0</v>
      </c>
      <c r="P501" s="8" t="n">
        <f aca="false">IF(OR(NOT(ISNUMBER(D501)),SUM(J501:M501)&lt;=0),0,SIGN(D501)*(X501+IF(AG501&lt;=$Z501,1,0))/100)</f>
        <v>0</v>
      </c>
      <c r="Q501" s="8" t="n">
        <f aca="false">IF(OR(NOT(ISNUMBER(D501)),SUM(J501:M501)&lt;=0),0,SIGN(D501)*(Y501+IF(AH501&lt;=$Z501,1,0))/100)</f>
        <v>0</v>
      </c>
      <c r="R501" s="2" t="n">
        <f aca="false">IF(OR(NOT(ISNUMBER(D501)),SUM(J501:M501)&lt;=0),0,ROUND(ROUND(ABS(D501)*100,0)*J501/SUM(J501:M501),10))</f>
        <v>0</v>
      </c>
      <c r="S501" s="2" t="n">
        <f aca="false">IF(OR(NOT(ISNUMBER(D501)),SUM(J501:M501)&lt;=0),0,ROUND(ROUND(ABS(D501)*100,0)*K501/SUM(J501:M501),10))</f>
        <v>0</v>
      </c>
      <c r="T501" s="2" t="n">
        <f aca="false">IF(OR(NOT(ISNUMBER(D501)),SUM(J501:M501)&lt;=0),0,ROUND(ROUND(ABS(D501)*100,0)*L501/SUM(J501:M501),10))</f>
        <v>0</v>
      </c>
      <c r="U501" s="2" t="n">
        <f aca="false">IF(OR(NOT(ISNUMBER(D501)),SUM(J501:M501)&lt;=0),0,ROUND(ROUND(ABS(D501)*100,0)*M501/SUM(J501:M501),10))</f>
        <v>0</v>
      </c>
      <c r="V501" s="2" t="n">
        <f aca="false">INT(R501)</f>
        <v>0</v>
      </c>
      <c r="W501" s="2" t="n">
        <f aca="false">INT(S501)</f>
        <v>0</v>
      </c>
      <c r="X501" s="2" t="n">
        <f aca="false">INT(T501)</f>
        <v>0</v>
      </c>
      <c r="Y501" s="2" t="n">
        <f aca="false">INT(U501)</f>
        <v>0</v>
      </c>
      <c r="Z501" s="2" t="n">
        <f aca="false">IF(ISNUMBER(D501),ROUND(ABS(D501)*100,0)-SUM(V501:Y501),0)</f>
        <v>0</v>
      </c>
      <c r="AA501" s="2" t="n">
        <f aca="false">ROUND(R501-V501,10)</f>
        <v>0</v>
      </c>
      <c r="AB501" s="2" t="n">
        <f aca="false">ROUND(S501-W501,10)</f>
        <v>0</v>
      </c>
      <c r="AC501" s="2" t="n">
        <f aca="false">ROUND(T501-X501,10)</f>
        <v>0</v>
      </c>
      <c r="AD501" s="2" t="n">
        <f aca="false">ROUND(U501-Y501,10)</f>
        <v>0</v>
      </c>
      <c r="AE501" s="2" t="n">
        <f aca="false">COUNTIFS($AA501:$AD501,"&gt;"&amp;AA501)+COUNTIFS($AA501:AA501,AA501)</f>
        <v>1</v>
      </c>
      <c r="AF501" s="2" t="n">
        <f aca="false">COUNTIFS($AA501:$AD501,"&gt;"&amp;AB501)+COUNTIFS($AA501:AB501,AB501)</f>
        <v>2</v>
      </c>
      <c r="AG501" s="2" t="n">
        <f aca="false">COUNTIFS($AA501:$AD501,"&gt;"&amp;AC501)+COUNTIFS($AA501:AC501,AC501)</f>
        <v>3</v>
      </c>
      <c r="AH501" s="2" t="n">
        <f aca="false">COUNTIFS($AA501:$AD501,"&gt;"&amp;AD501)+COUNTIFS($AA501:AD501,AD501)</f>
        <v>4</v>
      </c>
      <c r="AI501" s="2" t="str">
        <f aca="false">IF(COUNTA(A501:I501)=0,"",IF(OR(NOT(ISNUMBER(A501)),B501="",COUNTIFS(Reparto!$A$8:INDEX(Reparto!$A$8:$A$11,Reparto!$E$5),C501)&lt;&gt;1,NOT(ISNUMBER(D501)),ABS(D501-ROUND(D501,2))&gt;0.000001,MIN(J501:M501)&lt;0,SUM(J501:M501)&lt;=0,COUNT(J501:M501)&lt;&gt;4,ABS(SUM(N501:Q501)-D501)&gt;0.000001),"REVISAR datos","Correcto"))</f>
        <v/>
      </c>
    </row>
    <row r="502" customFormat="false" ht="24" hidden="false" customHeight="true" outlineLevel="0" collapsed="false">
      <c r="A502" s="19"/>
      <c r="B502" s="17"/>
      <c r="C502" s="17"/>
      <c r="D502" s="18"/>
      <c r="E502" s="17"/>
      <c r="F502" s="17"/>
      <c r="G502" s="17"/>
      <c r="H502" s="17"/>
      <c r="I502" s="17"/>
      <c r="J502" s="2" t="n">
        <f aca="false">IF(1&gt;Reparto!$E$5,0,IF(F502="",Reparto!$D$8,F502))</f>
        <v>1800</v>
      </c>
      <c r="K502" s="2" t="n">
        <f aca="false">IF(2&gt;Reparto!$E$5,0,IF(G502="",Reparto!$D$9,G502))</f>
        <v>1200</v>
      </c>
      <c r="L502" s="2" t="n">
        <f aca="false">IF(3&gt;Reparto!$E$5,0,IF(H502="",Reparto!$D$10,H502))</f>
        <v>0</v>
      </c>
      <c r="M502" s="2" t="n">
        <f aca="false">IF(4&gt;Reparto!$E$5,0,IF(I502="",Reparto!$D$11,I502))</f>
        <v>0</v>
      </c>
      <c r="N502" s="8" t="n">
        <f aca="false">IF(OR(NOT(ISNUMBER(D502)),SUM(J502:M502)&lt;=0),0,SIGN(D502)*(V502+IF(AE502&lt;=$Z502,1,0))/100)</f>
        <v>0</v>
      </c>
      <c r="O502" s="8" t="n">
        <f aca="false">IF(OR(NOT(ISNUMBER(D502)),SUM(J502:M502)&lt;=0),0,SIGN(D502)*(W502+IF(AF502&lt;=$Z502,1,0))/100)</f>
        <v>0</v>
      </c>
      <c r="P502" s="8" t="n">
        <f aca="false">IF(OR(NOT(ISNUMBER(D502)),SUM(J502:M502)&lt;=0),0,SIGN(D502)*(X502+IF(AG502&lt;=$Z502,1,0))/100)</f>
        <v>0</v>
      </c>
      <c r="Q502" s="8" t="n">
        <f aca="false">IF(OR(NOT(ISNUMBER(D502)),SUM(J502:M502)&lt;=0),0,SIGN(D502)*(Y502+IF(AH502&lt;=$Z502,1,0))/100)</f>
        <v>0</v>
      </c>
      <c r="R502" s="2" t="n">
        <f aca="false">IF(OR(NOT(ISNUMBER(D502)),SUM(J502:M502)&lt;=0),0,ROUND(ROUND(ABS(D502)*100,0)*J502/SUM(J502:M502),10))</f>
        <v>0</v>
      </c>
      <c r="S502" s="2" t="n">
        <f aca="false">IF(OR(NOT(ISNUMBER(D502)),SUM(J502:M502)&lt;=0),0,ROUND(ROUND(ABS(D502)*100,0)*K502/SUM(J502:M502),10))</f>
        <v>0</v>
      </c>
      <c r="T502" s="2" t="n">
        <f aca="false">IF(OR(NOT(ISNUMBER(D502)),SUM(J502:M502)&lt;=0),0,ROUND(ROUND(ABS(D502)*100,0)*L502/SUM(J502:M502),10))</f>
        <v>0</v>
      </c>
      <c r="U502" s="2" t="n">
        <f aca="false">IF(OR(NOT(ISNUMBER(D502)),SUM(J502:M502)&lt;=0),0,ROUND(ROUND(ABS(D502)*100,0)*M502/SUM(J502:M502),10))</f>
        <v>0</v>
      </c>
      <c r="V502" s="2" t="n">
        <f aca="false">INT(R502)</f>
        <v>0</v>
      </c>
      <c r="W502" s="2" t="n">
        <f aca="false">INT(S502)</f>
        <v>0</v>
      </c>
      <c r="X502" s="2" t="n">
        <f aca="false">INT(T502)</f>
        <v>0</v>
      </c>
      <c r="Y502" s="2" t="n">
        <f aca="false">INT(U502)</f>
        <v>0</v>
      </c>
      <c r="Z502" s="2" t="n">
        <f aca="false">IF(ISNUMBER(D502),ROUND(ABS(D502)*100,0)-SUM(V502:Y502),0)</f>
        <v>0</v>
      </c>
      <c r="AA502" s="2" t="n">
        <f aca="false">ROUND(R502-V502,10)</f>
        <v>0</v>
      </c>
      <c r="AB502" s="2" t="n">
        <f aca="false">ROUND(S502-W502,10)</f>
        <v>0</v>
      </c>
      <c r="AC502" s="2" t="n">
        <f aca="false">ROUND(T502-X502,10)</f>
        <v>0</v>
      </c>
      <c r="AD502" s="2" t="n">
        <f aca="false">ROUND(U502-Y502,10)</f>
        <v>0</v>
      </c>
      <c r="AE502" s="2" t="n">
        <f aca="false">COUNTIFS($AA502:$AD502,"&gt;"&amp;AA502)+COUNTIFS($AA502:AA502,AA502)</f>
        <v>1</v>
      </c>
      <c r="AF502" s="2" t="n">
        <f aca="false">COUNTIFS($AA502:$AD502,"&gt;"&amp;AB502)+COUNTIFS($AA502:AB502,AB502)</f>
        <v>2</v>
      </c>
      <c r="AG502" s="2" t="n">
        <f aca="false">COUNTIFS($AA502:$AD502,"&gt;"&amp;AC502)+COUNTIFS($AA502:AC502,AC502)</f>
        <v>3</v>
      </c>
      <c r="AH502" s="2" t="n">
        <f aca="false">COUNTIFS($AA502:$AD502,"&gt;"&amp;AD502)+COUNTIFS($AA502:AD502,AD502)</f>
        <v>4</v>
      </c>
      <c r="AI502" s="2" t="str">
        <f aca="false">IF(COUNTA(A502:I502)=0,"",IF(OR(NOT(ISNUMBER(A502)),B502="",COUNTIFS(Reparto!$A$8:INDEX(Reparto!$A$8:$A$11,Reparto!$E$5),C502)&lt;&gt;1,NOT(ISNUMBER(D502)),ABS(D502-ROUND(D502,2))&gt;0.000001,MIN(J502:M502)&lt;0,SUM(J502:M502)&lt;=0,COUNT(J502:M502)&lt;&gt;4,ABS(SUM(N502:Q502)-D502)&gt;0.000001),"REVISAR datos","Correcto"))</f>
        <v/>
      </c>
    </row>
    <row r="503" customFormat="false" ht="24" hidden="false" customHeight="true" outlineLevel="0" collapsed="false">
      <c r="A503" s="19"/>
      <c r="B503" s="17"/>
      <c r="C503" s="17"/>
      <c r="D503" s="18"/>
      <c r="E503" s="17"/>
      <c r="F503" s="17"/>
      <c r="G503" s="17"/>
      <c r="H503" s="17"/>
      <c r="I503" s="17"/>
      <c r="J503" s="2" t="n">
        <f aca="false">IF(1&gt;Reparto!$E$5,0,IF(F503="",Reparto!$D$8,F503))</f>
        <v>1800</v>
      </c>
      <c r="K503" s="2" t="n">
        <f aca="false">IF(2&gt;Reparto!$E$5,0,IF(G503="",Reparto!$D$9,G503))</f>
        <v>1200</v>
      </c>
      <c r="L503" s="2" t="n">
        <f aca="false">IF(3&gt;Reparto!$E$5,0,IF(H503="",Reparto!$D$10,H503))</f>
        <v>0</v>
      </c>
      <c r="M503" s="2" t="n">
        <f aca="false">IF(4&gt;Reparto!$E$5,0,IF(I503="",Reparto!$D$11,I503))</f>
        <v>0</v>
      </c>
      <c r="N503" s="8" t="n">
        <f aca="false">IF(OR(NOT(ISNUMBER(D503)),SUM(J503:M503)&lt;=0),0,SIGN(D503)*(V503+IF(AE503&lt;=$Z503,1,0))/100)</f>
        <v>0</v>
      </c>
      <c r="O503" s="8" t="n">
        <f aca="false">IF(OR(NOT(ISNUMBER(D503)),SUM(J503:M503)&lt;=0),0,SIGN(D503)*(W503+IF(AF503&lt;=$Z503,1,0))/100)</f>
        <v>0</v>
      </c>
      <c r="P503" s="8" t="n">
        <f aca="false">IF(OR(NOT(ISNUMBER(D503)),SUM(J503:M503)&lt;=0),0,SIGN(D503)*(X503+IF(AG503&lt;=$Z503,1,0))/100)</f>
        <v>0</v>
      </c>
      <c r="Q503" s="8" t="n">
        <f aca="false">IF(OR(NOT(ISNUMBER(D503)),SUM(J503:M503)&lt;=0),0,SIGN(D503)*(Y503+IF(AH503&lt;=$Z503,1,0))/100)</f>
        <v>0</v>
      </c>
      <c r="R503" s="2" t="n">
        <f aca="false">IF(OR(NOT(ISNUMBER(D503)),SUM(J503:M503)&lt;=0),0,ROUND(ROUND(ABS(D503)*100,0)*J503/SUM(J503:M503),10))</f>
        <v>0</v>
      </c>
      <c r="S503" s="2" t="n">
        <f aca="false">IF(OR(NOT(ISNUMBER(D503)),SUM(J503:M503)&lt;=0),0,ROUND(ROUND(ABS(D503)*100,0)*K503/SUM(J503:M503),10))</f>
        <v>0</v>
      </c>
      <c r="T503" s="2" t="n">
        <f aca="false">IF(OR(NOT(ISNUMBER(D503)),SUM(J503:M503)&lt;=0),0,ROUND(ROUND(ABS(D503)*100,0)*L503/SUM(J503:M503),10))</f>
        <v>0</v>
      </c>
      <c r="U503" s="2" t="n">
        <f aca="false">IF(OR(NOT(ISNUMBER(D503)),SUM(J503:M503)&lt;=0),0,ROUND(ROUND(ABS(D503)*100,0)*M503/SUM(J503:M503),10))</f>
        <v>0</v>
      </c>
      <c r="V503" s="2" t="n">
        <f aca="false">INT(R503)</f>
        <v>0</v>
      </c>
      <c r="W503" s="2" t="n">
        <f aca="false">INT(S503)</f>
        <v>0</v>
      </c>
      <c r="X503" s="2" t="n">
        <f aca="false">INT(T503)</f>
        <v>0</v>
      </c>
      <c r="Y503" s="2" t="n">
        <f aca="false">INT(U503)</f>
        <v>0</v>
      </c>
      <c r="Z503" s="2" t="n">
        <f aca="false">IF(ISNUMBER(D503),ROUND(ABS(D503)*100,0)-SUM(V503:Y503),0)</f>
        <v>0</v>
      </c>
      <c r="AA503" s="2" t="n">
        <f aca="false">ROUND(R503-V503,10)</f>
        <v>0</v>
      </c>
      <c r="AB503" s="2" t="n">
        <f aca="false">ROUND(S503-W503,10)</f>
        <v>0</v>
      </c>
      <c r="AC503" s="2" t="n">
        <f aca="false">ROUND(T503-X503,10)</f>
        <v>0</v>
      </c>
      <c r="AD503" s="2" t="n">
        <f aca="false">ROUND(U503-Y503,10)</f>
        <v>0</v>
      </c>
      <c r="AE503" s="2" t="n">
        <f aca="false">COUNTIFS($AA503:$AD503,"&gt;"&amp;AA503)+COUNTIFS($AA503:AA503,AA503)</f>
        <v>1</v>
      </c>
      <c r="AF503" s="2" t="n">
        <f aca="false">COUNTIFS($AA503:$AD503,"&gt;"&amp;AB503)+COUNTIFS($AA503:AB503,AB503)</f>
        <v>2</v>
      </c>
      <c r="AG503" s="2" t="n">
        <f aca="false">COUNTIFS($AA503:$AD503,"&gt;"&amp;AC503)+COUNTIFS($AA503:AC503,AC503)</f>
        <v>3</v>
      </c>
      <c r="AH503" s="2" t="n">
        <f aca="false">COUNTIFS($AA503:$AD503,"&gt;"&amp;AD503)+COUNTIFS($AA503:AD503,AD503)</f>
        <v>4</v>
      </c>
      <c r="AI503" s="2" t="str">
        <f aca="false">IF(COUNTA(A503:I503)=0,"",IF(OR(NOT(ISNUMBER(A503)),B503="",COUNTIFS(Reparto!$A$8:INDEX(Reparto!$A$8:$A$11,Reparto!$E$5),C503)&lt;&gt;1,NOT(ISNUMBER(D503)),ABS(D503-ROUND(D503,2))&gt;0.000001,MIN(J503:M503)&lt;0,SUM(J503:M503)&lt;=0,COUNT(J503:M503)&lt;&gt;4,ABS(SUM(N503:Q503)-D503)&gt;0.000001),"REVISAR datos","Correcto"))</f>
        <v/>
      </c>
    </row>
    <row r="504" customFormat="false" ht="24" hidden="false" customHeight="true" outlineLevel="0" collapsed="false">
      <c r="A504" s="19"/>
      <c r="B504" s="17"/>
      <c r="C504" s="17"/>
      <c r="D504" s="18"/>
      <c r="E504" s="17"/>
      <c r="F504" s="17"/>
      <c r="G504" s="17"/>
      <c r="H504" s="17"/>
      <c r="I504" s="17"/>
      <c r="J504" s="2" t="n">
        <f aca="false">IF(1&gt;Reparto!$E$5,0,IF(F504="",Reparto!$D$8,F504))</f>
        <v>1800</v>
      </c>
      <c r="K504" s="2" t="n">
        <f aca="false">IF(2&gt;Reparto!$E$5,0,IF(G504="",Reparto!$D$9,G504))</f>
        <v>1200</v>
      </c>
      <c r="L504" s="2" t="n">
        <f aca="false">IF(3&gt;Reparto!$E$5,0,IF(H504="",Reparto!$D$10,H504))</f>
        <v>0</v>
      </c>
      <c r="M504" s="2" t="n">
        <f aca="false">IF(4&gt;Reparto!$E$5,0,IF(I504="",Reparto!$D$11,I504))</f>
        <v>0</v>
      </c>
      <c r="N504" s="8" t="n">
        <f aca="false">IF(OR(NOT(ISNUMBER(D504)),SUM(J504:M504)&lt;=0),0,SIGN(D504)*(V504+IF(AE504&lt;=$Z504,1,0))/100)</f>
        <v>0</v>
      </c>
      <c r="O504" s="8" t="n">
        <f aca="false">IF(OR(NOT(ISNUMBER(D504)),SUM(J504:M504)&lt;=0),0,SIGN(D504)*(W504+IF(AF504&lt;=$Z504,1,0))/100)</f>
        <v>0</v>
      </c>
      <c r="P504" s="8" t="n">
        <f aca="false">IF(OR(NOT(ISNUMBER(D504)),SUM(J504:M504)&lt;=0),0,SIGN(D504)*(X504+IF(AG504&lt;=$Z504,1,0))/100)</f>
        <v>0</v>
      </c>
      <c r="Q504" s="8" t="n">
        <f aca="false">IF(OR(NOT(ISNUMBER(D504)),SUM(J504:M504)&lt;=0),0,SIGN(D504)*(Y504+IF(AH504&lt;=$Z504,1,0))/100)</f>
        <v>0</v>
      </c>
      <c r="R504" s="2" t="n">
        <f aca="false">IF(OR(NOT(ISNUMBER(D504)),SUM(J504:M504)&lt;=0),0,ROUND(ROUND(ABS(D504)*100,0)*J504/SUM(J504:M504),10))</f>
        <v>0</v>
      </c>
      <c r="S504" s="2" t="n">
        <f aca="false">IF(OR(NOT(ISNUMBER(D504)),SUM(J504:M504)&lt;=0),0,ROUND(ROUND(ABS(D504)*100,0)*K504/SUM(J504:M504),10))</f>
        <v>0</v>
      </c>
      <c r="T504" s="2" t="n">
        <f aca="false">IF(OR(NOT(ISNUMBER(D504)),SUM(J504:M504)&lt;=0),0,ROUND(ROUND(ABS(D504)*100,0)*L504/SUM(J504:M504),10))</f>
        <v>0</v>
      </c>
      <c r="U504" s="2" t="n">
        <f aca="false">IF(OR(NOT(ISNUMBER(D504)),SUM(J504:M504)&lt;=0),0,ROUND(ROUND(ABS(D504)*100,0)*M504/SUM(J504:M504),10))</f>
        <v>0</v>
      </c>
      <c r="V504" s="2" t="n">
        <f aca="false">INT(R504)</f>
        <v>0</v>
      </c>
      <c r="W504" s="2" t="n">
        <f aca="false">INT(S504)</f>
        <v>0</v>
      </c>
      <c r="X504" s="2" t="n">
        <f aca="false">INT(T504)</f>
        <v>0</v>
      </c>
      <c r="Y504" s="2" t="n">
        <f aca="false">INT(U504)</f>
        <v>0</v>
      </c>
      <c r="Z504" s="2" t="n">
        <f aca="false">IF(ISNUMBER(D504),ROUND(ABS(D504)*100,0)-SUM(V504:Y504),0)</f>
        <v>0</v>
      </c>
      <c r="AA504" s="2" t="n">
        <f aca="false">ROUND(R504-V504,10)</f>
        <v>0</v>
      </c>
      <c r="AB504" s="2" t="n">
        <f aca="false">ROUND(S504-W504,10)</f>
        <v>0</v>
      </c>
      <c r="AC504" s="2" t="n">
        <f aca="false">ROUND(T504-X504,10)</f>
        <v>0</v>
      </c>
      <c r="AD504" s="2" t="n">
        <f aca="false">ROUND(U504-Y504,10)</f>
        <v>0</v>
      </c>
      <c r="AE504" s="2" t="n">
        <f aca="false">COUNTIFS($AA504:$AD504,"&gt;"&amp;AA504)+COUNTIFS($AA504:AA504,AA504)</f>
        <v>1</v>
      </c>
      <c r="AF504" s="2" t="n">
        <f aca="false">COUNTIFS($AA504:$AD504,"&gt;"&amp;AB504)+COUNTIFS($AA504:AB504,AB504)</f>
        <v>2</v>
      </c>
      <c r="AG504" s="2" t="n">
        <f aca="false">COUNTIFS($AA504:$AD504,"&gt;"&amp;AC504)+COUNTIFS($AA504:AC504,AC504)</f>
        <v>3</v>
      </c>
      <c r="AH504" s="2" t="n">
        <f aca="false">COUNTIFS($AA504:$AD504,"&gt;"&amp;AD504)+COUNTIFS($AA504:AD504,AD504)</f>
        <v>4</v>
      </c>
      <c r="AI504" s="2" t="str">
        <f aca="false">IF(COUNTA(A504:I504)=0,"",IF(OR(NOT(ISNUMBER(A504)),B504="",COUNTIFS(Reparto!$A$8:INDEX(Reparto!$A$8:$A$11,Reparto!$E$5),C504)&lt;&gt;1,NOT(ISNUMBER(D504)),ABS(D504-ROUND(D504,2))&gt;0.000001,MIN(J504:M504)&lt;0,SUM(J504:M504)&lt;=0,COUNT(J504:M504)&lt;&gt;4,ABS(SUM(N504:Q504)-D504)&gt;0.000001),"REVISAR datos","Correcto"))</f>
        <v/>
      </c>
    </row>
    <row r="505" customFormat="false" ht="24" hidden="false" customHeight="true" outlineLevel="0" collapsed="false">
      <c r="A505" s="19"/>
      <c r="B505" s="17"/>
      <c r="C505" s="17"/>
      <c r="D505" s="18"/>
      <c r="E505" s="17"/>
      <c r="F505" s="17"/>
      <c r="G505" s="17"/>
      <c r="H505" s="17"/>
      <c r="I505" s="17"/>
      <c r="J505" s="2" t="n">
        <f aca="false">IF(1&gt;Reparto!$E$5,0,IF(F505="",Reparto!$D$8,F505))</f>
        <v>1800</v>
      </c>
      <c r="K505" s="2" t="n">
        <f aca="false">IF(2&gt;Reparto!$E$5,0,IF(G505="",Reparto!$D$9,G505))</f>
        <v>1200</v>
      </c>
      <c r="L505" s="2" t="n">
        <f aca="false">IF(3&gt;Reparto!$E$5,0,IF(H505="",Reparto!$D$10,H505))</f>
        <v>0</v>
      </c>
      <c r="M505" s="2" t="n">
        <f aca="false">IF(4&gt;Reparto!$E$5,0,IF(I505="",Reparto!$D$11,I505))</f>
        <v>0</v>
      </c>
      <c r="N505" s="8" t="n">
        <f aca="false">IF(OR(NOT(ISNUMBER(D505)),SUM(J505:M505)&lt;=0),0,SIGN(D505)*(V505+IF(AE505&lt;=$Z505,1,0))/100)</f>
        <v>0</v>
      </c>
      <c r="O505" s="8" t="n">
        <f aca="false">IF(OR(NOT(ISNUMBER(D505)),SUM(J505:M505)&lt;=0),0,SIGN(D505)*(W505+IF(AF505&lt;=$Z505,1,0))/100)</f>
        <v>0</v>
      </c>
      <c r="P505" s="8" t="n">
        <f aca="false">IF(OR(NOT(ISNUMBER(D505)),SUM(J505:M505)&lt;=0),0,SIGN(D505)*(X505+IF(AG505&lt;=$Z505,1,0))/100)</f>
        <v>0</v>
      </c>
      <c r="Q505" s="8" t="n">
        <f aca="false">IF(OR(NOT(ISNUMBER(D505)),SUM(J505:M505)&lt;=0),0,SIGN(D505)*(Y505+IF(AH505&lt;=$Z505,1,0))/100)</f>
        <v>0</v>
      </c>
      <c r="R505" s="2" t="n">
        <f aca="false">IF(OR(NOT(ISNUMBER(D505)),SUM(J505:M505)&lt;=0),0,ROUND(ROUND(ABS(D505)*100,0)*J505/SUM(J505:M505),10))</f>
        <v>0</v>
      </c>
      <c r="S505" s="2" t="n">
        <f aca="false">IF(OR(NOT(ISNUMBER(D505)),SUM(J505:M505)&lt;=0),0,ROUND(ROUND(ABS(D505)*100,0)*K505/SUM(J505:M505),10))</f>
        <v>0</v>
      </c>
      <c r="T505" s="2" t="n">
        <f aca="false">IF(OR(NOT(ISNUMBER(D505)),SUM(J505:M505)&lt;=0),0,ROUND(ROUND(ABS(D505)*100,0)*L505/SUM(J505:M505),10))</f>
        <v>0</v>
      </c>
      <c r="U505" s="2" t="n">
        <f aca="false">IF(OR(NOT(ISNUMBER(D505)),SUM(J505:M505)&lt;=0),0,ROUND(ROUND(ABS(D505)*100,0)*M505/SUM(J505:M505),10))</f>
        <v>0</v>
      </c>
      <c r="V505" s="2" t="n">
        <f aca="false">INT(R505)</f>
        <v>0</v>
      </c>
      <c r="W505" s="2" t="n">
        <f aca="false">INT(S505)</f>
        <v>0</v>
      </c>
      <c r="X505" s="2" t="n">
        <f aca="false">INT(T505)</f>
        <v>0</v>
      </c>
      <c r="Y505" s="2" t="n">
        <f aca="false">INT(U505)</f>
        <v>0</v>
      </c>
      <c r="Z505" s="2" t="n">
        <f aca="false">IF(ISNUMBER(D505),ROUND(ABS(D505)*100,0)-SUM(V505:Y505),0)</f>
        <v>0</v>
      </c>
      <c r="AA505" s="2" t="n">
        <f aca="false">ROUND(R505-V505,10)</f>
        <v>0</v>
      </c>
      <c r="AB505" s="2" t="n">
        <f aca="false">ROUND(S505-W505,10)</f>
        <v>0</v>
      </c>
      <c r="AC505" s="2" t="n">
        <f aca="false">ROUND(T505-X505,10)</f>
        <v>0</v>
      </c>
      <c r="AD505" s="2" t="n">
        <f aca="false">ROUND(U505-Y505,10)</f>
        <v>0</v>
      </c>
      <c r="AE505" s="2" t="n">
        <f aca="false">COUNTIFS($AA505:$AD505,"&gt;"&amp;AA505)+COUNTIFS($AA505:AA505,AA505)</f>
        <v>1</v>
      </c>
      <c r="AF505" s="2" t="n">
        <f aca="false">COUNTIFS($AA505:$AD505,"&gt;"&amp;AB505)+COUNTIFS($AA505:AB505,AB505)</f>
        <v>2</v>
      </c>
      <c r="AG505" s="2" t="n">
        <f aca="false">COUNTIFS($AA505:$AD505,"&gt;"&amp;AC505)+COUNTIFS($AA505:AC505,AC505)</f>
        <v>3</v>
      </c>
      <c r="AH505" s="2" t="n">
        <f aca="false">COUNTIFS($AA505:$AD505,"&gt;"&amp;AD505)+COUNTIFS($AA505:AD505,AD505)</f>
        <v>4</v>
      </c>
      <c r="AI505" s="2" t="str">
        <f aca="false">IF(COUNTA(A505:I505)=0,"",IF(OR(NOT(ISNUMBER(A505)),B505="",COUNTIFS(Reparto!$A$8:INDEX(Reparto!$A$8:$A$11,Reparto!$E$5),C505)&lt;&gt;1,NOT(ISNUMBER(D505)),ABS(D505-ROUND(D505,2))&gt;0.000001,MIN(J505:M505)&lt;0,SUM(J505:M505)&lt;=0,COUNT(J505:M505)&lt;&gt;4,ABS(SUM(N505:Q505)-D505)&gt;0.000001),"REVISAR datos","Correcto"))</f>
        <v/>
      </c>
    </row>
    <row r="506" customFormat="false" ht="24" hidden="false" customHeight="true" outlineLevel="0" collapsed="false">
      <c r="A506" s="19"/>
      <c r="B506" s="17"/>
      <c r="C506" s="17"/>
      <c r="D506" s="18"/>
      <c r="E506" s="17"/>
      <c r="F506" s="17"/>
      <c r="G506" s="17"/>
      <c r="H506" s="17"/>
      <c r="I506" s="17"/>
      <c r="J506" s="2" t="n">
        <f aca="false">IF(1&gt;Reparto!$E$5,0,IF(F506="",Reparto!$D$8,F506))</f>
        <v>1800</v>
      </c>
      <c r="K506" s="2" t="n">
        <f aca="false">IF(2&gt;Reparto!$E$5,0,IF(G506="",Reparto!$D$9,G506))</f>
        <v>1200</v>
      </c>
      <c r="L506" s="2" t="n">
        <f aca="false">IF(3&gt;Reparto!$E$5,0,IF(H506="",Reparto!$D$10,H506))</f>
        <v>0</v>
      </c>
      <c r="M506" s="2" t="n">
        <f aca="false">IF(4&gt;Reparto!$E$5,0,IF(I506="",Reparto!$D$11,I506))</f>
        <v>0</v>
      </c>
      <c r="N506" s="8" t="n">
        <f aca="false">IF(OR(NOT(ISNUMBER(D506)),SUM(J506:M506)&lt;=0),0,SIGN(D506)*(V506+IF(AE506&lt;=$Z506,1,0))/100)</f>
        <v>0</v>
      </c>
      <c r="O506" s="8" t="n">
        <f aca="false">IF(OR(NOT(ISNUMBER(D506)),SUM(J506:M506)&lt;=0),0,SIGN(D506)*(W506+IF(AF506&lt;=$Z506,1,0))/100)</f>
        <v>0</v>
      </c>
      <c r="P506" s="8" t="n">
        <f aca="false">IF(OR(NOT(ISNUMBER(D506)),SUM(J506:M506)&lt;=0),0,SIGN(D506)*(X506+IF(AG506&lt;=$Z506,1,0))/100)</f>
        <v>0</v>
      </c>
      <c r="Q506" s="8" t="n">
        <f aca="false">IF(OR(NOT(ISNUMBER(D506)),SUM(J506:M506)&lt;=0),0,SIGN(D506)*(Y506+IF(AH506&lt;=$Z506,1,0))/100)</f>
        <v>0</v>
      </c>
      <c r="R506" s="2" t="n">
        <f aca="false">IF(OR(NOT(ISNUMBER(D506)),SUM(J506:M506)&lt;=0),0,ROUND(ROUND(ABS(D506)*100,0)*J506/SUM(J506:M506),10))</f>
        <v>0</v>
      </c>
      <c r="S506" s="2" t="n">
        <f aca="false">IF(OR(NOT(ISNUMBER(D506)),SUM(J506:M506)&lt;=0),0,ROUND(ROUND(ABS(D506)*100,0)*K506/SUM(J506:M506),10))</f>
        <v>0</v>
      </c>
      <c r="T506" s="2" t="n">
        <f aca="false">IF(OR(NOT(ISNUMBER(D506)),SUM(J506:M506)&lt;=0),0,ROUND(ROUND(ABS(D506)*100,0)*L506/SUM(J506:M506),10))</f>
        <v>0</v>
      </c>
      <c r="U506" s="2" t="n">
        <f aca="false">IF(OR(NOT(ISNUMBER(D506)),SUM(J506:M506)&lt;=0),0,ROUND(ROUND(ABS(D506)*100,0)*M506/SUM(J506:M506),10))</f>
        <v>0</v>
      </c>
      <c r="V506" s="2" t="n">
        <f aca="false">INT(R506)</f>
        <v>0</v>
      </c>
      <c r="W506" s="2" t="n">
        <f aca="false">INT(S506)</f>
        <v>0</v>
      </c>
      <c r="X506" s="2" t="n">
        <f aca="false">INT(T506)</f>
        <v>0</v>
      </c>
      <c r="Y506" s="2" t="n">
        <f aca="false">INT(U506)</f>
        <v>0</v>
      </c>
      <c r="Z506" s="2" t="n">
        <f aca="false">IF(ISNUMBER(D506),ROUND(ABS(D506)*100,0)-SUM(V506:Y506),0)</f>
        <v>0</v>
      </c>
      <c r="AA506" s="2" t="n">
        <f aca="false">ROUND(R506-V506,10)</f>
        <v>0</v>
      </c>
      <c r="AB506" s="2" t="n">
        <f aca="false">ROUND(S506-W506,10)</f>
        <v>0</v>
      </c>
      <c r="AC506" s="2" t="n">
        <f aca="false">ROUND(T506-X506,10)</f>
        <v>0</v>
      </c>
      <c r="AD506" s="2" t="n">
        <f aca="false">ROUND(U506-Y506,10)</f>
        <v>0</v>
      </c>
      <c r="AE506" s="2" t="n">
        <f aca="false">COUNTIFS($AA506:$AD506,"&gt;"&amp;AA506)+COUNTIFS($AA506:AA506,AA506)</f>
        <v>1</v>
      </c>
      <c r="AF506" s="2" t="n">
        <f aca="false">COUNTIFS($AA506:$AD506,"&gt;"&amp;AB506)+COUNTIFS($AA506:AB506,AB506)</f>
        <v>2</v>
      </c>
      <c r="AG506" s="2" t="n">
        <f aca="false">COUNTIFS($AA506:$AD506,"&gt;"&amp;AC506)+COUNTIFS($AA506:AC506,AC506)</f>
        <v>3</v>
      </c>
      <c r="AH506" s="2" t="n">
        <f aca="false">COUNTIFS($AA506:$AD506,"&gt;"&amp;AD506)+COUNTIFS($AA506:AD506,AD506)</f>
        <v>4</v>
      </c>
      <c r="AI506" s="2" t="str">
        <f aca="false">IF(COUNTA(A506:I506)=0,"",IF(OR(NOT(ISNUMBER(A506)),B506="",COUNTIFS(Reparto!$A$8:INDEX(Reparto!$A$8:$A$11,Reparto!$E$5),C506)&lt;&gt;1,NOT(ISNUMBER(D506)),ABS(D506-ROUND(D506,2))&gt;0.000001,MIN(J506:M506)&lt;0,SUM(J506:M506)&lt;=0,COUNT(J506:M506)&lt;&gt;4,ABS(SUM(N506:Q506)-D506)&gt;0.000001),"REVISAR datos","Correcto"))</f>
        <v/>
      </c>
    </row>
    <row r="507" customFormat="false" ht="24" hidden="false" customHeight="true" outlineLevel="0" collapsed="false">
      <c r="A507" s="19"/>
      <c r="B507" s="17"/>
      <c r="C507" s="17"/>
      <c r="D507" s="18"/>
      <c r="E507" s="17"/>
      <c r="F507" s="17"/>
      <c r="G507" s="17"/>
      <c r="H507" s="17"/>
      <c r="I507" s="17"/>
      <c r="J507" s="2" t="n">
        <f aca="false">IF(1&gt;Reparto!$E$5,0,IF(F507="",Reparto!$D$8,F507))</f>
        <v>1800</v>
      </c>
      <c r="K507" s="2" t="n">
        <f aca="false">IF(2&gt;Reparto!$E$5,0,IF(G507="",Reparto!$D$9,G507))</f>
        <v>1200</v>
      </c>
      <c r="L507" s="2" t="n">
        <f aca="false">IF(3&gt;Reparto!$E$5,0,IF(H507="",Reparto!$D$10,H507))</f>
        <v>0</v>
      </c>
      <c r="M507" s="2" t="n">
        <f aca="false">IF(4&gt;Reparto!$E$5,0,IF(I507="",Reparto!$D$11,I507))</f>
        <v>0</v>
      </c>
      <c r="N507" s="8" t="n">
        <f aca="false">IF(OR(NOT(ISNUMBER(D507)),SUM(J507:M507)&lt;=0),0,SIGN(D507)*(V507+IF(AE507&lt;=$Z507,1,0))/100)</f>
        <v>0</v>
      </c>
      <c r="O507" s="8" t="n">
        <f aca="false">IF(OR(NOT(ISNUMBER(D507)),SUM(J507:M507)&lt;=0),0,SIGN(D507)*(W507+IF(AF507&lt;=$Z507,1,0))/100)</f>
        <v>0</v>
      </c>
      <c r="P507" s="8" t="n">
        <f aca="false">IF(OR(NOT(ISNUMBER(D507)),SUM(J507:M507)&lt;=0),0,SIGN(D507)*(X507+IF(AG507&lt;=$Z507,1,0))/100)</f>
        <v>0</v>
      </c>
      <c r="Q507" s="8" t="n">
        <f aca="false">IF(OR(NOT(ISNUMBER(D507)),SUM(J507:M507)&lt;=0),0,SIGN(D507)*(Y507+IF(AH507&lt;=$Z507,1,0))/100)</f>
        <v>0</v>
      </c>
      <c r="R507" s="2" t="n">
        <f aca="false">IF(OR(NOT(ISNUMBER(D507)),SUM(J507:M507)&lt;=0),0,ROUND(ROUND(ABS(D507)*100,0)*J507/SUM(J507:M507),10))</f>
        <v>0</v>
      </c>
      <c r="S507" s="2" t="n">
        <f aca="false">IF(OR(NOT(ISNUMBER(D507)),SUM(J507:M507)&lt;=0),0,ROUND(ROUND(ABS(D507)*100,0)*K507/SUM(J507:M507),10))</f>
        <v>0</v>
      </c>
      <c r="T507" s="2" t="n">
        <f aca="false">IF(OR(NOT(ISNUMBER(D507)),SUM(J507:M507)&lt;=0),0,ROUND(ROUND(ABS(D507)*100,0)*L507/SUM(J507:M507),10))</f>
        <v>0</v>
      </c>
      <c r="U507" s="2" t="n">
        <f aca="false">IF(OR(NOT(ISNUMBER(D507)),SUM(J507:M507)&lt;=0),0,ROUND(ROUND(ABS(D507)*100,0)*M507/SUM(J507:M507),10))</f>
        <v>0</v>
      </c>
      <c r="V507" s="2" t="n">
        <f aca="false">INT(R507)</f>
        <v>0</v>
      </c>
      <c r="W507" s="2" t="n">
        <f aca="false">INT(S507)</f>
        <v>0</v>
      </c>
      <c r="X507" s="2" t="n">
        <f aca="false">INT(T507)</f>
        <v>0</v>
      </c>
      <c r="Y507" s="2" t="n">
        <f aca="false">INT(U507)</f>
        <v>0</v>
      </c>
      <c r="Z507" s="2" t="n">
        <f aca="false">IF(ISNUMBER(D507),ROUND(ABS(D507)*100,0)-SUM(V507:Y507),0)</f>
        <v>0</v>
      </c>
      <c r="AA507" s="2" t="n">
        <f aca="false">ROUND(R507-V507,10)</f>
        <v>0</v>
      </c>
      <c r="AB507" s="2" t="n">
        <f aca="false">ROUND(S507-W507,10)</f>
        <v>0</v>
      </c>
      <c r="AC507" s="2" t="n">
        <f aca="false">ROUND(T507-X507,10)</f>
        <v>0</v>
      </c>
      <c r="AD507" s="2" t="n">
        <f aca="false">ROUND(U507-Y507,10)</f>
        <v>0</v>
      </c>
      <c r="AE507" s="2" t="n">
        <f aca="false">COUNTIFS($AA507:$AD507,"&gt;"&amp;AA507)+COUNTIFS($AA507:AA507,AA507)</f>
        <v>1</v>
      </c>
      <c r="AF507" s="2" t="n">
        <f aca="false">COUNTIFS($AA507:$AD507,"&gt;"&amp;AB507)+COUNTIFS($AA507:AB507,AB507)</f>
        <v>2</v>
      </c>
      <c r="AG507" s="2" t="n">
        <f aca="false">COUNTIFS($AA507:$AD507,"&gt;"&amp;AC507)+COUNTIFS($AA507:AC507,AC507)</f>
        <v>3</v>
      </c>
      <c r="AH507" s="2" t="n">
        <f aca="false">COUNTIFS($AA507:$AD507,"&gt;"&amp;AD507)+COUNTIFS($AA507:AD507,AD507)</f>
        <v>4</v>
      </c>
      <c r="AI507" s="2" t="str">
        <f aca="false">IF(COUNTA(A507:I507)=0,"",IF(OR(NOT(ISNUMBER(A507)),B507="",COUNTIFS(Reparto!$A$8:INDEX(Reparto!$A$8:$A$11,Reparto!$E$5),C507)&lt;&gt;1,NOT(ISNUMBER(D507)),ABS(D507-ROUND(D507,2))&gt;0.000001,MIN(J507:M507)&lt;0,SUM(J507:M507)&lt;=0,COUNT(J507:M507)&lt;&gt;4,ABS(SUM(N507:Q507)-D507)&gt;0.000001),"REVISAR datos","Correcto"))</f>
        <v/>
      </c>
    </row>
  </sheetData>
  <sheetProtection sheet="1" objects="1" scenarios="1" autoFilter="0" selectLockedCells="0" selectUnlockedCells="0"/>
  <autoFilter ref="A7:I507"/>
  <dataValidations count="1">
    <dataValidation type="list" allowBlank="1" showErrorMessage="1" errorStyle="stop" errorTitle="Elige un valor de la lista" error="Usa un nombre de la lista editable." sqref="C8:C507">
      <formula1>PersonasActivas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E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5" min="1" style="1" width="17"/>
  </cols>
  <sheetData>
    <row r="1" customFormat="false" ht="24" hidden="false" customHeight="true" outlineLevel="0" collapsed="false">
      <c r="A1" s="2"/>
      <c r="B1" s="2"/>
      <c r="C1" s="2"/>
      <c r="D1" s="2"/>
      <c r="E1" s="2"/>
    </row>
    <row r="2" customFormat="false" ht="24" hidden="false" customHeight="true" outlineLevel="0" collapsed="false">
      <c r="A2" s="3" t="s">
        <v>57</v>
      </c>
      <c r="B2" s="2"/>
      <c r="C2" s="2"/>
      <c r="D2" s="2"/>
      <c r="E2" s="2"/>
    </row>
    <row r="3" customFormat="false" ht="24" hidden="false" customHeight="true" outlineLevel="0" collapsed="false">
      <c r="A3" s="4"/>
      <c r="B3" s="4"/>
      <c r="C3" s="4"/>
      <c r="D3" s="4"/>
      <c r="E3" s="4"/>
    </row>
    <row r="4" customFormat="false" ht="24" hidden="false" customHeight="true" outlineLevel="0" collapsed="false">
      <c r="A4" s="2"/>
      <c r="B4" s="2"/>
      <c r="C4" s="2"/>
      <c r="D4" s="2"/>
      <c r="E4" s="2"/>
    </row>
    <row r="5" customFormat="false" ht="24" hidden="false" customHeight="true" outlineLevel="0" collapsed="false">
      <c r="A5" s="2"/>
      <c r="B5" s="2"/>
      <c r="C5" s="2"/>
      <c r="D5" s="2"/>
      <c r="E5" s="2"/>
    </row>
    <row r="6" customFormat="false" ht="24" hidden="false" customHeight="true" outlineLevel="0" collapsed="false">
      <c r="A6" s="2"/>
      <c r="B6" s="2"/>
      <c r="C6" s="2"/>
      <c r="D6" s="2"/>
      <c r="E6" s="2"/>
    </row>
    <row r="7" customFormat="false" ht="42" hidden="false" customHeight="true" outlineLevel="0" collapsed="false">
      <c r="A7" s="6" t="s">
        <v>27</v>
      </c>
      <c r="B7" s="6" t="s">
        <v>58</v>
      </c>
      <c r="C7" s="6" t="s">
        <v>59</v>
      </c>
      <c r="D7" s="6" t="s">
        <v>30</v>
      </c>
      <c r="E7" s="6" t="s">
        <v>53</v>
      </c>
    </row>
    <row r="8" customFormat="false" ht="24" hidden="false" customHeight="true" outlineLevel="0" collapsed="false">
      <c r="A8" s="19"/>
      <c r="B8" s="17"/>
      <c r="C8" s="17"/>
      <c r="D8" s="18"/>
      <c r="E8" s="2" t="str">
        <f aca="false">IF(COUNTA(A8:D8)=0,"",IF(OR(NOT(ISNUMBER(A8)),NOT(ISNUMBER(D8)),D8&lt;=0,B8=C8,COUNTIFS(Reparto!$A$8:INDEX(Reparto!$A$8:$A$11,Reparto!$E$5),B8)&lt;&gt;1,COUNTIFS(Reparto!$A$8:INDEX(Reparto!$A$8:$A$11,Reparto!$E$5),C8)&lt;&gt;1),"REVISAR datos","Correcto"))</f>
        <v/>
      </c>
    </row>
    <row r="9" customFormat="false" ht="24" hidden="false" customHeight="true" outlineLevel="0" collapsed="false">
      <c r="A9" s="19"/>
      <c r="B9" s="17"/>
      <c r="C9" s="17"/>
      <c r="D9" s="18"/>
      <c r="E9" s="2" t="str">
        <f aca="false">IF(COUNTA(A9:D9)=0,"",IF(OR(NOT(ISNUMBER(A9)),NOT(ISNUMBER(D9)),D9&lt;=0,B9=C9,COUNTIFS(Reparto!$A$8:INDEX(Reparto!$A$8:$A$11,Reparto!$E$5),B9)&lt;&gt;1,COUNTIFS(Reparto!$A$8:INDEX(Reparto!$A$8:$A$11,Reparto!$E$5),C9)&lt;&gt;1),"REVISAR datos","Correcto"))</f>
        <v/>
      </c>
    </row>
    <row r="10" customFormat="false" ht="24" hidden="false" customHeight="true" outlineLevel="0" collapsed="false">
      <c r="A10" s="19"/>
      <c r="B10" s="17"/>
      <c r="C10" s="17"/>
      <c r="D10" s="18"/>
      <c r="E10" s="2" t="str">
        <f aca="false">IF(COUNTA(A10:D10)=0,"",IF(OR(NOT(ISNUMBER(A10)),NOT(ISNUMBER(D10)),D10&lt;=0,B10=C10,COUNTIFS(Reparto!$A$8:INDEX(Reparto!$A$8:$A$11,Reparto!$E$5),B10)&lt;&gt;1,COUNTIFS(Reparto!$A$8:INDEX(Reparto!$A$8:$A$11,Reparto!$E$5),C10)&lt;&gt;1),"REVISAR datos","Correcto"))</f>
        <v/>
      </c>
    </row>
    <row r="11" customFormat="false" ht="24" hidden="false" customHeight="true" outlineLevel="0" collapsed="false">
      <c r="A11" s="19"/>
      <c r="B11" s="17"/>
      <c r="C11" s="17"/>
      <c r="D11" s="18"/>
      <c r="E11" s="2" t="str">
        <f aca="false">IF(COUNTA(A11:D11)=0,"",IF(OR(NOT(ISNUMBER(A11)),NOT(ISNUMBER(D11)),D11&lt;=0,B11=C11,COUNTIFS(Reparto!$A$8:INDEX(Reparto!$A$8:$A$11,Reparto!$E$5),B11)&lt;&gt;1,COUNTIFS(Reparto!$A$8:INDEX(Reparto!$A$8:$A$11,Reparto!$E$5),C11)&lt;&gt;1),"REVISAR datos","Correcto"))</f>
        <v/>
      </c>
    </row>
    <row r="12" customFormat="false" ht="24" hidden="false" customHeight="true" outlineLevel="0" collapsed="false">
      <c r="A12" s="19"/>
      <c r="B12" s="17"/>
      <c r="C12" s="17"/>
      <c r="D12" s="18"/>
      <c r="E12" s="2" t="str">
        <f aca="false">IF(COUNTA(A12:D12)=0,"",IF(OR(NOT(ISNUMBER(A12)),NOT(ISNUMBER(D12)),D12&lt;=0,B12=C12,COUNTIFS(Reparto!$A$8:INDEX(Reparto!$A$8:$A$11,Reparto!$E$5),B12)&lt;&gt;1,COUNTIFS(Reparto!$A$8:INDEX(Reparto!$A$8:$A$11,Reparto!$E$5),C12)&lt;&gt;1),"REVISAR datos","Correcto"))</f>
        <v/>
      </c>
    </row>
    <row r="13" customFormat="false" ht="24" hidden="false" customHeight="true" outlineLevel="0" collapsed="false">
      <c r="A13" s="19"/>
      <c r="B13" s="17"/>
      <c r="C13" s="17"/>
      <c r="D13" s="18"/>
      <c r="E13" s="2" t="str">
        <f aca="false">IF(COUNTA(A13:D13)=0,"",IF(OR(NOT(ISNUMBER(A13)),NOT(ISNUMBER(D13)),D13&lt;=0,B13=C13,COUNTIFS(Reparto!$A$8:INDEX(Reparto!$A$8:$A$11,Reparto!$E$5),B13)&lt;&gt;1,COUNTIFS(Reparto!$A$8:INDEX(Reparto!$A$8:$A$11,Reparto!$E$5),C13)&lt;&gt;1),"REVISAR datos","Correcto"))</f>
        <v/>
      </c>
    </row>
    <row r="14" customFormat="false" ht="24" hidden="false" customHeight="true" outlineLevel="0" collapsed="false">
      <c r="A14" s="19"/>
      <c r="B14" s="17"/>
      <c r="C14" s="17"/>
      <c r="D14" s="18"/>
      <c r="E14" s="2" t="str">
        <f aca="false">IF(COUNTA(A14:D14)=0,"",IF(OR(NOT(ISNUMBER(A14)),NOT(ISNUMBER(D14)),D14&lt;=0,B14=C14,COUNTIFS(Reparto!$A$8:INDEX(Reparto!$A$8:$A$11,Reparto!$E$5),B14)&lt;&gt;1,COUNTIFS(Reparto!$A$8:INDEX(Reparto!$A$8:$A$11,Reparto!$E$5),C14)&lt;&gt;1),"REVISAR datos","Correcto"))</f>
        <v/>
      </c>
    </row>
    <row r="15" customFormat="false" ht="24" hidden="false" customHeight="true" outlineLevel="0" collapsed="false">
      <c r="A15" s="19"/>
      <c r="B15" s="17"/>
      <c r="C15" s="17"/>
      <c r="D15" s="18"/>
      <c r="E15" s="2" t="str">
        <f aca="false">IF(COUNTA(A15:D15)=0,"",IF(OR(NOT(ISNUMBER(A15)),NOT(ISNUMBER(D15)),D15&lt;=0,B15=C15,COUNTIFS(Reparto!$A$8:INDEX(Reparto!$A$8:$A$11,Reparto!$E$5),B15)&lt;&gt;1,COUNTIFS(Reparto!$A$8:INDEX(Reparto!$A$8:$A$11,Reparto!$E$5),C15)&lt;&gt;1),"REVISAR datos","Correcto"))</f>
        <v/>
      </c>
    </row>
    <row r="16" customFormat="false" ht="24" hidden="false" customHeight="true" outlineLevel="0" collapsed="false">
      <c r="A16" s="19"/>
      <c r="B16" s="17"/>
      <c r="C16" s="17"/>
      <c r="D16" s="18"/>
      <c r="E16" s="2" t="str">
        <f aca="false">IF(COUNTA(A16:D16)=0,"",IF(OR(NOT(ISNUMBER(A16)),NOT(ISNUMBER(D16)),D16&lt;=0,B16=C16,COUNTIFS(Reparto!$A$8:INDEX(Reparto!$A$8:$A$11,Reparto!$E$5),B16)&lt;&gt;1,COUNTIFS(Reparto!$A$8:INDEX(Reparto!$A$8:$A$11,Reparto!$E$5),C16)&lt;&gt;1),"REVISAR datos","Correcto"))</f>
        <v/>
      </c>
    </row>
    <row r="17" customFormat="false" ht="24" hidden="false" customHeight="true" outlineLevel="0" collapsed="false">
      <c r="A17" s="19"/>
      <c r="B17" s="17"/>
      <c r="C17" s="17"/>
      <c r="D17" s="18"/>
      <c r="E17" s="2" t="str">
        <f aca="false">IF(COUNTA(A17:D17)=0,"",IF(OR(NOT(ISNUMBER(A17)),NOT(ISNUMBER(D17)),D17&lt;=0,B17=C17,COUNTIFS(Reparto!$A$8:INDEX(Reparto!$A$8:$A$11,Reparto!$E$5),B17)&lt;&gt;1,COUNTIFS(Reparto!$A$8:INDEX(Reparto!$A$8:$A$11,Reparto!$E$5),C17)&lt;&gt;1),"REVISAR datos","Correcto"))</f>
        <v/>
      </c>
    </row>
    <row r="18" customFormat="false" ht="24" hidden="false" customHeight="true" outlineLevel="0" collapsed="false">
      <c r="A18" s="19"/>
      <c r="B18" s="17"/>
      <c r="C18" s="17"/>
      <c r="D18" s="18"/>
      <c r="E18" s="2" t="str">
        <f aca="false">IF(COUNTA(A18:D18)=0,"",IF(OR(NOT(ISNUMBER(A18)),NOT(ISNUMBER(D18)),D18&lt;=0,B18=C18,COUNTIFS(Reparto!$A$8:INDEX(Reparto!$A$8:$A$11,Reparto!$E$5),B18)&lt;&gt;1,COUNTIFS(Reparto!$A$8:INDEX(Reparto!$A$8:$A$11,Reparto!$E$5),C18)&lt;&gt;1),"REVISAR datos","Correcto"))</f>
        <v/>
      </c>
    </row>
    <row r="19" customFormat="false" ht="24" hidden="false" customHeight="true" outlineLevel="0" collapsed="false">
      <c r="A19" s="19"/>
      <c r="B19" s="17"/>
      <c r="C19" s="17"/>
      <c r="D19" s="18"/>
      <c r="E19" s="2" t="str">
        <f aca="false">IF(COUNTA(A19:D19)=0,"",IF(OR(NOT(ISNUMBER(A19)),NOT(ISNUMBER(D19)),D19&lt;=0,B19=C19,COUNTIFS(Reparto!$A$8:INDEX(Reparto!$A$8:$A$11,Reparto!$E$5),B19)&lt;&gt;1,COUNTIFS(Reparto!$A$8:INDEX(Reparto!$A$8:$A$11,Reparto!$E$5),C19)&lt;&gt;1),"REVISAR datos","Correcto"))</f>
        <v/>
      </c>
    </row>
    <row r="20" customFormat="false" ht="24" hidden="false" customHeight="true" outlineLevel="0" collapsed="false">
      <c r="A20" s="19"/>
      <c r="B20" s="17"/>
      <c r="C20" s="17"/>
      <c r="D20" s="18"/>
      <c r="E20" s="2" t="str">
        <f aca="false">IF(COUNTA(A20:D20)=0,"",IF(OR(NOT(ISNUMBER(A20)),NOT(ISNUMBER(D20)),D20&lt;=0,B20=C20,COUNTIFS(Reparto!$A$8:INDEX(Reparto!$A$8:$A$11,Reparto!$E$5),B20)&lt;&gt;1,COUNTIFS(Reparto!$A$8:INDEX(Reparto!$A$8:$A$11,Reparto!$E$5),C20)&lt;&gt;1),"REVISAR datos","Correcto"))</f>
        <v/>
      </c>
    </row>
    <row r="21" customFormat="false" ht="24" hidden="false" customHeight="true" outlineLevel="0" collapsed="false">
      <c r="A21" s="19"/>
      <c r="B21" s="17"/>
      <c r="C21" s="17"/>
      <c r="D21" s="18"/>
      <c r="E21" s="2" t="str">
        <f aca="false">IF(COUNTA(A21:D21)=0,"",IF(OR(NOT(ISNUMBER(A21)),NOT(ISNUMBER(D21)),D21&lt;=0,B21=C21,COUNTIFS(Reparto!$A$8:INDEX(Reparto!$A$8:$A$11,Reparto!$E$5),B21)&lt;&gt;1,COUNTIFS(Reparto!$A$8:INDEX(Reparto!$A$8:$A$11,Reparto!$E$5),C21)&lt;&gt;1),"REVISAR datos","Correcto"))</f>
        <v/>
      </c>
    </row>
    <row r="22" customFormat="false" ht="24" hidden="false" customHeight="true" outlineLevel="0" collapsed="false">
      <c r="A22" s="19"/>
      <c r="B22" s="17"/>
      <c r="C22" s="17"/>
      <c r="D22" s="18"/>
      <c r="E22" s="2" t="str">
        <f aca="false">IF(COUNTA(A22:D22)=0,"",IF(OR(NOT(ISNUMBER(A22)),NOT(ISNUMBER(D22)),D22&lt;=0,B22=C22,COUNTIFS(Reparto!$A$8:INDEX(Reparto!$A$8:$A$11,Reparto!$E$5),B22)&lt;&gt;1,COUNTIFS(Reparto!$A$8:INDEX(Reparto!$A$8:$A$11,Reparto!$E$5),C22)&lt;&gt;1),"REVISAR datos","Correcto"))</f>
        <v/>
      </c>
    </row>
    <row r="23" customFormat="false" ht="24" hidden="false" customHeight="true" outlineLevel="0" collapsed="false">
      <c r="A23" s="19"/>
      <c r="B23" s="17"/>
      <c r="C23" s="17"/>
      <c r="D23" s="18"/>
      <c r="E23" s="2" t="str">
        <f aca="false">IF(COUNTA(A23:D23)=0,"",IF(OR(NOT(ISNUMBER(A23)),NOT(ISNUMBER(D23)),D23&lt;=0,B23=C23,COUNTIFS(Reparto!$A$8:INDEX(Reparto!$A$8:$A$11,Reparto!$E$5),B23)&lt;&gt;1,COUNTIFS(Reparto!$A$8:INDEX(Reparto!$A$8:$A$11,Reparto!$E$5),C23)&lt;&gt;1),"REVISAR datos","Correcto"))</f>
        <v/>
      </c>
    </row>
    <row r="24" customFormat="false" ht="24" hidden="false" customHeight="true" outlineLevel="0" collapsed="false">
      <c r="A24" s="19"/>
      <c r="B24" s="17"/>
      <c r="C24" s="17"/>
      <c r="D24" s="18"/>
      <c r="E24" s="2" t="str">
        <f aca="false">IF(COUNTA(A24:D24)=0,"",IF(OR(NOT(ISNUMBER(A24)),NOT(ISNUMBER(D24)),D24&lt;=0,B24=C24,COUNTIFS(Reparto!$A$8:INDEX(Reparto!$A$8:$A$11,Reparto!$E$5),B24)&lt;&gt;1,COUNTIFS(Reparto!$A$8:INDEX(Reparto!$A$8:$A$11,Reparto!$E$5),C24)&lt;&gt;1),"REVISAR datos","Correcto"))</f>
        <v/>
      </c>
    </row>
    <row r="25" customFormat="false" ht="24" hidden="false" customHeight="true" outlineLevel="0" collapsed="false">
      <c r="A25" s="19"/>
      <c r="B25" s="17"/>
      <c r="C25" s="17"/>
      <c r="D25" s="18"/>
      <c r="E25" s="2" t="str">
        <f aca="false">IF(COUNTA(A25:D25)=0,"",IF(OR(NOT(ISNUMBER(A25)),NOT(ISNUMBER(D25)),D25&lt;=0,B25=C25,COUNTIFS(Reparto!$A$8:INDEX(Reparto!$A$8:$A$11,Reparto!$E$5),B25)&lt;&gt;1,COUNTIFS(Reparto!$A$8:INDEX(Reparto!$A$8:$A$11,Reparto!$E$5),C25)&lt;&gt;1),"REVISAR datos","Correcto"))</f>
        <v/>
      </c>
    </row>
    <row r="26" customFormat="false" ht="24" hidden="false" customHeight="true" outlineLevel="0" collapsed="false">
      <c r="A26" s="19"/>
      <c r="B26" s="17"/>
      <c r="C26" s="17"/>
      <c r="D26" s="18"/>
      <c r="E26" s="2" t="str">
        <f aca="false">IF(COUNTA(A26:D26)=0,"",IF(OR(NOT(ISNUMBER(A26)),NOT(ISNUMBER(D26)),D26&lt;=0,B26=C26,COUNTIFS(Reparto!$A$8:INDEX(Reparto!$A$8:$A$11,Reparto!$E$5),B26)&lt;&gt;1,COUNTIFS(Reparto!$A$8:INDEX(Reparto!$A$8:$A$11,Reparto!$E$5),C26)&lt;&gt;1),"REVISAR datos","Correcto"))</f>
        <v/>
      </c>
    </row>
    <row r="27" customFormat="false" ht="24" hidden="false" customHeight="true" outlineLevel="0" collapsed="false">
      <c r="A27" s="19"/>
      <c r="B27" s="17"/>
      <c r="C27" s="17"/>
      <c r="D27" s="18"/>
      <c r="E27" s="2" t="str">
        <f aca="false">IF(COUNTA(A27:D27)=0,"",IF(OR(NOT(ISNUMBER(A27)),NOT(ISNUMBER(D27)),D27&lt;=0,B27=C27,COUNTIFS(Reparto!$A$8:INDEX(Reparto!$A$8:$A$11,Reparto!$E$5),B27)&lt;&gt;1,COUNTIFS(Reparto!$A$8:INDEX(Reparto!$A$8:$A$11,Reparto!$E$5),C27)&lt;&gt;1),"REVISAR datos","Correcto"))</f>
        <v/>
      </c>
    </row>
    <row r="28" customFormat="false" ht="24" hidden="false" customHeight="true" outlineLevel="0" collapsed="false">
      <c r="A28" s="19"/>
      <c r="B28" s="17"/>
      <c r="C28" s="17"/>
      <c r="D28" s="18"/>
      <c r="E28" s="2" t="str">
        <f aca="false">IF(COUNTA(A28:D28)=0,"",IF(OR(NOT(ISNUMBER(A28)),NOT(ISNUMBER(D28)),D28&lt;=0,B28=C28,COUNTIFS(Reparto!$A$8:INDEX(Reparto!$A$8:$A$11,Reparto!$E$5),B28)&lt;&gt;1,COUNTIFS(Reparto!$A$8:INDEX(Reparto!$A$8:$A$11,Reparto!$E$5),C28)&lt;&gt;1),"REVISAR datos","Correcto"))</f>
        <v/>
      </c>
    </row>
    <row r="29" customFormat="false" ht="24" hidden="false" customHeight="true" outlineLevel="0" collapsed="false">
      <c r="A29" s="19"/>
      <c r="B29" s="17"/>
      <c r="C29" s="17"/>
      <c r="D29" s="18"/>
      <c r="E29" s="2" t="str">
        <f aca="false">IF(COUNTA(A29:D29)=0,"",IF(OR(NOT(ISNUMBER(A29)),NOT(ISNUMBER(D29)),D29&lt;=0,B29=C29,COUNTIFS(Reparto!$A$8:INDEX(Reparto!$A$8:$A$11,Reparto!$E$5),B29)&lt;&gt;1,COUNTIFS(Reparto!$A$8:INDEX(Reparto!$A$8:$A$11,Reparto!$E$5),C29)&lt;&gt;1),"REVISAR datos","Correcto"))</f>
        <v/>
      </c>
    </row>
    <row r="30" customFormat="false" ht="24" hidden="false" customHeight="true" outlineLevel="0" collapsed="false">
      <c r="A30" s="19"/>
      <c r="B30" s="17"/>
      <c r="C30" s="17"/>
      <c r="D30" s="18"/>
      <c r="E30" s="2" t="str">
        <f aca="false">IF(COUNTA(A30:D30)=0,"",IF(OR(NOT(ISNUMBER(A30)),NOT(ISNUMBER(D30)),D30&lt;=0,B30=C30,COUNTIFS(Reparto!$A$8:INDEX(Reparto!$A$8:$A$11,Reparto!$E$5),B30)&lt;&gt;1,COUNTIFS(Reparto!$A$8:INDEX(Reparto!$A$8:$A$11,Reparto!$E$5),C30)&lt;&gt;1),"REVISAR datos","Correcto"))</f>
        <v/>
      </c>
    </row>
    <row r="31" customFormat="false" ht="24" hidden="false" customHeight="true" outlineLevel="0" collapsed="false">
      <c r="A31" s="19"/>
      <c r="B31" s="17"/>
      <c r="C31" s="17"/>
      <c r="D31" s="18"/>
      <c r="E31" s="2" t="str">
        <f aca="false">IF(COUNTA(A31:D31)=0,"",IF(OR(NOT(ISNUMBER(A31)),NOT(ISNUMBER(D31)),D31&lt;=0,B31=C31,COUNTIFS(Reparto!$A$8:INDEX(Reparto!$A$8:$A$11,Reparto!$E$5),B31)&lt;&gt;1,COUNTIFS(Reparto!$A$8:INDEX(Reparto!$A$8:$A$11,Reparto!$E$5),C31)&lt;&gt;1),"REVISAR datos","Correcto"))</f>
        <v/>
      </c>
    </row>
    <row r="32" customFormat="false" ht="24" hidden="false" customHeight="true" outlineLevel="0" collapsed="false">
      <c r="A32" s="19"/>
      <c r="B32" s="17"/>
      <c r="C32" s="17"/>
      <c r="D32" s="18"/>
      <c r="E32" s="2" t="str">
        <f aca="false">IF(COUNTA(A32:D32)=0,"",IF(OR(NOT(ISNUMBER(A32)),NOT(ISNUMBER(D32)),D32&lt;=0,B32=C32,COUNTIFS(Reparto!$A$8:INDEX(Reparto!$A$8:$A$11,Reparto!$E$5),B32)&lt;&gt;1,COUNTIFS(Reparto!$A$8:INDEX(Reparto!$A$8:$A$11,Reparto!$E$5),C32)&lt;&gt;1),"REVISAR datos","Correcto"))</f>
        <v/>
      </c>
    </row>
    <row r="33" customFormat="false" ht="24" hidden="false" customHeight="true" outlineLevel="0" collapsed="false">
      <c r="A33" s="19"/>
      <c r="B33" s="17"/>
      <c r="C33" s="17"/>
      <c r="D33" s="18"/>
      <c r="E33" s="2" t="str">
        <f aca="false">IF(COUNTA(A33:D33)=0,"",IF(OR(NOT(ISNUMBER(A33)),NOT(ISNUMBER(D33)),D33&lt;=0,B33=C33,COUNTIFS(Reparto!$A$8:INDEX(Reparto!$A$8:$A$11,Reparto!$E$5),B33)&lt;&gt;1,COUNTIFS(Reparto!$A$8:INDEX(Reparto!$A$8:$A$11,Reparto!$E$5),C33)&lt;&gt;1),"REVISAR datos","Correcto"))</f>
        <v/>
      </c>
    </row>
    <row r="34" customFormat="false" ht="24" hidden="false" customHeight="true" outlineLevel="0" collapsed="false">
      <c r="A34" s="19"/>
      <c r="B34" s="17"/>
      <c r="C34" s="17"/>
      <c r="D34" s="18"/>
      <c r="E34" s="2" t="str">
        <f aca="false">IF(COUNTA(A34:D34)=0,"",IF(OR(NOT(ISNUMBER(A34)),NOT(ISNUMBER(D34)),D34&lt;=0,B34=C34,COUNTIFS(Reparto!$A$8:INDEX(Reparto!$A$8:$A$11,Reparto!$E$5),B34)&lt;&gt;1,COUNTIFS(Reparto!$A$8:INDEX(Reparto!$A$8:$A$11,Reparto!$E$5),C34)&lt;&gt;1),"REVISAR datos","Correcto"))</f>
        <v/>
      </c>
    </row>
    <row r="35" customFormat="false" ht="24" hidden="false" customHeight="true" outlineLevel="0" collapsed="false">
      <c r="A35" s="19"/>
      <c r="B35" s="17"/>
      <c r="C35" s="17"/>
      <c r="D35" s="18"/>
      <c r="E35" s="2" t="str">
        <f aca="false">IF(COUNTA(A35:D35)=0,"",IF(OR(NOT(ISNUMBER(A35)),NOT(ISNUMBER(D35)),D35&lt;=0,B35=C35,COUNTIFS(Reparto!$A$8:INDEX(Reparto!$A$8:$A$11,Reparto!$E$5),B35)&lt;&gt;1,COUNTIFS(Reparto!$A$8:INDEX(Reparto!$A$8:$A$11,Reparto!$E$5),C35)&lt;&gt;1),"REVISAR datos","Correcto"))</f>
        <v/>
      </c>
    </row>
    <row r="36" customFormat="false" ht="24" hidden="false" customHeight="true" outlineLevel="0" collapsed="false">
      <c r="A36" s="19"/>
      <c r="B36" s="17"/>
      <c r="C36" s="17"/>
      <c r="D36" s="18"/>
      <c r="E36" s="2" t="str">
        <f aca="false">IF(COUNTA(A36:D36)=0,"",IF(OR(NOT(ISNUMBER(A36)),NOT(ISNUMBER(D36)),D36&lt;=0,B36=C36,COUNTIFS(Reparto!$A$8:INDEX(Reparto!$A$8:$A$11,Reparto!$E$5),B36)&lt;&gt;1,COUNTIFS(Reparto!$A$8:INDEX(Reparto!$A$8:$A$11,Reparto!$E$5),C36)&lt;&gt;1),"REVISAR datos","Correcto"))</f>
        <v/>
      </c>
    </row>
    <row r="37" customFormat="false" ht="24" hidden="false" customHeight="true" outlineLevel="0" collapsed="false">
      <c r="A37" s="19"/>
      <c r="B37" s="17"/>
      <c r="C37" s="17"/>
      <c r="D37" s="18"/>
      <c r="E37" s="2" t="str">
        <f aca="false">IF(COUNTA(A37:D37)=0,"",IF(OR(NOT(ISNUMBER(A37)),NOT(ISNUMBER(D37)),D37&lt;=0,B37=C37,COUNTIFS(Reparto!$A$8:INDEX(Reparto!$A$8:$A$11,Reparto!$E$5),B37)&lt;&gt;1,COUNTIFS(Reparto!$A$8:INDEX(Reparto!$A$8:$A$11,Reparto!$E$5),C37)&lt;&gt;1),"REVISAR datos","Correcto"))</f>
        <v/>
      </c>
    </row>
    <row r="38" customFormat="false" ht="24" hidden="false" customHeight="true" outlineLevel="0" collapsed="false">
      <c r="A38" s="19"/>
      <c r="B38" s="17"/>
      <c r="C38" s="17"/>
      <c r="D38" s="18"/>
      <c r="E38" s="2" t="str">
        <f aca="false">IF(COUNTA(A38:D38)=0,"",IF(OR(NOT(ISNUMBER(A38)),NOT(ISNUMBER(D38)),D38&lt;=0,B38=C38,COUNTIFS(Reparto!$A$8:INDEX(Reparto!$A$8:$A$11,Reparto!$E$5),B38)&lt;&gt;1,COUNTIFS(Reparto!$A$8:INDEX(Reparto!$A$8:$A$11,Reparto!$E$5),C38)&lt;&gt;1),"REVISAR datos","Correcto"))</f>
        <v/>
      </c>
    </row>
    <row r="39" customFormat="false" ht="24" hidden="false" customHeight="true" outlineLevel="0" collapsed="false">
      <c r="A39" s="19"/>
      <c r="B39" s="17"/>
      <c r="C39" s="17"/>
      <c r="D39" s="18"/>
      <c r="E39" s="2" t="str">
        <f aca="false">IF(COUNTA(A39:D39)=0,"",IF(OR(NOT(ISNUMBER(A39)),NOT(ISNUMBER(D39)),D39&lt;=0,B39=C39,COUNTIFS(Reparto!$A$8:INDEX(Reparto!$A$8:$A$11,Reparto!$E$5),B39)&lt;&gt;1,COUNTIFS(Reparto!$A$8:INDEX(Reparto!$A$8:$A$11,Reparto!$E$5),C39)&lt;&gt;1),"REVISAR datos","Correcto"))</f>
        <v/>
      </c>
    </row>
    <row r="40" customFormat="false" ht="24" hidden="false" customHeight="true" outlineLevel="0" collapsed="false">
      <c r="A40" s="19"/>
      <c r="B40" s="17"/>
      <c r="C40" s="17"/>
      <c r="D40" s="18"/>
      <c r="E40" s="2" t="str">
        <f aca="false">IF(COUNTA(A40:D40)=0,"",IF(OR(NOT(ISNUMBER(A40)),NOT(ISNUMBER(D40)),D40&lt;=0,B40=C40,COUNTIFS(Reparto!$A$8:INDEX(Reparto!$A$8:$A$11,Reparto!$E$5),B40)&lt;&gt;1,COUNTIFS(Reparto!$A$8:INDEX(Reparto!$A$8:$A$11,Reparto!$E$5),C40)&lt;&gt;1),"REVISAR datos","Correcto"))</f>
        <v/>
      </c>
    </row>
    <row r="41" customFormat="false" ht="24" hidden="false" customHeight="true" outlineLevel="0" collapsed="false">
      <c r="A41" s="19"/>
      <c r="B41" s="17"/>
      <c r="C41" s="17"/>
      <c r="D41" s="18"/>
      <c r="E41" s="2" t="str">
        <f aca="false">IF(COUNTA(A41:D41)=0,"",IF(OR(NOT(ISNUMBER(A41)),NOT(ISNUMBER(D41)),D41&lt;=0,B41=C41,COUNTIFS(Reparto!$A$8:INDEX(Reparto!$A$8:$A$11,Reparto!$E$5),B41)&lt;&gt;1,COUNTIFS(Reparto!$A$8:INDEX(Reparto!$A$8:$A$11,Reparto!$E$5),C41)&lt;&gt;1),"REVISAR datos","Correcto"))</f>
        <v/>
      </c>
    </row>
    <row r="42" customFormat="false" ht="24" hidden="false" customHeight="true" outlineLevel="0" collapsed="false">
      <c r="A42" s="19"/>
      <c r="B42" s="17"/>
      <c r="C42" s="17"/>
      <c r="D42" s="18"/>
      <c r="E42" s="2" t="str">
        <f aca="false">IF(COUNTA(A42:D42)=0,"",IF(OR(NOT(ISNUMBER(A42)),NOT(ISNUMBER(D42)),D42&lt;=0,B42=C42,COUNTIFS(Reparto!$A$8:INDEX(Reparto!$A$8:$A$11,Reparto!$E$5),B42)&lt;&gt;1,COUNTIFS(Reparto!$A$8:INDEX(Reparto!$A$8:$A$11,Reparto!$E$5),C42)&lt;&gt;1),"REVISAR datos","Correcto"))</f>
        <v/>
      </c>
    </row>
    <row r="43" customFormat="false" ht="24" hidden="false" customHeight="true" outlineLevel="0" collapsed="false">
      <c r="A43" s="19"/>
      <c r="B43" s="17"/>
      <c r="C43" s="17"/>
      <c r="D43" s="18"/>
      <c r="E43" s="2" t="str">
        <f aca="false">IF(COUNTA(A43:D43)=0,"",IF(OR(NOT(ISNUMBER(A43)),NOT(ISNUMBER(D43)),D43&lt;=0,B43=C43,COUNTIFS(Reparto!$A$8:INDEX(Reparto!$A$8:$A$11,Reparto!$E$5),B43)&lt;&gt;1,COUNTIFS(Reparto!$A$8:INDEX(Reparto!$A$8:$A$11,Reparto!$E$5),C43)&lt;&gt;1),"REVISAR datos","Correcto"))</f>
        <v/>
      </c>
    </row>
    <row r="44" customFormat="false" ht="24" hidden="false" customHeight="true" outlineLevel="0" collapsed="false">
      <c r="A44" s="19"/>
      <c r="B44" s="17"/>
      <c r="C44" s="17"/>
      <c r="D44" s="18"/>
      <c r="E44" s="2" t="str">
        <f aca="false">IF(COUNTA(A44:D44)=0,"",IF(OR(NOT(ISNUMBER(A44)),NOT(ISNUMBER(D44)),D44&lt;=0,B44=C44,COUNTIFS(Reparto!$A$8:INDEX(Reparto!$A$8:$A$11,Reparto!$E$5),B44)&lt;&gt;1,COUNTIFS(Reparto!$A$8:INDEX(Reparto!$A$8:$A$11,Reparto!$E$5),C44)&lt;&gt;1),"REVISAR datos","Correcto"))</f>
        <v/>
      </c>
    </row>
    <row r="45" customFormat="false" ht="24" hidden="false" customHeight="true" outlineLevel="0" collapsed="false">
      <c r="A45" s="19"/>
      <c r="B45" s="17"/>
      <c r="C45" s="17"/>
      <c r="D45" s="18"/>
      <c r="E45" s="2" t="str">
        <f aca="false">IF(COUNTA(A45:D45)=0,"",IF(OR(NOT(ISNUMBER(A45)),NOT(ISNUMBER(D45)),D45&lt;=0,B45=C45,COUNTIFS(Reparto!$A$8:INDEX(Reparto!$A$8:$A$11,Reparto!$E$5),B45)&lt;&gt;1,COUNTIFS(Reparto!$A$8:INDEX(Reparto!$A$8:$A$11,Reparto!$E$5),C45)&lt;&gt;1),"REVISAR datos","Correcto"))</f>
        <v/>
      </c>
    </row>
    <row r="46" customFormat="false" ht="24" hidden="false" customHeight="true" outlineLevel="0" collapsed="false">
      <c r="A46" s="19"/>
      <c r="B46" s="17"/>
      <c r="C46" s="17"/>
      <c r="D46" s="18"/>
      <c r="E46" s="2" t="str">
        <f aca="false">IF(COUNTA(A46:D46)=0,"",IF(OR(NOT(ISNUMBER(A46)),NOT(ISNUMBER(D46)),D46&lt;=0,B46=C46,COUNTIFS(Reparto!$A$8:INDEX(Reparto!$A$8:$A$11,Reparto!$E$5),B46)&lt;&gt;1,COUNTIFS(Reparto!$A$8:INDEX(Reparto!$A$8:$A$11,Reparto!$E$5),C46)&lt;&gt;1),"REVISAR datos","Correcto"))</f>
        <v/>
      </c>
    </row>
    <row r="47" customFormat="false" ht="24" hidden="false" customHeight="true" outlineLevel="0" collapsed="false">
      <c r="A47" s="19"/>
      <c r="B47" s="17"/>
      <c r="C47" s="17"/>
      <c r="D47" s="18"/>
      <c r="E47" s="2" t="str">
        <f aca="false">IF(COUNTA(A47:D47)=0,"",IF(OR(NOT(ISNUMBER(A47)),NOT(ISNUMBER(D47)),D47&lt;=0,B47=C47,COUNTIFS(Reparto!$A$8:INDEX(Reparto!$A$8:$A$11,Reparto!$E$5),B47)&lt;&gt;1,COUNTIFS(Reparto!$A$8:INDEX(Reparto!$A$8:$A$11,Reparto!$E$5),C47)&lt;&gt;1),"REVISAR datos","Correcto"))</f>
        <v/>
      </c>
    </row>
    <row r="48" customFormat="false" ht="24" hidden="false" customHeight="true" outlineLevel="0" collapsed="false">
      <c r="A48" s="19"/>
      <c r="B48" s="17"/>
      <c r="C48" s="17"/>
      <c r="D48" s="18"/>
      <c r="E48" s="2" t="str">
        <f aca="false">IF(COUNTA(A48:D48)=0,"",IF(OR(NOT(ISNUMBER(A48)),NOT(ISNUMBER(D48)),D48&lt;=0,B48=C48,COUNTIFS(Reparto!$A$8:INDEX(Reparto!$A$8:$A$11,Reparto!$E$5),B48)&lt;&gt;1,COUNTIFS(Reparto!$A$8:INDEX(Reparto!$A$8:$A$11,Reparto!$E$5),C48)&lt;&gt;1),"REVISAR datos","Correcto"))</f>
        <v/>
      </c>
    </row>
    <row r="49" customFormat="false" ht="24" hidden="false" customHeight="true" outlineLevel="0" collapsed="false">
      <c r="A49" s="19"/>
      <c r="B49" s="17"/>
      <c r="C49" s="17"/>
      <c r="D49" s="18"/>
      <c r="E49" s="2" t="str">
        <f aca="false">IF(COUNTA(A49:D49)=0,"",IF(OR(NOT(ISNUMBER(A49)),NOT(ISNUMBER(D49)),D49&lt;=0,B49=C49,COUNTIFS(Reparto!$A$8:INDEX(Reparto!$A$8:$A$11,Reparto!$E$5),B49)&lt;&gt;1,COUNTIFS(Reparto!$A$8:INDEX(Reparto!$A$8:$A$11,Reparto!$E$5),C49)&lt;&gt;1),"REVISAR datos","Correcto"))</f>
        <v/>
      </c>
    </row>
    <row r="50" customFormat="false" ht="24" hidden="false" customHeight="true" outlineLevel="0" collapsed="false">
      <c r="A50" s="19"/>
      <c r="B50" s="17"/>
      <c r="C50" s="17"/>
      <c r="D50" s="18"/>
      <c r="E50" s="2" t="str">
        <f aca="false">IF(COUNTA(A50:D50)=0,"",IF(OR(NOT(ISNUMBER(A50)),NOT(ISNUMBER(D50)),D50&lt;=0,B50=C50,COUNTIFS(Reparto!$A$8:INDEX(Reparto!$A$8:$A$11,Reparto!$E$5),B50)&lt;&gt;1,COUNTIFS(Reparto!$A$8:INDEX(Reparto!$A$8:$A$11,Reparto!$E$5),C50)&lt;&gt;1),"REVISAR datos","Correcto"))</f>
        <v/>
      </c>
    </row>
    <row r="51" customFormat="false" ht="24" hidden="false" customHeight="true" outlineLevel="0" collapsed="false">
      <c r="A51" s="19"/>
      <c r="B51" s="17"/>
      <c r="C51" s="17"/>
      <c r="D51" s="18"/>
      <c r="E51" s="2" t="str">
        <f aca="false">IF(COUNTA(A51:D51)=0,"",IF(OR(NOT(ISNUMBER(A51)),NOT(ISNUMBER(D51)),D51&lt;=0,B51=C51,COUNTIFS(Reparto!$A$8:INDEX(Reparto!$A$8:$A$11,Reparto!$E$5),B51)&lt;&gt;1,COUNTIFS(Reparto!$A$8:INDEX(Reparto!$A$8:$A$11,Reparto!$E$5),C51)&lt;&gt;1),"REVISAR datos","Correcto"))</f>
        <v/>
      </c>
    </row>
    <row r="52" customFormat="false" ht="24" hidden="false" customHeight="true" outlineLevel="0" collapsed="false">
      <c r="A52" s="19"/>
      <c r="B52" s="17"/>
      <c r="C52" s="17"/>
      <c r="D52" s="18"/>
      <c r="E52" s="2" t="str">
        <f aca="false">IF(COUNTA(A52:D52)=0,"",IF(OR(NOT(ISNUMBER(A52)),NOT(ISNUMBER(D52)),D52&lt;=0,B52=C52,COUNTIFS(Reparto!$A$8:INDEX(Reparto!$A$8:$A$11,Reparto!$E$5),B52)&lt;&gt;1,COUNTIFS(Reparto!$A$8:INDEX(Reparto!$A$8:$A$11,Reparto!$E$5),C52)&lt;&gt;1),"REVISAR datos","Correcto"))</f>
        <v/>
      </c>
    </row>
    <row r="53" customFormat="false" ht="24" hidden="false" customHeight="true" outlineLevel="0" collapsed="false">
      <c r="A53" s="19"/>
      <c r="B53" s="17"/>
      <c r="C53" s="17"/>
      <c r="D53" s="18"/>
      <c r="E53" s="2" t="str">
        <f aca="false">IF(COUNTA(A53:D53)=0,"",IF(OR(NOT(ISNUMBER(A53)),NOT(ISNUMBER(D53)),D53&lt;=0,B53=C53,COUNTIFS(Reparto!$A$8:INDEX(Reparto!$A$8:$A$11,Reparto!$E$5),B53)&lt;&gt;1,COUNTIFS(Reparto!$A$8:INDEX(Reparto!$A$8:$A$11,Reparto!$E$5),C53)&lt;&gt;1),"REVISAR datos","Correcto"))</f>
        <v/>
      </c>
    </row>
    <row r="54" customFormat="false" ht="24" hidden="false" customHeight="true" outlineLevel="0" collapsed="false">
      <c r="A54" s="19"/>
      <c r="B54" s="17"/>
      <c r="C54" s="17"/>
      <c r="D54" s="18"/>
      <c r="E54" s="2" t="str">
        <f aca="false">IF(COUNTA(A54:D54)=0,"",IF(OR(NOT(ISNUMBER(A54)),NOT(ISNUMBER(D54)),D54&lt;=0,B54=C54,COUNTIFS(Reparto!$A$8:INDEX(Reparto!$A$8:$A$11,Reparto!$E$5),B54)&lt;&gt;1,COUNTIFS(Reparto!$A$8:INDEX(Reparto!$A$8:$A$11,Reparto!$E$5),C54)&lt;&gt;1),"REVISAR datos","Correcto"))</f>
        <v/>
      </c>
    </row>
    <row r="55" customFormat="false" ht="24" hidden="false" customHeight="true" outlineLevel="0" collapsed="false">
      <c r="A55" s="19"/>
      <c r="B55" s="17"/>
      <c r="C55" s="17"/>
      <c r="D55" s="18"/>
      <c r="E55" s="2" t="str">
        <f aca="false">IF(COUNTA(A55:D55)=0,"",IF(OR(NOT(ISNUMBER(A55)),NOT(ISNUMBER(D55)),D55&lt;=0,B55=C55,COUNTIFS(Reparto!$A$8:INDEX(Reparto!$A$8:$A$11,Reparto!$E$5),B55)&lt;&gt;1,COUNTIFS(Reparto!$A$8:INDEX(Reparto!$A$8:$A$11,Reparto!$E$5),C55)&lt;&gt;1),"REVISAR datos","Correcto"))</f>
        <v/>
      </c>
    </row>
    <row r="56" customFormat="false" ht="24" hidden="false" customHeight="true" outlineLevel="0" collapsed="false">
      <c r="A56" s="19"/>
      <c r="B56" s="17"/>
      <c r="C56" s="17"/>
      <c r="D56" s="18"/>
      <c r="E56" s="2" t="str">
        <f aca="false">IF(COUNTA(A56:D56)=0,"",IF(OR(NOT(ISNUMBER(A56)),NOT(ISNUMBER(D56)),D56&lt;=0,B56=C56,COUNTIFS(Reparto!$A$8:INDEX(Reparto!$A$8:$A$11,Reparto!$E$5),B56)&lt;&gt;1,COUNTIFS(Reparto!$A$8:INDEX(Reparto!$A$8:$A$11,Reparto!$E$5),C56)&lt;&gt;1),"REVISAR datos","Correcto"))</f>
        <v/>
      </c>
    </row>
    <row r="57" customFormat="false" ht="24" hidden="false" customHeight="true" outlineLevel="0" collapsed="false">
      <c r="A57" s="19"/>
      <c r="B57" s="17"/>
      <c r="C57" s="17"/>
      <c r="D57" s="18"/>
      <c r="E57" s="2" t="str">
        <f aca="false">IF(COUNTA(A57:D57)=0,"",IF(OR(NOT(ISNUMBER(A57)),NOT(ISNUMBER(D57)),D57&lt;=0,B57=C57,COUNTIFS(Reparto!$A$8:INDEX(Reparto!$A$8:$A$11,Reparto!$E$5),B57)&lt;&gt;1,COUNTIFS(Reparto!$A$8:INDEX(Reparto!$A$8:$A$11,Reparto!$E$5),C57)&lt;&gt;1),"REVISAR datos","Correcto"))</f>
        <v/>
      </c>
    </row>
    <row r="58" customFormat="false" ht="24" hidden="false" customHeight="true" outlineLevel="0" collapsed="false">
      <c r="A58" s="19"/>
      <c r="B58" s="17"/>
      <c r="C58" s="17"/>
      <c r="D58" s="18"/>
      <c r="E58" s="2" t="str">
        <f aca="false">IF(COUNTA(A58:D58)=0,"",IF(OR(NOT(ISNUMBER(A58)),NOT(ISNUMBER(D58)),D58&lt;=0,B58=C58,COUNTIFS(Reparto!$A$8:INDEX(Reparto!$A$8:$A$11,Reparto!$E$5),B58)&lt;&gt;1,COUNTIFS(Reparto!$A$8:INDEX(Reparto!$A$8:$A$11,Reparto!$E$5),C58)&lt;&gt;1),"REVISAR datos","Correcto"))</f>
        <v/>
      </c>
    </row>
    <row r="59" customFormat="false" ht="24" hidden="false" customHeight="true" outlineLevel="0" collapsed="false">
      <c r="A59" s="19"/>
      <c r="B59" s="17"/>
      <c r="C59" s="17"/>
      <c r="D59" s="18"/>
      <c r="E59" s="2" t="str">
        <f aca="false">IF(COUNTA(A59:D59)=0,"",IF(OR(NOT(ISNUMBER(A59)),NOT(ISNUMBER(D59)),D59&lt;=0,B59=C59,COUNTIFS(Reparto!$A$8:INDEX(Reparto!$A$8:$A$11,Reparto!$E$5),B59)&lt;&gt;1,COUNTIFS(Reparto!$A$8:INDEX(Reparto!$A$8:$A$11,Reparto!$E$5),C59)&lt;&gt;1),"REVISAR datos","Correcto"))</f>
        <v/>
      </c>
    </row>
    <row r="60" customFormat="false" ht="24" hidden="false" customHeight="true" outlineLevel="0" collapsed="false">
      <c r="A60" s="19"/>
      <c r="B60" s="17"/>
      <c r="C60" s="17"/>
      <c r="D60" s="18"/>
      <c r="E60" s="2" t="str">
        <f aca="false">IF(COUNTA(A60:D60)=0,"",IF(OR(NOT(ISNUMBER(A60)),NOT(ISNUMBER(D60)),D60&lt;=0,B60=C60,COUNTIFS(Reparto!$A$8:INDEX(Reparto!$A$8:$A$11,Reparto!$E$5),B60)&lt;&gt;1,COUNTIFS(Reparto!$A$8:INDEX(Reparto!$A$8:$A$11,Reparto!$E$5),C60)&lt;&gt;1),"REVISAR datos","Correcto"))</f>
        <v/>
      </c>
    </row>
    <row r="61" customFormat="false" ht="24" hidden="false" customHeight="true" outlineLevel="0" collapsed="false">
      <c r="A61" s="19"/>
      <c r="B61" s="17"/>
      <c r="C61" s="17"/>
      <c r="D61" s="18"/>
      <c r="E61" s="2" t="str">
        <f aca="false">IF(COUNTA(A61:D61)=0,"",IF(OR(NOT(ISNUMBER(A61)),NOT(ISNUMBER(D61)),D61&lt;=0,B61=C61,COUNTIFS(Reparto!$A$8:INDEX(Reparto!$A$8:$A$11,Reparto!$E$5),B61)&lt;&gt;1,COUNTIFS(Reparto!$A$8:INDEX(Reparto!$A$8:$A$11,Reparto!$E$5),C61)&lt;&gt;1),"REVISAR datos","Correcto"))</f>
        <v/>
      </c>
    </row>
    <row r="62" customFormat="false" ht="24" hidden="false" customHeight="true" outlineLevel="0" collapsed="false">
      <c r="A62" s="19"/>
      <c r="B62" s="17"/>
      <c r="C62" s="17"/>
      <c r="D62" s="18"/>
      <c r="E62" s="2" t="str">
        <f aca="false">IF(COUNTA(A62:D62)=0,"",IF(OR(NOT(ISNUMBER(A62)),NOT(ISNUMBER(D62)),D62&lt;=0,B62=C62,COUNTIFS(Reparto!$A$8:INDEX(Reparto!$A$8:$A$11,Reparto!$E$5),B62)&lt;&gt;1,COUNTIFS(Reparto!$A$8:INDEX(Reparto!$A$8:$A$11,Reparto!$E$5),C62)&lt;&gt;1),"REVISAR datos","Correcto"))</f>
        <v/>
      </c>
    </row>
    <row r="63" customFormat="false" ht="24" hidden="false" customHeight="true" outlineLevel="0" collapsed="false">
      <c r="A63" s="19"/>
      <c r="B63" s="17"/>
      <c r="C63" s="17"/>
      <c r="D63" s="18"/>
      <c r="E63" s="2" t="str">
        <f aca="false">IF(COUNTA(A63:D63)=0,"",IF(OR(NOT(ISNUMBER(A63)),NOT(ISNUMBER(D63)),D63&lt;=0,B63=C63,COUNTIFS(Reparto!$A$8:INDEX(Reparto!$A$8:$A$11,Reparto!$E$5),B63)&lt;&gt;1,COUNTIFS(Reparto!$A$8:INDEX(Reparto!$A$8:$A$11,Reparto!$E$5),C63)&lt;&gt;1),"REVISAR datos","Correcto"))</f>
        <v/>
      </c>
    </row>
    <row r="64" customFormat="false" ht="24" hidden="false" customHeight="true" outlineLevel="0" collapsed="false">
      <c r="A64" s="19"/>
      <c r="B64" s="17"/>
      <c r="C64" s="17"/>
      <c r="D64" s="18"/>
      <c r="E64" s="2" t="str">
        <f aca="false">IF(COUNTA(A64:D64)=0,"",IF(OR(NOT(ISNUMBER(A64)),NOT(ISNUMBER(D64)),D64&lt;=0,B64=C64,COUNTIFS(Reparto!$A$8:INDEX(Reparto!$A$8:$A$11,Reparto!$E$5),B64)&lt;&gt;1,COUNTIFS(Reparto!$A$8:INDEX(Reparto!$A$8:$A$11,Reparto!$E$5),C64)&lt;&gt;1),"REVISAR datos","Correcto"))</f>
        <v/>
      </c>
    </row>
    <row r="65" customFormat="false" ht="24" hidden="false" customHeight="true" outlineLevel="0" collapsed="false">
      <c r="A65" s="19"/>
      <c r="B65" s="17"/>
      <c r="C65" s="17"/>
      <c r="D65" s="18"/>
      <c r="E65" s="2" t="str">
        <f aca="false">IF(COUNTA(A65:D65)=0,"",IF(OR(NOT(ISNUMBER(A65)),NOT(ISNUMBER(D65)),D65&lt;=0,B65=C65,COUNTIFS(Reparto!$A$8:INDEX(Reparto!$A$8:$A$11,Reparto!$E$5),B65)&lt;&gt;1,COUNTIFS(Reparto!$A$8:INDEX(Reparto!$A$8:$A$11,Reparto!$E$5),C65)&lt;&gt;1),"REVISAR datos","Correcto"))</f>
        <v/>
      </c>
    </row>
    <row r="66" customFormat="false" ht="24" hidden="false" customHeight="true" outlineLevel="0" collapsed="false">
      <c r="A66" s="19"/>
      <c r="B66" s="17"/>
      <c r="C66" s="17"/>
      <c r="D66" s="18"/>
      <c r="E66" s="2" t="str">
        <f aca="false">IF(COUNTA(A66:D66)=0,"",IF(OR(NOT(ISNUMBER(A66)),NOT(ISNUMBER(D66)),D66&lt;=0,B66=C66,COUNTIFS(Reparto!$A$8:INDEX(Reparto!$A$8:$A$11,Reparto!$E$5),B66)&lt;&gt;1,COUNTIFS(Reparto!$A$8:INDEX(Reparto!$A$8:$A$11,Reparto!$E$5),C66)&lt;&gt;1),"REVISAR datos","Correcto"))</f>
        <v/>
      </c>
    </row>
    <row r="67" customFormat="false" ht="24" hidden="false" customHeight="true" outlineLevel="0" collapsed="false">
      <c r="A67" s="19"/>
      <c r="B67" s="17"/>
      <c r="C67" s="17"/>
      <c r="D67" s="18"/>
      <c r="E67" s="2" t="str">
        <f aca="false">IF(COUNTA(A67:D67)=0,"",IF(OR(NOT(ISNUMBER(A67)),NOT(ISNUMBER(D67)),D67&lt;=0,B67=C67,COUNTIFS(Reparto!$A$8:INDEX(Reparto!$A$8:$A$11,Reparto!$E$5),B67)&lt;&gt;1,COUNTIFS(Reparto!$A$8:INDEX(Reparto!$A$8:$A$11,Reparto!$E$5),C67)&lt;&gt;1),"REVISAR datos","Correcto"))</f>
        <v/>
      </c>
    </row>
    <row r="68" customFormat="false" ht="24" hidden="false" customHeight="true" outlineLevel="0" collapsed="false">
      <c r="A68" s="19"/>
      <c r="B68" s="17"/>
      <c r="C68" s="17"/>
      <c r="D68" s="18"/>
      <c r="E68" s="2" t="str">
        <f aca="false">IF(COUNTA(A68:D68)=0,"",IF(OR(NOT(ISNUMBER(A68)),NOT(ISNUMBER(D68)),D68&lt;=0,B68=C68,COUNTIFS(Reparto!$A$8:INDEX(Reparto!$A$8:$A$11,Reparto!$E$5),B68)&lt;&gt;1,COUNTIFS(Reparto!$A$8:INDEX(Reparto!$A$8:$A$11,Reparto!$E$5),C68)&lt;&gt;1),"REVISAR datos","Correcto"))</f>
        <v/>
      </c>
    </row>
    <row r="69" customFormat="false" ht="24" hidden="false" customHeight="true" outlineLevel="0" collapsed="false">
      <c r="A69" s="19"/>
      <c r="B69" s="17"/>
      <c r="C69" s="17"/>
      <c r="D69" s="18"/>
      <c r="E69" s="2" t="str">
        <f aca="false">IF(COUNTA(A69:D69)=0,"",IF(OR(NOT(ISNUMBER(A69)),NOT(ISNUMBER(D69)),D69&lt;=0,B69=C69,COUNTIFS(Reparto!$A$8:INDEX(Reparto!$A$8:$A$11,Reparto!$E$5),B69)&lt;&gt;1,COUNTIFS(Reparto!$A$8:INDEX(Reparto!$A$8:$A$11,Reparto!$E$5),C69)&lt;&gt;1),"REVISAR datos","Correcto"))</f>
        <v/>
      </c>
    </row>
    <row r="70" customFormat="false" ht="24" hidden="false" customHeight="true" outlineLevel="0" collapsed="false">
      <c r="A70" s="19"/>
      <c r="B70" s="17"/>
      <c r="C70" s="17"/>
      <c r="D70" s="18"/>
      <c r="E70" s="2" t="str">
        <f aca="false">IF(COUNTA(A70:D70)=0,"",IF(OR(NOT(ISNUMBER(A70)),NOT(ISNUMBER(D70)),D70&lt;=0,B70=C70,COUNTIFS(Reparto!$A$8:INDEX(Reparto!$A$8:$A$11,Reparto!$E$5),B70)&lt;&gt;1,COUNTIFS(Reparto!$A$8:INDEX(Reparto!$A$8:$A$11,Reparto!$E$5),C70)&lt;&gt;1),"REVISAR datos","Correcto"))</f>
        <v/>
      </c>
    </row>
    <row r="71" customFormat="false" ht="24" hidden="false" customHeight="true" outlineLevel="0" collapsed="false">
      <c r="A71" s="19"/>
      <c r="B71" s="17"/>
      <c r="C71" s="17"/>
      <c r="D71" s="18"/>
      <c r="E71" s="2" t="str">
        <f aca="false">IF(COUNTA(A71:D71)=0,"",IF(OR(NOT(ISNUMBER(A71)),NOT(ISNUMBER(D71)),D71&lt;=0,B71=C71,COUNTIFS(Reparto!$A$8:INDEX(Reparto!$A$8:$A$11,Reparto!$E$5),B71)&lt;&gt;1,COUNTIFS(Reparto!$A$8:INDEX(Reparto!$A$8:$A$11,Reparto!$E$5),C71)&lt;&gt;1),"REVISAR datos","Correcto"))</f>
        <v/>
      </c>
    </row>
    <row r="72" customFormat="false" ht="24" hidden="false" customHeight="true" outlineLevel="0" collapsed="false">
      <c r="A72" s="19"/>
      <c r="B72" s="17"/>
      <c r="C72" s="17"/>
      <c r="D72" s="18"/>
      <c r="E72" s="2" t="str">
        <f aca="false">IF(COUNTA(A72:D72)=0,"",IF(OR(NOT(ISNUMBER(A72)),NOT(ISNUMBER(D72)),D72&lt;=0,B72=C72,COUNTIFS(Reparto!$A$8:INDEX(Reparto!$A$8:$A$11,Reparto!$E$5),B72)&lt;&gt;1,COUNTIFS(Reparto!$A$8:INDEX(Reparto!$A$8:$A$11,Reparto!$E$5),C72)&lt;&gt;1),"REVISAR datos","Correcto"))</f>
        <v/>
      </c>
    </row>
    <row r="73" customFormat="false" ht="24" hidden="false" customHeight="true" outlineLevel="0" collapsed="false">
      <c r="A73" s="19"/>
      <c r="B73" s="17"/>
      <c r="C73" s="17"/>
      <c r="D73" s="18"/>
      <c r="E73" s="2" t="str">
        <f aca="false">IF(COUNTA(A73:D73)=0,"",IF(OR(NOT(ISNUMBER(A73)),NOT(ISNUMBER(D73)),D73&lt;=0,B73=C73,COUNTIFS(Reparto!$A$8:INDEX(Reparto!$A$8:$A$11,Reparto!$E$5),B73)&lt;&gt;1,COUNTIFS(Reparto!$A$8:INDEX(Reparto!$A$8:$A$11,Reparto!$E$5),C73)&lt;&gt;1),"REVISAR datos","Correcto"))</f>
        <v/>
      </c>
    </row>
    <row r="74" customFormat="false" ht="24" hidden="false" customHeight="true" outlineLevel="0" collapsed="false">
      <c r="A74" s="19"/>
      <c r="B74" s="17"/>
      <c r="C74" s="17"/>
      <c r="D74" s="18"/>
      <c r="E74" s="2" t="str">
        <f aca="false">IF(COUNTA(A74:D74)=0,"",IF(OR(NOT(ISNUMBER(A74)),NOT(ISNUMBER(D74)),D74&lt;=0,B74=C74,COUNTIFS(Reparto!$A$8:INDEX(Reparto!$A$8:$A$11,Reparto!$E$5),B74)&lt;&gt;1,COUNTIFS(Reparto!$A$8:INDEX(Reparto!$A$8:$A$11,Reparto!$E$5),C74)&lt;&gt;1),"REVISAR datos","Correcto"))</f>
        <v/>
      </c>
    </row>
    <row r="75" customFormat="false" ht="24" hidden="false" customHeight="true" outlineLevel="0" collapsed="false">
      <c r="A75" s="19"/>
      <c r="B75" s="17"/>
      <c r="C75" s="17"/>
      <c r="D75" s="18"/>
      <c r="E75" s="2" t="str">
        <f aca="false">IF(COUNTA(A75:D75)=0,"",IF(OR(NOT(ISNUMBER(A75)),NOT(ISNUMBER(D75)),D75&lt;=0,B75=C75,COUNTIFS(Reparto!$A$8:INDEX(Reparto!$A$8:$A$11,Reparto!$E$5),B75)&lt;&gt;1,COUNTIFS(Reparto!$A$8:INDEX(Reparto!$A$8:$A$11,Reparto!$E$5),C75)&lt;&gt;1),"REVISAR datos","Correcto"))</f>
        <v/>
      </c>
    </row>
    <row r="76" customFormat="false" ht="24" hidden="false" customHeight="true" outlineLevel="0" collapsed="false">
      <c r="A76" s="19"/>
      <c r="B76" s="17"/>
      <c r="C76" s="17"/>
      <c r="D76" s="18"/>
      <c r="E76" s="2" t="str">
        <f aca="false">IF(COUNTA(A76:D76)=0,"",IF(OR(NOT(ISNUMBER(A76)),NOT(ISNUMBER(D76)),D76&lt;=0,B76=C76,COUNTIFS(Reparto!$A$8:INDEX(Reparto!$A$8:$A$11,Reparto!$E$5),B76)&lt;&gt;1,COUNTIFS(Reparto!$A$8:INDEX(Reparto!$A$8:$A$11,Reparto!$E$5),C76)&lt;&gt;1),"REVISAR datos","Correcto"))</f>
        <v/>
      </c>
    </row>
    <row r="77" customFormat="false" ht="24" hidden="false" customHeight="true" outlineLevel="0" collapsed="false">
      <c r="A77" s="19"/>
      <c r="B77" s="17"/>
      <c r="C77" s="17"/>
      <c r="D77" s="18"/>
      <c r="E77" s="2" t="str">
        <f aca="false">IF(COUNTA(A77:D77)=0,"",IF(OR(NOT(ISNUMBER(A77)),NOT(ISNUMBER(D77)),D77&lt;=0,B77=C77,COUNTIFS(Reparto!$A$8:INDEX(Reparto!$A$8:$A$11,Reparto!$E$5),B77)&lt;&gt;1,COUNTIFS(Reparto!$A$8:INDEX(Reparto!$A$8:$A$11,Reparto!$E$5),C77)&lt;&gt;1),"REVISAR datos","Correcto"))</f>
        <v/>
      </c>
    </row>
    <row r="78" customFormat="false" ht="24" hidden="false" customHeight="true" outlineLevel="0" collapsed="false">
      <c r="A78" s="19"/>
      <c r="B78" s="17"/>
      <c r="C78" s="17"/>
      <c r="D78" s="18"/>
      <c r="E78" s="2" t="str">
        <f aca="false">IF(COUNTA(A78:D78)=0,"",IF(OR(NOT(ISNUMBER(A78)),NOT(ISNUMBER(D78)),D78&lt;=0,B78=C78,COUNTIFS(Reparto!$A$8:INDEX(Reparto!$A$8:$A$11,Reparto!$E$5),B78)&lt;&gt;1,COUNTIFS(Reparto!$A$8:INDEX(Reparto!$A$8:$A$11,Reparto!$E$5),C78)&lt;&gt;1),"REVISAR datos","Correcto"))</f>
        <v/>
      </c>
    </row>
    <row r="79" customFormat="false" ht="24" hidden="false" customHeight="true" outlineLevel="0" collapsed="false">
      <c r="A79" s="19"/>
      <c r="B79" s="17"/>
      <c r="C79" s="17"/>
      <c r="D79" s="18"/>
      <c r="E79" s="2" t="str">
        <f aca="false">IF(COUNTA(A79:D79)=0,"",IF(OR(NOT(ISNUMBER(A79)),NOT(ISNUMBER(D79)),D79&lt;=0,B79=C79,COUNTIFS(Reparto!$A$8:INDEX(Reparto!$A$8:$A$11,Reparto!$E$5),B79)&lt;&gt;1,COUNTIFS(Reparto!$A$8:INDEX(Reparto!$A$8:$A$11,Reparto!$E$5),C79)&lt;&gt;1),"REVISAR datos","Correcto"))</f>
        <v/>
      </c>
    </row>
    <row r="80" customFormat="false" ht="24" hidden="false" customHeight="true" outlineLevel="0" collapsed="false">
      <c r="A80" s="19"/>
      <c r="B80" s="17"/>
      <c r="C80" s="17"/>
      <c r="D80" s="18"/>
      <c r="E80" s="2" t="str">
        <f aca="false">IF(COUNTA(A80:D80)=0,"",IF(OR(NOT(ISNUMBER(A80)),NOT(ISNUMBER(D80)),D80&lt;=0,B80=C80,COUNTIFS(Reparto!$A$8:INDEX(Reparto!$A$8:$A$11,Reparto!$E$5),B80)&lt;&gt;1,COUNTIFS(Reparto!$A$8:INDEX(Reparto!$A$8:$A$11,Reparto!$E$5),C80)&lt;&gt;1),"REVISAR datos","Correcto"))</f>
        <v/>
      </c>
    </row>
    <row r="81" customFormat="false" ht="24" hidden="false" customHeight="true" outlineLevel="0" collapsed="false">
      <c r="A81" s="19"/>
      <c r="B81" s="17"/>
      <c r="C81" s="17"/>
      <c r="D81" s="18"/>
      <c r="E81" s="2" t="str">
        <f aca="false">IF(COUNTA(A81:D81)=0,"",IF(OR(NOT(ISNUMBER(A81)),NOT(ISNUMBER(D81)),D81&lt;=0,B81=C81,COUNTIFS(Reparto!$A$8:INDEX(Reparto!$A$8:$A$11,Reparto!$E$5),B81)&lt;&gt;1,COUNTIFS(Reparto!$A$8:INDEX(Reparto!$A$8:$A$11,Reparto!$E$5),C81)&lt;&gt;1),"REVISAR datos","Correcto"))</f>
        <v/>
      </c>
    </row>
    <row r="82" customFormat="false" ht="24" hidden="false" customHeight="true" outlineLevel="0" collapsed="false">
      <c r="A82" s="19"/>
      <c r="B82" s="17"/>
      <c r="C82" s="17"/>
      <c r="D82" s="18"/>
      <c r="E82" s="2" t="str">
        <f aca="false">IF(COUNTA(A82:D82)=0,"",IF(OR(NOT(ISNUMBER(A82)),NOT(ISNUMBER(D82)),D82&lt;=0,B82=C82,COUNTIFS(Reparto!$A$8:INDEX(Reparto!$A$8:$A$11,Reparto!$E$5),B82)&lt;&gt;1,COUNTIFS(Reparto!$A$8:INDEX(Reparto!$A$8:$A$11,Reparto!$E$5),C82)&lt;&gt;1),"REVISAR datos","Correcto"))</f>
        <v/>
      </c>
    </row>
    <row r="83" customFormat="false" ht="24" hidden="false" customHeight="true" outlineLevel="0" collapsed="false">
      <c r="A83" s="19"/>
      <c r="B83" s="17"/>
      <c r="C83" s="17"/>
      <c r="D83" s="18"/>
      <c r="E83" s="2" t="str">
        <f aca="false">IF(COUNTA(A83:D83)=0,"",IF(OR(NOT(ISNUMBER(A83)),NOT(ISNUMBER(D83)),D83&lt;=0,B83=C83,COUNTIFS(Reparto!$A$8:INDEX(Reparto!$A$8:$A$11,Reparto!$E$5),B83)&lt;&gt;1,COUNTIFS(Reparto!$A$8:INDEX(Reparto!$A$8:$A$11,Reparto!$E$5),C83)&lt;&gt;1),"REVISAR datos","Correcto"))</f>
        <v/>
      </c>
    </row>
    <row r="84" customFormat="false" ht="24" hidden="false" customHeight="true" outlineLevel="0" collapsed="false">
      <c r="A84" s="19"/>
      <c r="B84" s="17"/>
      <c r="C84" s="17"/>
      <c r="D84" s="18"/>
      <c r="E84" s="2" t="str">
        <f aca="false">IF(COUNTA(A84:D84)=0,"",IF(OR(NOT(ISNUMBER(A84)),NOT(ISNUMBER(D84)),D84&lt;=0,B84=C84,COUNTIFS(Reparto!$A$8:INDEX(Reparto!$A$8:$A$11,Reparto!$E$5),B84)&lt;&gt;1,COUNTIFS(Reparto!$A$8:INDEX(Reparto!$A$8:$A$11,Reparto!$E$5),C84)&lt;&gt;1),"REVISAR datos","Correcto"))</f>
        <v/>
      </c>
    </row>
    <row r="85" customFormat="false" ht="24" hidden="false" customHeight="true" outlineLevel="0" collapsed="false">
      <c r="A85" s="19"/>
      <c r="B85" s="17"/>
      <c r="C85" s="17"/>
      <c r="D85" s="18"/>
      <c r="E85" s="2" t="str">
        <f aca="false">IF(COUNTA(A85:D85)=0,"",IF(OR(NOT(ISNUMBER(A85)),NOT(ISNUMBER(D85)),D85&lt;=0,B85=C85,COUNTIFS(Reparto!$A$8:INDEX(Reparto!$A$8:$A$11,Reparto!$E$5),B85)&lt;&gt;1,COUNTIFS(Reparto!$A$8:INDEX(Reparto!$A$8:$A$11,Reparto!$E$5),C85)&lt;&gt;1),"REVISAR datos","Correcto"))</f>
        <v/>
      </c>
    </row>
    <row r="86" customFormat="false" ht="24" hidden="false" customHeight="true" outlineLevel="0" collapsed="false">
      <c r="A86" s="19"/>
      <c r="B86" s="17"/>
      <c r="C86" s="17"/>
      <c r="D86" s="18"/>
      <c r="E86" s="2" t="str">
        <f aca="false">IF(COUNTA(A86:D86)=0,"",IF(OR(NOT(ISNUMBER(A86)),NOT(ISNUMBER(D86)),D86&lt;=0,B86=C86,COUNTIFS(Reparto!$A$8:INDEX(Reparto!$A$8:$A$11,Reparto!$E$5),B86)&lt;&gt;1,COUNTIFS(Reparto!$A$8:INDEX(Reparto!$A$8:$A$11,Reparto!$E$5),C86)&lt;&gt;1),"REVISAR datos","Correcto"))</f>
        <v/>
      </c>
    </row>
    <row r="87" customFormat="false" ht="24" hidden="false" customHeight="true" outlineLevel="0" collapsed="false">
      <c r="A87" s="19"/>
      <c r="B87" s="17"/>
      <c r="C87" s="17"/>
      <c r="D87" s="18"/>
      <c r="E87" s="2" t="str">
        <f aca="false">IF(COUNTA(A87:D87)=0,"",IF(OR(NOT(ISNUMBER(A87)),NOT(ISNUMBER(D87)),D87&lt;=0,B87=C87,COUNTIFS(Reparto!$A$8:INDEX(Reparto!$A$8:$A$11,Reparto!$E$5),B87)&lt;&gt;1,COUNTIFS(Reparto!$A$8:INDEX(Reparto!$A$8:$A$11,Reparto!$E$5),C87)&lt;&gt;1),"REVISAR datos","Correcto"))</f>
        <v/>
      </c>
    </row>
    <row r="88" customFormat="false" ht="24" hidden="false" customHeight="true" outlineLevel="0" collapsed="false">
      <c r="A88" s="19"/>
      <c r="B88" s="17"/>
      <c r="C88" s="17"/>
      <c r="D88" s="18"/>
      <c r="E88" s="2" t="str">
        <f aca="false">IF(COUNTA(A88:D88)=0,"",IF(OR(NOT(ISNUMBER(A88)),NOT(ISNUMBER(D88)),D88&lt;=0,B88=C88,COUNTIFS(Reparto!$A$8:INDEX(Reparto!$A$8:$A$11,Reparto!$E$5),B88)&lt;&gt;1,COUNTIFS(Reparto!$A$8:INDEX(Reparto!$A$8:$A$11,Reparto!$E$5),C88)&lt;&gt;1),"REVISAR datos","Correcto"))</f>
        <v/>
      </c>
    </row>
    <row r="89" customFormat="false" ht="24" hidden="false" customHeight="true" outlineLevel="0" collapsed="false">
      <c r="A89" s="19"/>
      <c r="B89" s="17"/>
      <c r="C89" s="17"/>
      <c r="D89" s="18"/>
      <c r="E89" s="2" t="str">
        <f aca="false">IF(COUNTA(A89:D89)=0,"",IF(OR(NOT(ISNUMBER(A89)),NOT(ISNUMBER(D89)),D89&lt;=0,B89=C89,COUNTIFS(Reparto!$A$8:INDEX(Reparto!$A$8:$A$11,Reparto!$E$5),B89)&lt;&gt;1,COUNTIFS(Reparto!$A$8:INDEX(Reparto!$A$8:$A$11,Reparto!$E$5),C89)&lt;&gt;1),"REVISAR datos","Correcto"))</f>
        <v/>
      </c>
    </row>
    <row r="90" customFormat="false" ht="24" hidden="false" customHeight="true" outlineLevel="0" collapsed="false">
      <c r="A90" s="19"/>
      <c r="B90" s="17"/>
      <c r="C90" s="17"/>
      <c r="D90" s="18"/>
      <c r="E90" s="2" t="str">
        <f aca="false">IF(COUNTA(A90:D90)=0,"",IF(OR(NOT(ISNUMBER(A90)),NOT(ISNUMBER(D90)),D90&lt;=0,B90=C90,COUNTIFS(Reparto!$A$8:INDEX(Reparto!$A$8:$A$11,Reparto!$E$5),B90)&lt;&gt;1,COUNTIFS(Reparto!$A$8:INDEX(Reparto!$A$8:$A$11,Reparto!$E$5),C90)&lt;&gt;1),"REVISAR datos","Correcto"))</f>
        <v/>
      </c>
    </row>
    <row r="91" customFormat="false" ht="24" hidden="false" customHeight="true" outlineLevel="0" collapsed="false">
      <c r="A91" s="19"/>
      <c r="B91" s="17"/>
      <c r="C91" s="17"/>
      <c r="D91" s="18"/>
      <c r="E91" s="2" t="str">
        <f aca="false">IF(COUNTA(A91:D91)=0,"",IF(OR(NOT(ISNUMBER(A91)),NOT(ISNUMBER(D91)),D91&lt;=0,B91=C91,COUNTIFS(Reparto!$A$8:INDEX(Reparto!$A$8:$A$11,Reparto!$E$5),B91)&lt;&gt;1,COUNTIFS(Reparto!$A$8:INDEX(Reparto!$A$8:$A$11,Reparto!$E$5),C91)&lt;&gt;1),"REVISAR datos","Correcto"))</f>
        <v/>
      </c>
    </row>
    <row r="92" customFormat="false" ht="24" hidden="false" customHeight="true" outlineLevel="0" collapsed="false">
      <c r="A92" s="19"/>
      <c r="B92" s="17"/>
      <c r="C92" s="17"/>
      <c r="D92" s="18"/>
      <c r="E92" s="2" t="str">
        <f aca="false">IF(COUNTA(A92:D92)=0,"",IF(OR(NOT(ISNUMBER(A92)),NOT(ISNUMBER(D92)),D92&lt;=0,B92=C92,COUNTIFS(Reparto!$A$8:INDEX(Reparto!$A$8:$A$11,Reparto!$E$5),B92)&lt;&gt;1,COUNTIFS(Reparto!$A$8:INDEX(Reparto!$A$8:$A$11,Reparto!$E$5),C92)&lt;&gt;1),"REVISAR datos","Correcto"))</f>
        <v/>
      </c>
    </row>
    <row r="93" customFormat="false" ht="24" hidden="false" customHeight="true" outlineLevel="0" collapsed="false">
      <c r="A93" s="19"/>
      <c r="B93" s="17"/>
      <c r="C93" s="17"/>
      <c r="D93" s="18"/>
      <c r="E93" s="2" t="str">
        <f aca="false">IF(COUNTA(A93:D93)=0,"",IF(OR(NOT(ISNUMBER(A93)),NOT(ISNUMBER(D93)),D93&lt;=0,B93=C93,COUNTIFS(Reparto!$A$8:INDEX(Reparto!$A$8:$A$11,Reparto!$E$5),B93)&lt;&gt;1,COUNTIFS(Reparto!$A$8:INDEX(Reparto!$A$8:$A$11,Reparto!$E$5),C93)&lt;&gt;1),"REVISAR datos","Correcto"))</f>
        <v/>
      </c>
    </row>
    <row r="94" customFormat="false" ht="24" hidden="false" customHeight="true" outlineLevel="0" collapsed="false">
      <c r="A94" s="19"/>
      <c r="B94" s="17"/>
      <c r="C94" s="17"/>
      <c r="D94" s="18"/>
      <c r="E94" s="2" t="str">
        <f aca="false">IF(COUNTA(A94:D94)=0,"",IF(OR(NOT(ISNUMBER(A94)),NOT(ISNUMBER(D94)),D94&lt;=0,B94=C94,COUNTIFS(Reparto!$A$8:INDEX(Reparto!$A$8:$A$11,Reparto!$E$5),B94)&lt;&gt;1,COUNTIFS(Reparto!$A$8:INDEX(Reparto!$A$8:$A$11,Reparto!$E$5),C94)&lt;&gt;1),"REVISAR datos","Correcto"))</f>
        <v/>
      </c>
    </row>
    <row r="95" customFormat="false" ht="24" hidden="false" customHeight="true" outlineLevel="0" collapsed="false">
      <c r="A95" s="19"/>
      <c r="B95" s="17"/>
      <c r="C95" s="17"/>
      <c r="D95" s="18"/>
      <c r="E95" s="2" t="str">
        <f aca="false">IF(COUNTA(A95:D95)=0,"",IF(OR(NOT(ISNUMBER(A95)),NOT(ISNUMBER(D95)),D95&lt;=0,B95=C95,COUNTIFS(Reparto!$A$8:INDEX(Reparto!$A$8:$A$11,Reparto!$E$5),B95)&lt;&gt;1,COUNTIFS(Reparto!$A$8:INDEX(Reparto!$A$8:$A$11,Reparto!$E$5),C95)&lt;&gt;1),"REVISAR datos","Correcto"))</f>
        <v/>
      </c>
    </row>
    <row r="96" customFormat="false" ht="24" hidden="false" customHeight="true" outlineLevel="0" collapsed="false">
      <c r="A96" s="19"/>
      <c r="B96" s="17"/>
      <c r="C96" s="17"/>
      <c r="D96" s="18"/>
      <c r="E96" s="2" t="str">
        <f aca="false">IF(COUNTA(A96:D96)=0,"",IF(OR(NOT(ISNUMBER(A96)),NOT(ISNUMBER(D96)),D96&lt;=0,B96=C96,COUNTIFS(Reparto!$A$8:INDEX(Reparto!$A$8:$A$11,Reparto!$E$5),B96)&lt;&gt;1,COUNTIFS(Reparto!$A$8:INDEX(Reparto!$A$8:$A$11,Reparto!$E$5),C96)&lt;&gt;1),"REVISAR datos","Correcto"))</f>
        <v/>
      </c>
    </row>
    <row r="97" customFormat="false" ht="24" hidden="false" customHeight="true" outlineLevel="0" collapsed="false">
      <c r="A97" s="19"/>
      <c r="B97" s="17"/>
      <c r="C97" s="17"/>
      <c r="D97" s="18"/>
      <c r="E97" s="2" t="str">
        <f aca="false">IF(COUNTA(A97:D97)=0,"",IF(OR(NOT(ISNUMBER(A97)),NOT(ISNUMBER(D97)),D97&lt;=0,B97=C97,COUNTIFS(Reparto!$A$8:INDEX(Reparto!$A$8:$A$11,Reparto!$E$5),B97)&lt;&gt;1,COUNTIFS(Reparto!$A$8:INDEX(Reparto!$A$8:$A$11,Reparto!$E$5),C97)&lt;&gt;1),"REVISAR datos","Correcto"))</f>
        <v/>
      </c>
    </row>
    <row r="98" customFormat="false" ht="24" hidden="false" customHeight="true" outlineLevel="0" collapsed="false">
      <c r="A98" s="19"/>
      <c r="B98" s="17"/>
      <c r="C98" s="17"/>
      <c r="D98" s="18"/>
      <c r="E98" s="2" t="str">
        <f aca="false">IF(COUNTA(A98:D98)=0,"",IF(OR(NOT(ISNUMBER(A98)),NOT(ISNUMBER(D98)),D98&lt;=0,B98=C98,COUNTIFS(Reparto!$A$8:INDEX(Reparto!$A$8:$A$11,Reparto!$E$5),B98)&lt;&gt;1,COUNTIFS(Reparto!$A$8:INDEX(Reparto!$A$8:$A$11,Reparto!$E$5),C98)&lt;&gt;1),"REVISAR datos","Correcto"))</f>
        <v/>
      </c>
    </row>
    <row r="99" customFormat="false" ht="24" hidden="false" customHeight="true" outlineLevel="0" collapsed="false">
      <c r="A99" s="19"/>
      <c r="B99" s="17"/>
      <c r="C99" s="17"/>
      <c r="D99" s="18"/>
      <c r="E99" s="2" t="str">
        <f aca="false">IF(COUNTA(A99:D99)=0,"",IF(OR(NOT(ISNUMBER(A99)),NOT(ISNUMBER(D99)),D99&lt;=0,B99=C99,COUNTIFS(Reparto!$A$8:INDEX(Reparto!$A$8:$A$11,Reparto!$E$5),B99)&lt;&gt;1,COUNTIFS(Reparto!$A$8:INDEX(Reparto!$A$8:$A$11,Reparto!$E$5),C99)&lt;&gt;1),"REVISAR datos","Correcto"))</f>
        <v/>
      </c>
    </row>
    <row r="100" customFormat="false" ht="24" hidden="false" customHeight="true" outlineLevel="0" collapsed="false">
      <c r="A100" s="19"/>
      <c r="B100" s="17"/>
      <c r="C100" s="17"/>
      <c r="D100" s="18"/>
      <c r="E100" s="2" t="str">
        <f aca="false">IF(COUNTA(A100:D100)=0,"",IF(OR(NOT(ISNUMBER(A100)),NOT(ISNUMBER(D100)),D100&lt;=0,B100=C100,COUNTIFS(Reparto!$A$8:INDEX(Reparto!$A$8:$A$11,Reparto!$E$5),B100)&lt;&gt;1,COUNTIFS(Reparto!$A$8:INDEX(Reparto!$A$8:$A$11,Reparto!$E$5),C100)&lt;&gt;1),"REVISAR datos","Correcto"))</f>
        <v/>
      </c>
    </row>
    <row r="101" customFormat="false" ht="24" hidden="false" customHeight="true" outlineLevel="0" collapsed="false">
      <c r="A101" s="19"/>
      <c r="B101" s="17"/>
      <c r="C101" s="17"/>
      <c r="D101" s="18"/>
      <c r="E101" s="2" t="str">
        <f aca="false">IF(COUNTA(A101:D101)=0,"",IF(OR(NOT(ISNUMBER(A101)),NOT(ISNUMBER(D101)),D101&lt;=0,B101=C101,COUNTIFS(Reparto!$A$8:INDEX(Reparto!$A$8:$A$11,Reparto!$E$5),B101)&lt;&gt;1,COUNTIFS(Reparto!$A$8:INDEX(Reparto!$A$8:$A$11,Reparto!$E$5),C101)&lt;&gt;1),"REVISAR datos","Correcto"))</f>
        <v/>
      </c>
    </row>
    <row r="102" customFormat="false" ht="24" hidden="false" customHeight="true" outlineLevel="0" collapsed="false">
      <c r="A102" s="19"/>
      <c r="B102" s="17"/>
      <c r="C102" s="17"/>
      <c r="D102" s="18"/>
      <c r="E102" s="2" t="str">
        <f aca="false">IF(COUNTA(A102:D102)=0,"",IF(OR(NOT(ISNUMBER(A102)),NOT(ISNUMBER(D102)),D102&lt;=0,B102=C102,COUNTIFS(Reparto!$A$8:INDEX(Reparto!$A$8:$A$11,Reparto!$E$5),B102)&lt;&gt;1,COUNTIFS(Reparto!$A$8:INDEX(Reparto!$A$8:$A$11,Reparto!$E$5),C102)&lt;&gt;1),"REVISAR datos","Correcto"))</f>
        <v/>
      </c>
    </row>
    <row r="103" customFormat="false" ht="24" hidden="false" customHeight="true" outlineLevel="0" collapsed="false">
      <c r="A103" s="19"/>
      <c r="B103" s="17"/>
      <c r="C103" s="17"/>
      <c r="D103" s="18"/>
      <c r="E103" s="2" t="str">
        <f aca="false">IF(COUNTA(A103:D103)=0,"",IF(OR(NOT(ISNUMBER(A103)),NOT(ISNUMBER(D103)),D103&lt;=0,B103=C103,COUNTIFS(Reparto!$A$8:INDEX(Reparto!$A$8:$A$11,Reparto!$E$5),B103)&lt;&gt;1,COUNTIFS(Reparto!$A$8:INDEX(Reparto!$A$8:$A$11,Reparto!$E$5),C103)&lt;&gt;1),"REVISAR datos","Correcto"))</f>
        <v/>
      </c>
    </row>
    <row r="104" customFormat="false" ht="24" hidden="false" customHeight="true" outlineLevel="0" collapsed="false">
      <c r="A104" s="19"/>
      <c r="B104" s="17"/>
      <c r="C104" s="17"/>
      <c r="D104" s="18"/>
      <c r="E104" s="2" t="str">
        <f aca="false">IF(COUNTA(A104:D104)=0,"",IF(OR(NOT(ISNUMBER(A104)),NOT(ISNUMBER(D104)),D104&lt;=0,B104=C104,COUNTIFS(Reparto!$A$8:INDEX(Reparto!$A$8:$A$11,Reparto!$E$5),B104)&lt;&gt;1,COUNTIFS(Reparto!$A$8:INDEX(Reparto!$A$8:$A$11,Reparto!$E$5),C104)&lt;&gt;1),"REVISAR datos","Correcto"))</f>
        <v/>
      </c>
    </row>
    <row r="105" customFormat="false" ht="24" hidden="false" customHeight="true" outlineLevel="0" collapsed="false">
      <c r="A105" s="19"/>
      <c r="B105" s="17"/>
      <c r="C105" s="17"/>
      <c r="D105" s="18"/>
      <c r="E105" s="2" t="str">
        <f aca="false">IF(COUNTA(A105:D105)=0,"",IF(OR(NOT(ISNUMBER(A105)),NOT(ISNUMBER(D105)),D105&lt;=0,B105=C105,COUNTIFS(Reparto!$A$8:INDEX(Reparto!$A$8:$A$11,Reparto!$E$5),B105)&lt;&gt;1,COUNTIFS(Reparto!$A$8:INDEX(Reparto!$A$8:$A$11,Reparto!$E$5),C105)&lt;&gt;1),"REVISAR datos","Correcto"))</f>
        <v/>
      </c>
    </row>
    <row r="106" customFormat="false" ht="24" hidden="false" customHeight="true" outlineLevel="0" collapsed="false">
      <c r="A106" s="19"/>
      <c r="B106" s="17"/>
      <c r="C106" s="17"/>
      <c r="D106" s="18"/>
      <c r="E106" s="2" t="str">
        <f aca="false">IF(COUNTA(A106:D106)=0,"",IF(OR(NOT(ISNUMBER(A106)),NOT(ISNUMBER(D106)),D106&lt;=0,B106=C106,COUNTIFS(Reparto!$A$8:INDEX(Reparto!$A$8:$A$11,Reparto!$E$5),B106)&lt;&gt;1,COUNTIFS(Reparto!$A$8:INDEX(Reparto!$A$8:$A$11,Reparto!$E$5),C106)&lt;&gt;1),"REVISAR datos","Correcto"))</f>
        <v/>
      </c>
    </row>
    <row r="107" customFormat="false" ht="24" hidden="false" customHeight="true" outlineLevel="0" collapsed="false">
      <c r="A107" s="19"/>
      <c r="B107" s="17"/>
      <c r="C107" s="17"/>
      <c r="D107" s="18"/>
      <c r="E107" s="2" t="str">
        <f aca="false">IF(COUNTA(A107:D107)=0,"",IF(OR(NOT(ISNUMBER(A107)),NOT(ISNUMBER(D107)),D107&lt;=0,B107=C107,COUNTIFS(Reparto!$A$8:INDEX(Reparto!$A$8:$A$11,Reparto!$E$5),B107)&lt;&gt;1,COUNTIFS(Reparto!$A$8:INDEX(Reparto!$A$8:$A$11,Reparto!$E$5),C107)&lt;&gt;1),"REVISAR datos","Correcto"))</f>
        <v/>
      </c>
    </row>
    <row r="108" customFormat="false" ht="24" hidden="false" customHeight="true" outlineLevel="0" collapsed="false">
      <c r="A108" s="19"/>
      <c r="B108" s="17"/>
      <c r="C108" s="17"/>
      <c r="D108" s="18"/>
      <c r="E108" s="2" t="str">
        <f aca="false">IF(COUNTA(A108:D108)=0,"",IF(OR(NOT(ISNUMBER(A108)),NOT(ISNUMBER(D108)),D108&lt;=0,B108=C108,COUNTIFS(Reparto!$A$8:INDEX(Reparto!$A$8:$A$11,Reparto!$E$5),B108)&lt;&gt;1,COUNTIFS(Reparto!$A$8:INDEX(Reparto!$A$8:$A$11,Reparto!$E$5),C108)&lt;&gt;1),"REVISAR datos","Correcto"))</f>
        <v/>
      </c>
    </row>
    <row r="109" customFormat="false" ht="24" hidden="false" customHeight="true" outlineLevel="0" collapsed="false">
      <c r="A109" s="19"/>
      <c r="B109" s="17"/>
      <c r="C109" s="17"/>
      <c r="D109" s="18"/>
      <c r="E109" s="2" t="str">
        <f aca="false">IF(COUNTA(A109:D109)=0,"",IF(OR(NOT(ISNUMBER(A109)),NOT(ISNUMBER(D109)),D109&lt;=0,B109=C109,COUNTIFS(Reparto!$A$8:INDEX(Reparto!$A$8:$A$11,Reparto!$E$5),B109)&lt;&gt;1,COUNTIFS(Reparto!$A$8:INDEX(Reparto!$A$8:$A$11,Reparto!$E$5),C109)&lt;&gt;1),"REVISAR datos","Correcto"))</f>
        <v/>
      </c>
    </row>
    <row r="110" customFormat="false" ht="24" hidden="false" customHeight="true" outlineLevel="0" collapsed="false">
      <c r="A110" s="19"/>
      <c r="B110" s="17"/>
      <c r="C110" s="17"/>
      <c r="D110" s="18"/>
      <c r="E110" s="2" t="str">
        <f aca="false">IF(COUNTA(A110:D110)=0,"",IF(OR(NOT(ISNUMBER(A110)),NOT(ISNUMBER(D110)),D110&lt;=0,B110=C110,COUNTIFS(Reparto!$A$8:INDEX(Reparto!$A$8:$A$11,Reparto!$E$5),B110)&lt;&gt;1,COUNTIFS(Reparto!$A$8:INDEX(Reparto!$A$8:$A$11,Reparto!$E$5),C110)&lt;&gt;1),"REVISAR datos","Correcto"))</f>
        <v/>
      </c>
    </row>
    <row r="111" customFormat="false" ht="24" hidden="false" customHeight="true" outlineLevel="0" collapsed="false">
      <c r="A111" s="19"/>
      <c r="B111" s="17"/>
      <c r="C111" s="17"/>
      <c r="D111" s="18"/>
      <c r="E111" s="2" t="str">
        <f aca="false">IF(COUNTA(A111:D111)=0,"",IF(OR(NOT(ISNUMBER(A111)),NOT(ISNUMBER(D111)),D111&lt;=0,B111=C111,COUNTIFS(Reparto!$A$8:INDEX(Reparto!$A$8:$A$11,Reparto!$E$5),B111)&lt;&gt;1,COUNTIFS(Reparto!$A$8:INDEX(Reparto!$A$8:$A$11,Reparto!$E$5),C111)&lt;&gt;1),"REVISAR datos","Correcto"))</f>
        <v/>
      </c>
    </row>
    <row r="112" customFormat="false" ht="24" hidden="false" customHeight="true" outlineLevel="0" collapsed="false">
      <c r="A112" s="19"/>
      <c r="B112" s="17"/>
      <c r="C112" s="17"/>
      <c r="D112" s="18"/>
      <c r="E112" s="2" t="str">
        <f aca="false">IF(COUNTA(A112:D112)=0,"",IF(OR(NOT(ISNUMBER(A112)),NOT(ISNUMBER(D112)),D112&lt;=0,B112=C112,COUNTIFS(Reparto!$A$8:INDEX(Reparto!$A$8:$A$11,Reparto!$E$5),B112)&lt;&gt;1,COUNTIFS(Reparto!$A$8:INDEX(Reparto!$A$8:$A$11,Reparto!$E$5),C112)&lt;&gt;1),"REVISAR datos","Correcto"))</f>
        <v/>
      </c>
    </row>
    <row r="113" customFormat="false" ht="24" hidden="false" customHeight="true" outlineLevel="0" collapsed="false">
      <c r="A113" s="19"/>
      <c r="B113" s="17"/>
      <c r="C113" s="17"/>
      <c r="D113" s="18"/>
      <c r="E113" s="2" t="str">
        <f aca="false">IF(COUNTA(A113:D113)=0,"",IF(OR(NOT(ISNUMBER(A113)),NOT(ISNUMBER(D113)),D113&lt;=0,B113=C113,COUNTIFS(Reparto!$A$8:INDEX(Reparto!$A$8:$A$11,Reparto!$E$5),B113)&lt;&gt;1,COUNTIFS(Reparto!$A$8:INDEX(Reparto!$A$8:$A$11,Reparto!$E$5),C113)&lt;&gt;1),"REVISAR datos","Correcto"))</f>
        <v/>
      </c>
    </row>
    <row r="114" customFormat="false" ht="24" hidden="false" customHeight="true" outlineLevel="0" collapsed="false">
      <c r="A114" s="19"/>
      <c r="B114" s="17"/>
      <c r="C114" s="17"/>
      <c r="D114" s="18"/>
      <c r="E114" s="2" t="str">
        <f aca="false">IF(COUNTA(A114:D114)=0,"",IF(OR(NOT(ISNUMBER(A114)),NOT(ISNUMBER(D114)),D114&lt;=0,B114=C114,COUNTIFS(Reparto!$A$8:INDEX(Reparto!$A$8:$A$11,Reparto!$E$5),B114)&lt;&gt;1,COUNTIFS(Reparto!$A$8:INDEX(Reparto!$A$8:$A$11,Reparto!$E$5),C114)&lt;&gt;1),"REVISAR datos","Correcto"))</f>
        <v/>
      </c>
    </row>
    <row r="115" customFormat="false" ht="24" hidden="false" customHeight="true" outlineLevel="0" collapsed="false">
      <c r="A115" s="19"/>
      <c r="B115" s="17"/>
      <c r="C115" s="17"/>
      <c r="D115" s="18"/>
      <c r="E115" s="2" t="str">
        <f aca="false">IF(COUNTA(A115:D115)=0,"",IF(OR(NOT(ISNUMBER(A115)),NOT(ISNUMBER(D115)),D115&lt;=0,B115=C115,COUNTIFS(Reparto!$A$8:INDEX(Reparto!$A$8:$A$11,Reparto!$E$5),B115)&lt;&gt;1,COUNTIFS(Reparto!$A$8:INDEX(Reparto!$A$8:$A$11,Reparto!$E$5),C115)&lt;&gt;1),"REVISAR datos","Correcto"))</f>
        <v/>
      </c>
    </row>
    <row r="116" customFormat="false" ht="24" hidden="false" customHeight="true" outlineLevel="0" collapsed="false">
      <c r="A116" s="19"/>
      <c r="B116" s="17"/>
      <c r="C116" s="17"/>
      <c r="D116" s="18"/>
      <c r="E116" s="2" t="str">
        <f aca="false">IF(COUNTA(A116:D116)=0,"",IF(OR(NOT(ISNUMBER(A116)),NOT(ISNUMBER(D116)),D116&lt;=0,B116=C116,COUNTIFS(Reparto!$A$8:INDEX(Reparto!$A$8:$A$11,Reparto!$E$5),B116)&lt;&gt;1,COUNTIFS(Reparto!$A$8:INDEX(Reparto!$A$8:$A$11,Reparto!$E$5),C116)&lt;&gt;1),"REVISAR datos","Correcto"))</f>
        <v/>
      </c>
    </row>
    <row r="117" customFormat="false" ht="24" hidden="false" customHeight="true" outlineLevel="0" collapsed="false">
      <c r="A117" s="19"/>
      <c r="B117" s="17"/>
      <c r="C117" s="17"/>
      <c r="D117" s="18"/>
      <c r="E117" s="2" t="str">
        <f aca="false">IF(COUNTA(A117:D117)=0,"",IF(OR(NOT(ISNUMBER(A117)),NOT(ISNUMBER(D117)),D117&lt;=0,B117=C117,COUNTIFS(Reparto!$A$8:INDEX(Reparto!$A$8:$A$11,Reparto!$E$5),B117)&lt;&gt;1,COUNTIFS(Reparto!$A$8:INDEX(Reparto!$A$8:$A$11,Reparto!$E$5),C117)&lt;&gt;1),"REVISAR datos","Correcto"))</f>
        <v/>
      </c>
    </row>
    <row r="118" customFormat="false" ht="24" hidden="false" customHeight="true" outlineLevel="0" collapsed="false">
      <c r="A118" s="19"/>
      <c r="B118" s="17"/>
      <c r="C118" s="17"/>
      <c r="D118" s="18"/>
      <c r="E118" s="2" t="str">
        <f aca="false">IF(COUNTA(A118:D118)=0,"",IF(OR(NOT(ISNUMBER(A118)),NOT(ISNUMBER(D118)),D118&lt;=0,B118=C118,COUNTIFS(Reparto!$A$8:INDEX(Reparto!$A$8:$A$11,Reparto!$E$5),B118)&lt;&gt;1,COUNTIFS(Reparto!$A$8:INDEX(Reparto!$A$8:$A$11,Reparto!$E$5),C118)&lt;&gt;1),"REVISAR datos","Correcto"))</f>
        <v/>
      </c>
    </row>
    <row r="119" customFormat="false" ht="24" hidden="false" customHeight="true" outlineLevel="0" collapsed="false">
      <c r="A119" s="19"/>
      <c r="B119" s="17"/>
      <c r="C119" s="17"/>
      <c r="D119" s="18"/>
      <c r="E119" s="2" t="str">
        <f aca="false">IF(COUNTA(A119:D119)=0,"",IF(OR(NOT(ISNUMBER(A119)),NOT(ISNUMBER(D119)),D119&lt;=0,B119=C119,COUNTIFS(Reparto!$A$8:INDEX(Reparto!$A$8:$A$11,Reparto!$E$5),B119)&lt;&gt;1,COUNTIFS(Reparto!$A$8:INDEX(Reparto!$A$8:$A$11,Reparto!$E$5),C119)&lt;&gt;1),"REVISAR datos","Correcto"))</f>
        <v/>
      </c>
    </row>
    <row r="120" customFormat="false" ht="24" hidden="false" customHeight="true" outlineLevel="0" collapsed="false">
      <c r="A120" s="19"/>
      <c r="B120" s="17"/>
      <c r="C120" s="17"/>
      <c r="D120" s="18"/>
      <c r="E120" s="2" t="str">
        <f aca="false">IF(COUNTA(A120:D120)=0,"",IF(OR(NOT(ISNUMBER(A120)),NOT(ISNUMBER(D120)),D120&lt;=0,B120=C120,COUNTIFS(Reparto!$A$8:INDEX(Reparto!$A$8:$A$11,Reparto!$E$5),B120)&lt;&gt;1,COUNTIFS(Reparto!$A$8:INDEX(Reparto!$A$8:$A$11,Reparto!$E$5),C120)&lt;&gt;1),"REVISAR datos","Correcto"))</f>
        <v/>
      </c>
    </row>
    <row r="121" customFormat="false" ht="24" hidden="false" customHeight="true" outlineLevel="0" collapsed="false">
      <c r="A121" s="19"/>
      <c r="B121" s="17"/>
      <c r="C121" s="17"/>
      <c r="D121" s="18"/>
      <c r="E121" s="2" t="str">
        <f aca="false">IF(COUNTA(A121:D121)=0,"",IF(OR(NOT(ISNUMBER(A121)),NOT(ISNUMBER(D121)),D121&lt;=0,B121=C121,COUNTIFS(Reparto!$A$8:INDEX(Reparto!$A$8:$A$11,Reparto!$E$5),B121)&lt;&gt;1,COUNTIFS(Reparto!$A$8:INDEX(Reparto!$A$8:$A$11,Reparto!$E$5),C121)&lt;&gt;1),"REVISAR datos","Correcto"))</f>
        <v/>
      </c>
    </row>
    <row r="122" customFormat="false" ht="24" hidden="false" customHeight="true" outlineLevel="0" collapsed="false">
      <c r="A122" s="19"/>
      <c r="B122" s="17"/>
      <c r="C122" s="17"/>
      <c r="D122" s="18"/>
      <c r="E122" s="2" t="str">
        <f aca="false">IF(COUNTA(A122:D122)=0,"",IF(OR(NOT(ISNUMBER(A122)),NOT(ISNUMBER(D122)),D122&lt;=0,B122=C122,COUNTIFS(Reparto!$A$8:INDEX(Reparto!$A$8:$A$11,Reparto!$E$5),B122)&lt;&gt;1,COUNTIFS(Reparto!$A$8:INDEX(Reparto!$A$8:$A$11,Reparto!$E$5),C122)&lt;&gt;1),"REVISAR datos","Correcto"))</f>
        <v/>
      </c>
    </row>
    <row r="123" customFormat="false" ht="24" hidden="false" customHeight="true" outlineLevel="0" collapsed="false">
      <c r="A123" s="19"/>
      <c r="B123" s="17"/>
      <c r="C123" s="17"/>
      <c r="D123" s="18"/>
      <c r="E123" s="2" t="str">
        <f aca="false">IF(COUNTA(A123:D123)=0,"",IF(OR(NOT(ISNUMBER(A123)),NOT(ISNUMBER(D123)),D123&lt;=0,B123=C123,COUNTIFS(Reparto!$A$8:INDEX(Reparto!$A$8:$A$11,Reparto!$E$5),B123)&lt;&gt;1,COUNTIFS(Reparto!$A$8:INDEX(Reparto!$A$8:$A$11,Reparto!$E$5),C123)&lt;&gt;1),"REVISAR datos","Correcto"))</f>
        <v/>
      </c>
    </row>
    <row r="124" customFormat="false" ht="24" hidden="false" customHeight="true" outlineLevel="0" collapsed="false">
      <c r="A124" s="19"/>
      <c r="B124" s="17"/>
      <c r="C124" s="17"/>
      <c r="D124" s="18"/>
      <c r="E124" s="2" t="str">
        <f aca="false">IF(COUNTA(A124:D124)=0,"",IF(OR(NOT(ISNUMBER(A124)),NOT(ISNUMBER(D124)),D124&lt;=0,B124=C124,COUNTIFS(Reparto!$A$8:INDEX(Reparto!$A$8:$A$11,Reparto!$E$5),B124)&lt;&gt;1,COUNTIFS(Reparto!$A$8:INDEX(Reparto!$A$8:$A$11,Reparto!$E$5),C124)&lt;&gt;1),"REVISAR datos","Correcto"))</f>
        <v/>
      </c>
    </row>
    <row r="125" customFormat="false" ht="24" hidden="false" customHeight="true" outlineLevel="0" collapsed="false">
      <c r="A125" s="19"/>
      <c r="B125" s="17"/>
      <c r="C125" s="17"/>
      <c r="D125" s="18"/>
      <c r="E125" s="2" t="str">
        <f aca="false">IF(COUNTA(A125:D125)=0,"",IF(OR(NOT(ISNUMBER(A125)),NOT(ISNUMBER(D125)),D125&lt;=0,B125=C125,COUNTIFS(Reparto!$A$8:INDEX(Reparto!$A$8:$A$11,Reparto!$E$5),B125)&lt;&gt;1,COUNTIFS(Reparto!$A$8:INDEX(Reparto!$A$8:$A$11,Reparto!$E$5),C125)&lt;&gt;1),"REVISAR datos","Correcto"))</f>
        <v/>
      </c>
    </row>
    <row r="126" customFormat="false" ht="24" hidden="false" customHeight="true" outlineLevel="0" collapsed="false">
      <c r="A126" s="19"/>
      <c r="B126" s="17"/>
      <c r="C126" s="17"/>
      <c r="D126" s="18"/>
      <c r="E126" s="2" t="str">
        <f aca="false">IF(COUNTA(A126:D126)=0,"",IF(OR(NOT(ISNUMBER(A126)),NOT(ISNUMBER(D126)),D126&lt;=0,B126=C126,COUNTIFS(Reparto!$A$8:INDEX(Reparto!$A$8:$A$11,Reparto!$E$5),B126)&lt;&gt;1,COUNTIFS(Reparto!$A$8:INDEX(Reparto!$A$8:$A$11,Reparto!$E$5),C126)&lt;&gt;1),"REVISAR datos","Correcto"))</f>
        <v/>
      </c>
    </row>
    <row r="127" customFormat="false" ht="24" hidden="false" customHeight="true" outlineLevel="0" collapsed="false">
      <c r="A127" s="19"/>
      <c r="B127" s="17"/>
      <c r="C127" s="17"/>
      <c r="D127" s="18"/>
      <c r="E127" s="2" t="str">
        <f aca="false">IF(COUNTA(A127:D127)=0,"",IF(OR(NOT(ISNUMBER(A127)),NOT(ISNUMBER(D127)),D127&lt;=0,B127=C127,COUNTIFS(Reparto!$A$8:INDEX(Reparto!$A$8:$A$11,Reparto!$E$5),B127)&lt;&gt;1,COUNTIFS(Reparto!$A$8:INDEX(Reparto!$A$8:$A$11,Reparto!$E$5),C127)&lt;&gt;1),"REVISAR datos","Correcto"))</f>
        <v/>
      </c>
    </row>
    <row r="128" customFormat="false" ht="24" hidden="false" customHeight="true" outlineLevel="0" collapsed="false">
      <c r="A128" s="19"/>
      <c r="B128" s="17"/>
      <c r="C128" s="17"/>
      <c r="D128" s="18"/>
      <c r="E128" s="2" t="str">
        <f aca="false">IF(COUNTA(A128:D128)=0,"",IF(OR(NOT(ISNUMBER(A128)),NOT(ISNUMBER(D128)),D128&lt;=0,B128=C128,COUNTIFS(Reparto!$A$8:INDEX(Reparto!$A$8:$A$11,Reparto!$E$5),B128)&lt;&gt;1,COUNTIFS(Reparto!$A$8:INDEX(Reparto!$A$8:$A$11,Reparto!$E$5),C128)&lt;&gt;1),"REVISAR datos","Correcto"))</f>
        <v/>
      </c>
    </row>
    <row r="129" customFormat="false" ht="24" hidden="false" customHeight="true" outlineLevel="0" collapsed="false">
      <c r="A129" s="19"/>
      <c r="B129" s="17"/>
      <c r="C129" s="17"/>
      <c r="D129" s="18"/>
      <c r="E129" s="2" t="str">
        <f aca="false">IF(COUNTA(A129:D129)=0,"",IF(OR(NOT(ISNUMBER(A129)),NOT(ISNUMBER(D129)),D129&lt;=0,B129=C129,COUNTIFS(Reparto!$A$8:INDEX(Reparto!$A$8:$A$11,Reparto!$E$5),B129)&lt;&gt;1,COUNTIFS(Reparto!$A$8:INDEX(Reparto!$A$8:$A$11,Reparto!$E$5),C129)&lt;&gt;1),"REVISAR datos","Correcto"))</f>
        <v/>
      </c>
    </row>
    <row r="130" customFormat="false" ht="24" hidden="false" customHeight="true" outlineLevel="0" collapsed="false">
      <c r="A130" s="19"/>
      <c r="B130" s="17"/>
      <c r="C130" s="17"/>
      <c r="D130" s="18"/>
      <c r="E130" s="2" t="str">
        <f aca="false">IF(COUNTA(A130:D130)=0,"",IF(OR(NOT(ISNUMBER(A130)),NOT(ISNUMBER(D130)),D130&lt;=0,B130=C130,COUNTIFS(Reparto!$A$8:INDEX(Reparto!$A$8:$A$11,Reparto!$E$5),B130)&lt;&gt;1,COUNTIFS(Reparto!$A$8:INDEX(Reparto!$A$8:$A$11,Reparto!$E$5),C130)&lt;&gt;1),"REVISAR datos","Correcto"))</f>
        <v/>
      </c>
    </row>
    <row r="131" customFormat="false" ht="24" hidden="false" customHeight="true" outlineLevel="0" collapsed="false">
      <c r="A131" s="19"/>
      <c r="B131" s="17"/>
      <c r="C131" s="17"/>
      <c r="D131" s="18"/>
      <c r="E131" s="2" t="str">
        <f aca="false">IF(COUNTA(A131:D131)=0,"",IF(OR(NOT(ISNUMBER(A131)),NOT(ISNUMBER(D131)),D131&lt;=0,B131=C131,COUNTIFS(Reparto!$A$8:INDEX(Reparto!$A$8:$A$11,Reparto!$E$5),B131)&lt;&gt;1,COUNTIFS(Reparto!$A$8:INDEX(Reparto!$A$8:$A$11,Reparto!$E$5),C131)&lt;&gt;1),"REVISAR datos","Correcto"))</f>
        <v/>
      </c>
    </row>
    <row r="132" customFormat="false" ht="24" hidden="false" customHeight="true" outlineLevel="0" collapsed="false">
      <c r="A132" s="19"/>
      <c r="B132" s="17"/>
      <c r="C132" s="17"/>
      <c r="D132" s="18"/>
      <c r="E132" s="2" t="str">
        <f aca="false">IF(COUNTA(A132:D132)=0,"",IF(OR(NOT(ISNUMBER(A132)),NOT(ISNUMBER(D132)),D132&lt;=0,B132=C132,COUNTIFS(Reparto!$A$8:INDEX(Reparto!$A$8:$A$11,Reparto!$E$5),B132)&lt;&gt;1,COUNTIFS(Reparto!$A$8:INDEX(Reparto!$A$8:$A$11,Reparto!$E$5),C132)&lt;&gt;1),"REVISAR datos","Correcto"))</f>
        <v/>
      </c>
    </row>
    <row r="133" customFormat="false" ht="24" hidden="false" customHeight="true" outlineLevel="0" collapsed="false">
      <c r="A133" s="19"/>
      <c r="B133" s="17"/>
      <c r="C133" s="17"/>
      <c r="D133" s="18"/>
      <c r="E133" s="2" t="str">
        <f aca="false">IF(COUNTA(A133:D133)=0,"",IF(OR(NOT(ISNUMBER(A133)),NOT(ISNUMBER(D133)),D133&lt;=0,B133=C133,COUNTIFS(Reparto!$A$8:INDEX(Reparto!$A$8:$A$11,Reparto!$E$5),B133)&lt;&gt;1,COUNTIFS(Reparto!$A$8:INDEX(Reparto!$A$8:$A$11,Reparto!$E$5),C133)&lt;&gt;1),"REVISAR datos","Correcto"))</f>
        <v/>
      </c>
    </row>
    <row r="134" customFormat="false" ht="24" hidden="false" customHeight="true" outlineLevel="0" collapsed="false">
      <c r="A134" s="19"/>
      <c r="B134" s="17"/>
      <c r="C134" s="17"/>
      <c r="D134" s="18"/>
      <c r="E134" s="2" t="str">
        <f aca="false">IF(COUNTA(A134:D134)=0,"",IF(OR(NOT(ISNUMBER(A134)),NOT(ISNUMBER(D134)),D134&lt;=0,B134=C134,COUNTIFS(Reparto!$A$8:INDEX(Reparto!$A$8:$A$11,Reparto!$E$5),B134)&lt;&gt;1,COUNTIFS(Reparto!$A$8:INDEX(Reparto!$A$8:$A$11,Reparto!$E$5),C134)&lt;&gt;1),"REVISAR datos","Correcto"))</f>
        <v/>
      </c>
    </row>
    <row r="135" customFormat="false" ht="24" hidden="false" customHeight="true" outlineLevel="0" collapsed="false">
      <c r="A135" s="19"/>
      <c r="B135" s="17"/>
      <c r="C135" s="17"/>
      <c r="D135" s="18"/>
      <c r="E135" s="2" t="str">
        <f aca="false">IF(COUNTA(A135:D135)=0,"",IF(OR(NOT(ISNUMBER(A135)),NOT(ISNUMBER(D135)),D135&lt;=0,B135=C135,COUNTIFS(Reparto!$A$8:INDEX(Reparto!$A$8:$A$11,Reparto!$E$5),B135)&lt;&gt;1,COUNTIFS(Reparto!$A$8:INDEX(Reparto!$A$8:$A$11,Reparto!$E$5),C135)&lt;&gt;1),"REVISAR datos","Correcto"))</f>
        <v/>
      </c>
    </row>
    <row r="136" customFormat="false" ht="24" hidden="false" customHeight="true" outlineLevel="0" collapsed="false">
      <c r="A136" s="19"/>
      <c r="B136" s="17"/>
      <c r="C136" s="17"/>
      <c r="D136" s="18"/>
      <c r="E136" s="2" t="str">
        <f aca="false">IF(COUNTA(A136:D136)=0,"",IF(OR(NOT(ISNUMBER(A136)),NOT(ISNUMBER(D136)),D136&lt;=0,B136=C136,COUNTIFS(Reparto!$A$8:INDEX(Reparto!$A$8:$A$11,Reparto!$E$5),B136)&lt;&gt;1,COUNTIFS(Reparto!$A$8:INDEX(Reparto!$A$8:$A$11,Reparto!$E$5),C136)&lt;&gt;1),"REVISAR datos","Correcto"))</f>
        <v/>
      </c>
    </row>
    <row r="137" customFormat="false" ht="24" hidden="false" customHeight="true" outlineLevel="0" collapsed="false">
      <c r="A137" s="19"/>
      <c r="B137" s="17"/>
      <c r="C137" s="17"/>
      <c r="D137" s="18"/>
      <c r="E137" s="2" t="str">
        <f aca="false">IF(COUNTA(A137:D137)=0,"",IF(OR(NOT(ISNUMBER(A137)),NOT(ISNUMBER(D137)),D137&lt;=0,B137=C137,COUNTIFS(Reparto!$A$8:INDEX(Reparto!$A$8:$A$11,Reparto!$E$5),B137)&lt;&gt;1,COUNTIFS(Reparto!$A$8:INDEX(Reparto!$A$8:$A$11,Reparto!$E$5),C137)&lt;&gt;1),"REVISAR datos","Correcto"))</f>
        <v/>
      </c>
    </row>
    <row r="138" customFormat="false" ht="24" hidden="false" customHeight="true" outlineLevel="0" collapsed="false">
      <c r="A138" s="19"/>
      <c r="B138" s="17"/>
      <c r="C138" s="17"/>
      <c r="D138" s="18"/>
      <c r="E138" s="2" t="str">
        <f aca="false">IF(COUNTA(A138:D138)=0,"",IF(OR(NOT(ISNUMBER(A138)),NOT(ISNUMBER(D138)),D138&lt;=0,B138=C138,COUNTIFS(Reparto!$A$8:INDEX(Reparto!$A$8:$A$11,Reparto!$E$5),B138)&lt;&gt;1,COUNTIFS(Reparto!$A$8:INDEX(Reparto!$A$8:$A$11,Reparto!$E$5),C138)&lt;&gt;1),"REVISAR datos","Correcto"))</f>
        <v/>
      </c>
    </row>
    <row r="139" customFormat="false" ht="24" hidden="false" customHeight="true" outlineLevel="0" collapsed="false">
      <c r="A139" s="19"/>
      <c r="B139" s="17"/>
      <c r="C139" s="17"/>
      <c r="D139" s="18"/>
      <c r="E139" s="2" t="str">
        <f aca="false">IF(COUNTA(A139:D139)=0,"",IF(OR(NOT(ISNUMBER(A139)),NOT(ISNUMBER(D139)),D139&lt;=0,B139=C139,COUNTIFS(Reparto!$A$8:INDEX(Reparto!$A$8:$A$11,Reparto!$E$5),B139)&lt;&gt;1,COUNTIFS(Reparto!$A$8:INDEX(Reparto!$A$8:$A$11,Reparto!$E$5),C139)&lt;&gt;1),"REVISAR datos","Correcto"))</f>
        <v/>
      </c>
    </row>
    <row r="140" customFormat="false" ht="24" hidden="false" customHeight="true" outlineLevel="0" collapsed="false">
      <c r="A140" s="19"/>
      <c r="B140" s="17"/>
      <c r="C140" s="17"/>
      <c r="D140" s="18"/>
      <c r="E140" s="2" t="str">
        <f aca="false">IF(COUNTA(A140:D140)=0,"",IF(OR(NOT(ISNUMBER(A140)),NOT(ISNUMBER(D140)),D140&lt;=0,B140=C140,COUNTIFS(Reparto!$A$8:INDEX(Reparto!$A$8:$A$11,Reparto!$E$5),B140)&lt;&gt;1,COUNTIFS(Reparto!$A$8:INDEX(Reparto!$A$8:$A$11,Reparto!$E$5),C140)&lt;&gt;1),"REVISAR datos","Correcto"))</f>
        <v/>
      </c>
    </row>
    <row r="141" customFormat="false" ht="24" hidden="false" customHeight="true" outlineLevel="0" collapsed="false">
      <c r="A141" s="19"/>
      <c r="B141" s="17"/>
      <c r="C141" s="17"/>
      <c r="D141" s="18"/>
      <c r="E141" s="2" t="str">
        <f aca="false">IF(COUNTA(A141:D141)=0,"",IF(OR(NOT(ISNUMBER(A141)),NOT(ISNUMBER(D141)),D141&lt;=0,B141=C141,COUNTIFS(Reparto!$A$8:INDEX(Reparto!$A$8:$A$11,Reparto!$E$5),B141)&lt;&gt;1,COUNTIFS(Reparto!$A$8:INDEX(Reparto!$A$8:$A$11,Reparto!$E$5),C141)&lt;&gt;1),"REVISAR datos","Correcto"))</f>
        <v/>
      </c>
    </row>
    <row r="142" customFormat="false" ht="24" hidden="false" customHeight="true" outlineLevel="0" collapsed="false">
      <c r="A142" s="19"/>
      <c r="B142" s="17"/>
      <c r="C142" s="17"/>
      <c r="D142" s="18"/>
      <c r="E142" s="2" t="str">
        <f aca="false">IF(COUNTA(A142:D142)=0,"",IF(OR(NOT(ISNUMBER(A142)),NOT(ISNUMBER(D142)),D142&lt;=0,B142=C142,COUNTIFS(Reparto!$A$8:INDEX(Reparto!$A$8:$A$11,Reparto!$E$5),B142)&lt;&gt;1,COUNTIFS(Reparto!$A$8:INDEX(Reparto!$A$8:$A$11,Reparto!$E$5),C142)&lt;&gt;1),"REVISAR datos","Correcto"))</f>
        <v/>
      </c>
    </row>
    <row r="143" customFormat="false" ht="24" hidden="false" customHeight="true" outlineLevel="0" collapsed="false">
      <c r="A143" s="19"/>
      <c r="B143" s="17"/>
      <c r="C143" s="17"/>
      <c r="D143" s="18"/>
      <c r="E143" s="2" t="str">
        <f aca="false">IF(COUNTA(A143:D143)=0,"",IF(OR(NOT(ISNUMBER(A143)),NOT(ISNUMBER(D143)),D143&lt;=0,B143=C143,COUNTIFS(Reparto!$A$8:INDEX(Reparto!$A$8:$A$11,Reparto!$E$5),B143)&lt;&gt;1,COUNTIFS(Reparto!$A$8:INDEX(Reparto!$A$8:$A$11,Reparto!$E$5),C143)&lt;&gt;1),"REVISAR datos","Correcto"))</f>
        <v/>
      </c>
    </row>
    <row r="144" customFormat="false" ht="24" hidden="false" customHeight="true" outlineLevel="0" collapsed="false">
      <c r="A144" s="19"/>
      <c r="B144" s="17"/>
      <c r="C144" s="17"/>
      <c r="D144" s="18"/>
      <c r="E144" s="2" t="str">
        <f aca="false">IF(COUNTA(A144:D144)=0,"",IF(OR(NOT(ISNUMBER(A144)),NOT(ISNUMBER(D144)),D144&lt;=0,B144=C144,COUNTIFS(Reparto!$A$8:INDEX(Reparto!$A$8:$A$11,Reparto!$E$5),B144)&lt;&gt;1,COUNTIFS(Reparto!$A$8:INDEX(Reparto!$A$8:$A$11,Reparto!$E$5),C144)&lt;&gt;1),"REVISAR datos","Correcto"))</f>
        <v/>
      </c>
    </row>
    <row r="145" customFormat="false" ht="24" hidden="false" customHeight="true" outlineLevel="0" collapsed="false">
      <c r="A145" s="19"/>
      <c r="B145" s="17"/>
      <c r="C145" s="17"/>
      <c r="D145" s="18"/>
      <c r="E145" s="2" t="str">
        <f aca="false">IF(COUNTA(A145:D145)=0,"",IF(OR(NOT(ISNUMBER(A145)),NOT(ISNUMBER(D145)),D145&lt;=0,B145=C145,COUNTIFS(Reparto!$A$8:INDEX(Reparto!$A$8:$A$11,Reparto!$E$5),B145)&lt;&gt;1,COUNTIFS(Reparto!$A$8:INDEX(Reparto!$A$8:$A$11,Reparto!$E$5),C145)&lt;&gt;1),"REVISAR datos","Correcto"))</f>
        <v/>
      </c>
    </row>
    <row r="146" customFormat="false" ht="24" hidden="false" customHeight="true" outlineLevel="0" collapsed="false">
      <c r="A146" s="19"/>
      <c r="B146" s="17"/>
      <c r="C146" s="17"/>
      <c r="D146" s="18"/>
      <c r="E146" s="2" t="str">
        <f aca="false">IF(COUNTA(A146:D146)=0,"",IF(OR(NOT(ISNUMBER(A146)),NOT(ISNUMBER(D146)),D146&lt;=0,B146=C146,COUNTIFS(Reparto!$A$8:INDEX(Reparto!$A$8:$A$11,Reparto!$E$5),B146)&lt;&gt;1,COUNTIFS(Reparto!$A$8:INDEX(Reparto!$A$8:$A$11,Reparto!$E$5),C146)&lt;&gt;1),"REVISAR datos","Correcto"))</f>
        <v/>
      </c>
    </row>
    <row r="147" customFormat="false" ht="24" hidden="false" customHeight="true" outlineLevel="0" collapsed="false">
      <c r="A147" s="19"/>
      <c r="B147" s="17"/>
      <c r="C147" s="17"/>
      <c r="D147" s="18"/>
      <c r="E147" s="2" t="str">
        <f aca="false">IF(COUNTA(A147:D147)=0,"",IF(OR(NOT(ISNUMBER(A147)),NOT(ISNUMBER(D147)),D147&lt;=0,B147=C147,COUNTIFS(Reparto!$A$8:INDEX(Reparto!$A$8:$A$11,Reparto!$E$5),B147)&lt;&gt;1,COUNTIFS(Reparto!$A$8:INDEX(Reparto!$A$8:$A$11,Reparto!$E$5),C147)&lt;&gt;1),"REVISAR datos","Correcto"))</f>
        <v/>
      </c>
    </row>
    <row r="148" customFormat="false" ht="24" hidden="false" customHeight="true" outlineLevel="0" collapsed="false">
      <c r="A148" s="19"/>
      <c r="B148" s="17"/>
      <c r="C148" s="17"/>
      <c r="D148" s="18"/>
      <c r="E148" s="2" t="str">
        <f aca="false">IF(COUNTA(A148:D148)=0,"",IF(OR(NOT(ISNUMBER(A148)),NOT(ISNUMBER(D148)),D148&lt;=0,B148=C148,COUNTIFS(Reparto!$A$8:INDEX(Reparto!$A$8:$A$11,Reparto!$E$5),B148)&lt;&gt;1,COUNTIFS(Reparto!$A$8:INDEX(Reparto!$A$8:$A$11,Reparto!$E$5),C148)&lt;&gt;1),"REVISAR datos","Correcto"))</f>
        <v/>
      </c>
    </row>
    <row r="149" customFormat="false" ht="24" hidden="false" customHeight="true" outlineLevel="0" collapsed="false">
      <c r="A149" s="19"/>
      <c r="B149" s="17"/>
      <c r="C149" s="17"/>
      <c r="D149" s="18"/>
      <c r="E149" s="2" t="str">
        <f aca="false">IF(COUNTA(A149:D149)=0,"",IF(OR(NOT(ISNUMBER(A149)),NOT(ISNUMBER(D149)),D149&lt;=0,B149=C149,COUNTIFS(Reparto!$A$8:INDEX(Reparto!$A$8:$A$11,Reparto!$E$5),B149)&lt;&gt;1,COUNTIFS(Reparto!$A$8:INDEX(Reparto!$A$8:$A$11,Reparto!$E$5),C149)&lt;&gt;1),"REVISAR datos","Correcto"))</f>
        <v/>
      </c>
    </row>
    <row r="150" customFormat="false" ht="24" hidden="false" customHeight="true" outlineLevel="0" collapsed="false">
      <c r="A150" s="19"/>
      <c r="B150" s="17"/>
      <c r="C150" s="17"/>
      <c r="D150" s="18"/>
      <c r="E150" s="2" t="str">
        <f aca="false">IF(COUNTA(A150:D150)=0,"",IF(OR(NOT(ISNUMBER(A150)),NOT(ISNUMBER(D150)),D150&lt;=0,B150=C150,COUNTIFS(Reparto!$A$8:INDEX(Reparto!$A$8:$A$11,Reparto!$E$5),B150)&lt;&gt;1,COUNTIFS(Reparto!$A$8:INDEX(Reparto!$A$8:$A$11,Reparto!$E$5),C150)&lt;&gt;1),"REVISAR datos","Correcto"))</f>
        <v/>
      </c>
    </row>
    <row r="151" customFormat="false" ht="24" hidden="false" customHeight="true" outlineLevel="0" collapsed="false">
      <c r="A151" s="19"/>
      <c r="B151" s="17"/>
      <c r="C151" s="17"/>
      <c r="D151" s="18"/>
      <c r="E151" s="2" t="str">
        <f aca="false">IF(COUNTA(A151:D151)=0,"",IF(OR(NOT(ISNUMBER(A151)),NOT(ISNUMBER(D151)),D151&lt;=0,B151=C151,COUNTIFS(Reparto!$A$8:INDEX(Reparto!$A$8:$A$11,Reparto!$E$5),B151)&lt;&gt;1,COUNTIFS(Reparto!$A$8:INDEX(Reparto!$A$8:$A$11,Reparto!$E$5),C151)&lt;&gt;1),"REVISAR datos","Correcto"))</f>
        <v/>
      </c>
    </row>
    <row r="152" customFormat="false" ht="24" hidden="false" customHeight="true" outlineLevel="0" collapsed="false">
      <c r="A152" s="19"/>
      <c r="B152" s="17"/>
      <c r="C152" s="17"/>
      <c r="D152" s="18"/>
      <c r="E152" s="2" t="str">
        <f aca="false">IF(COUNTA(A152:D152)=0,"",IF(OR(NOT(ISNUMBER(A152)),NOT(ISNUMBER(D152)),D152&lt;=0,B152=C152,COUNTIFS(Reparto!$A$8:INDEX(Reparto!$A$8:$A$11,Reparto!$E$5),B152)&lt;&gt;1,COUNTIFS(Reparto!$A$8:INDEX(Reparto!$A$8:$A$11,Reparto!$E$5),C152)&lt;&gt;1),"REVISAR datos","Correcto"))</f>
        <v/>
      </c>
    </row>
    <row r="153" customFormat="false" ht="24" hidden="false" customHeight="true" outlineLevel="0" collapsed="false">
      <c r="A153" s="19"/>
      <c r="B153" s="17"/>
      <c r="C153" s="17"/>
      <c r="D153" s="18"/>
      <c r="E153" s="2" t="str">
        <f aca="false">IF(COUNTA(A153:D153)=0,"",IF(OR(NOT(ISNUMBER(A153)),NOT(ISNUMBER(D153)),D153&lt;=0,B153=C153,COUNTIFS(Reparto!$A$8:INDEX(Reparto!$A$8:$A$11,Reparto!$E$5),B153)&lt;&gt;1,COUNTIFS(Reparto!$A$8:INDEX(Reparto!$A$8:$A$11,Reparto!$E$5),C153)&lt;&gt;1),"REVISAR datos","Correcto"))</f>
        <v/>
      </c>
    </row>
    <row r="154" customFormat="false" ht="24" hidden="false" customHeight="true" outlineLevel="0" collapsed="false">
      <c r="A154" s="19"/>
      <c r="B154" s="17"/>
      <c r="C154" s="17"/>
      <c r="D154" s="18"/>
      <c r="E154" s="2" t="str">
        <f aca="false">IF(COUNTA(A154:D154)=0,"",IF(OR(NOT(ISNUMBER(A154)),NOT(ISNUMBER(D154)),D154&lt;=0,B154=C154,COUNTIFS(Reparto!$A$8:INDEX(Reparto!$A$8:$A$11,Reparto!$E$5),B154)&lt;&gt;1,COUNTIFS(Reparto!$A$8:INDEX(Reparto!$A$8:$A$11,Reparto!$E$5),C154)&lt;&gt;1),"REVISAR datos","Correcto"))</f>
        <v/>
      </c>
    </row>
    <row r="155" customFormat="false" ht="24" hidden="false" customHeight="true" outlineLevel="0" collapsed="false">
      <c r="A155" s="19"/>
      <c r="B155" s="17"/>
      <c r="C155" s="17"/>
      <c r="D155" s="18"/>
      <c r="E155" s="2" t="str">
        <f aca="false">IF(COUNTA(A155:D155)=0,"",IF(OR(NOT(ISNUMBER(A155)),NOT(ISNUMBER(D155)),D155&lt;=0,B155=C155,COUNTIFS(Reparto!$A$8:INDEX(Reparto!$A$8:$A$11,Reparto!$E$5),B155)&lt;&gt;1,COUNTIFS(Reparto!$A$8:INDEX(Reparto!$A$8:$A$11,Reparto!$E$5),C155)&lt;&gt;1),"REVISAR datos","Correcto"))</f>
        <v/>
      </c>
    </row>
    <row r="156" customFormat="false" ht="24" hidden="false" customHeight="true" outlineLevel="0" collapsed="false">
      <c r="A156" s="19"/>
      <c r="B156" s="17"/>
      <c r="C156" s="17"/>
      <c r="D156" s="18"/>
      <c r="E156" s="2" t="str">
        <f aca="false">IF(COUNTA(A156:D156)=0,"",IF(OR(NOT(ISNUMBER(A156)),NOT(ISNUMBER(D156)),D156&lt;=0,B156=C156,COUNTIFS(Reparto!$A$8:INDEX(Reparto!$A$8:$A$11,Reparto!$E$5),B156)&lt;&gt;1,COUNTIFS(Reparto!$A$8:INDEX(Reparto!$A$8:$A$11,Reparto!$E$5),C156)&lt;&gt;1),"REVISAR datos","Correcto"))</f>
        <v/>
      </c>
    </row>
    <row r="157" customFormat="false" ht="24" hidden="false" customHeight="true" outlineLevel="0" collapsed="false">
      <c r="A157" s="19"/>
      <c r="B157" s="17"/>
      <c r="C157" s="17"/>
      <c r="D157" s="18"/>
      <c r="E157" s="2" t="str">
        <f aca="false">IF(COUNTA(A157:D157)=0,"",IF(OR(NOT(ISNUMBER(A157)),NOT(ISNUMBER(D157)),D157&lt;=0,B157=C157,COUNTIFS(Reparto!$A$8:INDEX(Reparto!$A$8:$A$11,Reparto!$E$5),B157)&lt;&gt;1,COUNTIFS(Reparto!$A$8:INDEX(Reparto!$A$8:$A$11,Reparto!$E$5),C157)&lt;&gt;1),"REVISAR datos","Correcto"))</f>
        <v/>
      </c>
    </row>
    <row r="158" customFormat="false" ht="24" hidden="false" customHeight="true" outlineLevel="0" collapsed="false">
      <c r="A158" s="19"/>
      <c r="B158" s="17"/>
      <c r="C158" s="17"/>
      <c r="D158" s="18"/>
      <c r="E158" s="2" t="str">
        <f aca="false">IF(COUNTA(A158:D158)=0,"",IF(OR(NOT(ISNUMBER(A158)),NOT(ISNUMBER(D158)),D158&lt;=0,B158=C158,COUNTIFS(Reparto!$A$8:INDEX(Reparto!$A$8:$A$11,Reparto!$E$5),B158)&lt;&gt;1,COUNTIFS(Reparto!$A$8:INDEX(Reparto!$A$8:$A$11,Reparto!$E$5),C158)&lt;&gt;1),"REVISAR datos","Correcto"))</f>
        <v/>
      </c>
    </row>
    <row r="159" customFormat="false" ht="24" hidden="false" customHeight="true" outlineLevel="0" collapsed="false">
      <c r="A159" s="19"/>
      <c r="B159" s="17"/>
      <c r="C159" s="17"/>
      <c r="D159" s="18"/>
      <c r="E159" s="2" t="str">
        <f aca="false">IF(COUNTA(A159:D159)=0,"",IF(OR(NOT(ISNUMBER(A159)),NOT(ISNUMBER(D159)),D159&lt;=0,B159=C159,COUNTIFS(Reparto!$A$8:INDEX(Reparto!$A$8:$A$11,Reparto!$E$5),B159)&lt;&gt;1,COUNTIFS(Reparto!$A$8:INDEX(Reparto!$A$8:$A$11,Reparto!$E$5),C159)&lt;&gt;1),"REVISAR datos","Correcto"))</f>
        <v/>
      </c>
    </row>
    <row r="160" customFormat="false" ht="24" hidden="false" customHeight="true" outlineLevel="0" collapsed="false">
      <c r="A160" s="19"/>
      <c r="B160" s="17"/>
      <c r="C160" s="17"/>
      <c r="D160" s="18"/>
      <c r="E160" s="2" t="str">
        <f aca="false">IF(COUNTA(A160:D160)=0,"",IF(OR(NOT(ISNUMBER(A160)),NOT(ISNUMBER(D160)),D160&lt;=0,B160=C160,COUNTIFS(Reparto!$A$8:INDEX(Reparto!$A$8:$A$11,Reparto!$E$5),B160)&lt;&gt;1,COUNTIFS(Reparto!$A$8:INDEX(Reparto!$A$8:$A$11,Reparto!$E$5),C160)&lt;&gt;1),"REVISAR datos","Correcto"))</f>
        <v/>
      </c>
    </row>
    <row r="161" customFormat="false" ht="24" hidden="false" customHeight="true" outlineLevel="0" collapsed="false">
      <c r="A161" s="19"/>
      <c r="B161" s="17"/>
      <c r="C161" s="17"/>
      <c r="D161" s="18"/>
      <c r="E161" s="2" t="str">
        <f aca="false">IF(COUNTA(A161:D161)=0,"",IF(OR(NOT(ISNUMBER(A161)),NOT(ISNUMBER(D161)),D161&lt;=0,B161=C161,COUNTIFS(Reparto!$A$8:INDEX(Reparto!$A$8:$A$11,Reparto!$E$5),B161)&lt;&gt;1,COUNTIFS(Reparto!$A$8:INDEX(Reparto!$A$8:$A$11,Reparto!$E$5),C161)&lt;&gt;1),"REVISAR datos","Correcto"))</f>
        <v/>
      </c>
    </row>
    <row r="162" customFormat="false" ht="24" hidden="false" customHeight="true" outlineLevel="0" collapsed="false">
      <c r="A162" s="19"/>
      <c r="B162" s="17"/>
      <c r="C162" s="17"/>
      <c r="D162" s="18"/>
      <c r="E162" s="2" t="str">
        <f aca="false">IF(COUNTA(A162:D162)=0,"",IF(OR(NOT(ISNUMBER(A162)),NOT(ISNUMBER(D162)),D162&lt;=0,B162=C162,COUNTIFS(Reparto!$A$8:INDEX(Reparto!$A$8:$A$11,Reparto!$E$5),B162)&lt;&gt;1,COUNTIFS(Reparto!$A$8:INDEX(Reparto!$A$8:$A$11,Reparto!$E$5),C162)&lt;&gt;1),"REVISAR datos","Correcto"))</f>
        <v/>
      </c>
    </row>
    <row r="163" customFormat="false" ht="24" hidden="false" customHeight="true" outlineLevel="0" collapsed="false">
      <c r="A163" s="19"/>
      <c r="B163" s="17"/>
      <c r="C163" s="17"/>
      <c r="D163" s="18"/>
      <c r="E163" s="2" t="str">
        <f aca="false">IF(COUNTA(A163:D163)=0,"",IF(OR(NOT(ISNUMBER(A163)),NOT(ISNUMBER(D163)),D163&lt;=0,B163=C163,COUNTIFS(Reparto!$A$8:INDEX(Reparto!$A$8:$A$11,Reparto!$E$5),B163)&lt;&gt;1,COUNTIFS(Reparto!$A$8:INDEX(Reparto!$A$8:$A$11,Reparto!$E$5),C163)&lt;&gt;1),"REVISAR datos","Correcto"))</f>
        <v/>
      </c>
    </row>
    <row r="164" customFormat="false" ht="24" hidden="false" customHeight="true" outlineLevel="0" collapsed="false">
      <c r="A164" s="19"/>
      <c r="B164" s="17"/>
      <c r="C164" s="17"/>
      <c r="D164" s="18"/>
      <c r="E164" s="2" t="str">
        <f aca="false">IF(COUNTA(A164:D164)=0,"",IF(OR(NOT(ISNUMBER(A164)),NOT(ISNUMBER(D164)),D164&lt;=0,B164=C164,COUNTIFS(Reparto!$A$8:INDEX(Reparto!$A$8:$A$11,Reparto!$E$5),B164)&lt;&gt;1,COUNTIFS(Reparto!$A$8:INDEX(Reparto!$A$8:$A$11,Reparto!$E$5),C164)&lt;&gt;1),"REVISAR datos","Correcto"))</f>
        <v/>
      </c>
    </row>
    <row r="165" customFormat="false" ht="24" hidden="false" customHeight="true" outlineLevel="0" collapsed="false">
      <c r="A165" s="19"/>
      <c r="B165" s="17"/>
      <c r="C165" s="17"/>
      <c r="D165" s="18"/>
      <c r="E165" s="2" t="str">
        <f aca="false">IF(COUNTA(A165:D165)=0,"",IF(OR(NOT(ISNUMBER(A165)),NOT(ISNUMBER(D165)),D165&lt;=0,B165=C165,COUNTIFS(Reparto!$A$8:INDEX(Reparto!$A$8:$A$11,Reparto!$E$5),B165)&lt;&gt;1,COUNTIFS(Reparto!$A$8:INDEX(Reparto!$A$8:$A$11,Reparto!$E$5),C165)&lt;&gt;1),"REVISAR datos","Correcto"))</f>
        <v/>
      </c>
    </row>
    <row r="166" customFormat="false" ht="24" hidden="false" customHeight="true" outlineLevel="0" collapsed="false">
      <c r="A166" s="19"/>
      <c r="B166" s="17"/>
      <c r="C166" s="17"/>
      <c r="D166" s="18"/>
      <c r="E166" s="2" t="str">
        <f aca="false">IF(COUNTA(A166:D166)=0,"",IF(OR(NOT(ISNUMBER(A166)),NOT(ISNUMBER(D166)),D166&lt;=0,B166=C166,COUNTIFS(Reparto!$A$8:INDEX(Reparto!$A$8:$A$11,Reparto!$E$5),B166)&lt;&gt;1,COUNTIFS(Reparto!$A$8:INDEX(Reparto!$A$8:$A$11,Reparto!$E$5),C166)&lt;&gt;1),"REVISAR datos","Correcto"))</f>
        <v/>
      </c>
    </row>
    <row r="167" customFormat="false" ht="24" hidden="false" customHeight="true" outlineLevel="0" collapsed="false">
      <c r="A167" s="19"/>
      <c r="B167" s="17"/>
      <c r="C167" s="17"/>
      <c r="D167" s="18"/>
      <c r="E167" s="2" t="str">
        <f aca="false">IF(COUNTA(A167:D167)=0,"",IF(OR(NOT(ISNUMBER(A167)),NOT(ISNUMBER(D167)),D167&lt;=0,B167=C167,COUNTIFS(Reparto!$A$8:INDEX(Reparto!$A$8:$A$11,Reparto!$E$5),B167)&lt;&gt;1,COUNTIFS(Reparto!$A$8:INDEX(Reparto!$A$8:$A$11,Reparto!$E$5),C167)&lt;&gt;1),"REVISAR datos","Correcto"))</f>
        <v/>
      </c>
    </row>
    <row r="168" customFormat="false" ht="24" hidden="false" customHeight="true" outlineLevel="0" collapsed="false">
      <c r="A168" s="19"/>
      <c r="B168" s="17"/>
      <c r="C168" s="17"/>
      <c r="D168" s="18"/>
      <c r="E168" s="2" t="str">
        <f aca="false">IF(COUNTA(A168:D168)=0,"",IF(OR(NOT(ISNUMBER(A168)),NOT(ISNUMBER(D168)),D168&lt;=0,B168=C168,COUNTIFS(Reparto!$A$8:INDEX(Reparto!$A$8:$A$11,Reparto!$E$5),B168)&lt;&gt;1,COUNTIFS(Reparto!$A$8:INDEX(Reparto!$A$8:$A$11,Reparto!$E$5),C168)&lt;&gt;1),"REVISAR datos","Correcto"))</f>
        <v/>
      </c>
    </row>
    <row r="169" customFormat="false" ht="24" hidden="false" customHeight="true" outlineLevel="0" collapsed="false">
      <c r="A169" s="19"/>
      <c r="B169" s="17"/>
      <c r="C169" s="17"/>
      <c r="D169" s="18"/>
      <c r="E169" s="2" t="str">
        <f aca="false">IF(COUNTA(A169:D169)=0,"",IF(OR(NOT(ISNUMBER(A169)),NOT(ISNUMBER(D169)),D169&lt;=0,B169=C169,COUNTIFS(Reparto!$A$8:INDEX(Reparto!$A$8:$A$11,Reparto!$E$5),B169)&lt;&gt;1,COUNTIFS(Reparto!$A$8:INDEX(Reparto!$A$8:$A$11,Reparto!$E$5),C169)&lt;&gt;1),"REVISAR datos","Correcto"))</f>
        <v/>
      </c>
    </row>
    <row r="170" customFormat="false" ht="24" hidden="false" customHeight="true" outlineLevel="0" collapsed="false">
      <c r="A170" s="19"/>
      <c r="B170" s="17"/>
      <c r="C170" s="17"/>
      <c r="D170" s="18"/>
      <c r="E170" s="2" t="str">
        <f aca="false">IF(COUNTA(A170:D170)=0,"",IF(OR(NOT(ISNUMBER(A170)),NOT(ISNUMBER(D170)),D170&lt;=0,B170=C170,COUNTIFS(Reparto!$A$8:INDEX(Reparto!$A$8:$A$11,Reparto!$E$5),B170)&lt;&gt;1,COUNTIFS(Reparto!$A$8:INDEX(Reparto!$A$8:$A$11,Reparto!$E$5),C170)&lt;&gt;1),"REVISAR datos","Correcto"))</f>
        <v/>
      </c>
    </row>
    <row r="171" customFormat="false" ht="24" hidden="false" customHeight="true" outlineLevel="0" collapsed="false">
      <c r="A171" s="19"/>
      <c r="B171" s="17"/>
      <c r="C171" s="17"/>
      <c r="D171" s="18"/>
      <c r="E171" s="2" t="str">
        <f aca="false">IF(COUNTA(A171:D171)=0,"",IF(OR(NOT(ISNUMBER(A171)),NOT(ISNUMBER(D171)),D171&lt;=0,B171=C171,COUNTIFS(Reparto!$A$8:INDEX(Reparto!$A$8:$A$11,Reparto!$E$5),B171)&lt;&gt;1,COUNTIFS(Reparto!$A$8:INDEX(Reparto!$A$8:$A$11,Reparto!$E$5),C171)&lt;&gt;1),"REVISAR datos","Correcto"))</f>
        <v/>
      </c>
    </row>
    <row r="172" customFormat="false" ht="24" hidden="false" customHeight="true" outlineLevel="0" collapsed="false">
      <c r="A172" s="19"/>
      <c r="B172" s="17"/>
      <c r="C172" s="17"/>
      <c r="D172" s="18"/>
      <c r="E172" s="2" t="str">
        <f aca="false">IF(COUNTA(A172:D172)=0,"",IF(OR(NOT(ISNUMBER(A172)),NOT(ISNUMBER(D172)),D172&lt;=0,B172=C172,COUNTIFS(Reparto!$A$8:INDEX(Reparto!$A$8:$A$11,Reparto!$E$5),B172)&lt;&gt;1,COUNTIFS(Reparto!$A$8:INDEX(Reparto!$A$8:$A$11,Reparto!$E$5),C172)&lt;&gt;1),"REVISAR datos","Correcto"))</f>
        <v/>
      </c>
    </row>
    <row r="173" customFormat="false" ht="24" hidden="false" customHeight="true" outlineLevel="0" collapsed="false">
      <c r="A173" s="19"/>
      <c r="B173" s="17"/>
      <c r="C173" s="17"/>
      <c r="D173" s="18"/>
      <c r="E173" s="2" t="str">
        <f aca="false">IF(COUNTA(A173:D173)=0,"",IF(OR(NOT(ISNUMBER(A173)),NOT(ISNUMBER(D173)),D173&lt;=0,B173=C173,COUNTIFS(Reparto!$A$8:INDEX(Reparto!$A$8:$A$11,Reparto!$E$5),B173)&lt;&gt;1,COUNTIFS(Reparto!$A$8:INDEX(Reparto!$A$8:$A$11,Reparto!$E$5),C173)&lt;&gt;1),"REVISAR datos","Correcto"))</f>
        <v/>
      </c>
    </row>
    <row r="174" customFormat="false" ht="24" hidden="false" customHeight="true" outlineLevel="0" collapsed="false">
      <c r="A174" s="19"/>
      <c r="B174" s="17"/>
      <c r="C174" s="17"/>
      <c r="D174" s="18"/>
      <c r="E174" s="2" t="str">
        <f aca="false">IF(COUNTA(A174:D174)=0,"",IF(OR(NOT(ISNUMBER(A174)),NOT(ISNUMBER(D174)),D174&lt;=0,B174=C174,COUNTIFS(Reparto!$A$8:INDEX(Reparto!$A$8:$A$11,Reparto!$E$5),B174)&lt;&gt;1,COUNTIFS(Reparto!$A$8:INDEX(Reparto!$A$8:$A$11,Reparto!$E$5),C174)&lt;&gt;1),"REVISAR datos","Correcto"))</f>
        <v/>
      </c>
    </row>
    <row r="175" customFormat="false" ht="24" hidden="false" customHeight="true" outlineLevel="0" collapsed="false">
      <c r="A175" s="19"/>
      <c r="B175" s="17"/>
      <c r="C175" s="17"/>
      <c r="D175" s="18"/>
      <c r="E175" s="2" t="str">
        <f aca="false">IF(COUNTA(A175:D175)=0,"",IF(OR(NOT(ISNUMBER(A175)),NOT(ISNUMBER(D175)),D175&lt;=0,B175=C175,COUNTIFS(Reparto!$A$8:INDEX(Reparto!$A$8:$A$11,Reparto!$E$5),B175)&lt;&gt;1,COUNTIFS(Reparto!$A$8:INDEX(Reparto!$A$8:$A$11,Reparto!$E$5),C175)&lt;&gt;1),"REVISAR datos","Correcto"))</f>
        <v/>
      </c>
    </row>
    <row r="176" customFormat="false" ht="24" hidden="false" customHeight="true" outlineLevel="0" collapsed="false">
      <c r="A176" s="19"/>
      <c r="B176" s="17"/>
      <c r="C176" s="17"/>
      <c r="D176" s="18"/>
      <c r="E176" s="2" t="str">
        <f aca="false">IF(COUNTA(A176:D176)=0,"",IF(OR(NOT(ISNUMBER(A176)),NOT(ISNUMBER(D176)),D176&lt;=0,B176=C176,COUNTIFS(Reparto!$A$8:INDEX(Reparto!$A$8:$A$11,Reparto!$E$5),B176)&lt;&gt;1,COUNTIFS(Reparto!$A$8:INDEX(Reparto!$A$8:$A$11,Reparto!$E$5),C176)&lt;&gt;1),"REVISAR datos","Correcto"))</f>
        <v/>
      </c>
    </row>
    <row r="177" customFormat="false" ht="24" hidden="false" customHeight="true" outlineLevel="0" collapsed="false">
      <c r="A177" s="19"/>
      <c r="B177" s="17"/>
      <c r="C177" s="17"/>
      <c r="D177" s="18"/>
      <c r="E177" s="2" t="str">
        <f aca="false">IF(COUNTA(A177:D177)=0,"",IF(OR(NOT(ISNUMBER(A177)),NOT(ISNUMBER(D177)),D177&lt;=0,B177=C177,COUNTIFS(Reparto!$A$8:INDEX(Reparto!$A$8:$A$11,Reparto!$E$5),B177)&lt;&gt;1,COUNTIFS(Reparto!$A$8:INDEX(Reparto!$A$8:$A$11,Reparto!$E$5),C177)&lt;&gt;1),"REVISAR datos","Correcto"))</f>
        <v/>
      </c>
    </row>
    <row r="178" customFormat="false" ht="24" hidden="false" customHeight="true" outlineLevel="0" collapsed="false">
      <c r="A178" s="19"/>
      <c r="B178" s="17"/>
      <c r="C178" s="17"/>
      <c r="D178" s="18"/>
      <c r="E178" s="2" t="str">
        <f aca="false">IF(COUNTA(A178:D178)=0,"",IF(OR(NOT(ISNUMBER(A178)),NOT(ISNUMBER(D178)),D178&lt;=0,B178=C178,COUNTIFS(Reparto!$A$8:INDEX(Reparto!$A$8:$A$11,Reparto!$E$5),B178)&lt;&gt;1,COUNTIFS(Reparto!$A$8:INDEX(Reparto!$A$8:$A$11,Reparto!$E$5),C178)&lt;&gt;1),"REVISAR datos","Correcto"))</f>
        <v/>
      </c>
    </row>
    <row r="179" customFormat="false" ht="24" hidden="false" customHeight="true" outlineLevel="0" collapsed="false">
      <c r="A179" s="19"/>
      <c r="B179" s="17"/>
      <c r="C179" s="17"/>
      <c r="D179" s="18"/>
      <c r="E179" s="2" t="str">
        <f aca="false">IF(COUNTA(A179:D179)=0,"",IF(OR(NOT(ISNUMBER(A179)),NOT(ISNUMBER(D179)),D179&lt;=0,B179=C179,COUNTIFS(Reparto!$A$8:INDEX(Reparto!$A$8:$A$11,Reparto!$E$5),B179)&lt;&gt;1,COUNTIFS(Reparto!$A$8:INDEX(Reparto!$A$8:$A$11,Reparto!$E$5),C179)&lt;&gt;1),"REVISAR datos","Correcto"))</f>
        <v/>
      </c>
    </row>
    <row r="180" customFormat="false" ht="24" hidden="false" customHeight="true" outlineLevel="0" collapsed="false">
      <c r="A180" s="19"/>
      <c r="B180" s="17"/>
      <c r="C180" s="17"/>
      <c r="D180" s="18"/>
      <c r="E180" s="2" t="str">
        <f aca="false">IF(COUNTA(A180:D180)=0,"",IF(OR(NOT(ISNUMBER(A180)),NOT(ISNUMBER(D180)),D180&lt;=0,B180=C180,COUNTIFS(Reparto!$A$8:INDEX(Reparto!$A$8:$A$11,Reparto!$E$5),B180)&lt;&gt;1,COUNTIFS(Reparto!$A$8:INDEX(Reparto!$A$8:$A$11,Reparto!$E$5),C180)&lt;&gt;1),"REVISAR datos","Correcto"))</f>
        <v/>
      </c>
    </row>
    <row r="181" customFormat="false" ht="24" hidden="false" customHeight="true" outlineLevel="0" collapsed="false">
      <c r="A181" s="19"/>
      <c r="B181" s="17"/>
      <c r="C181" s="17"/>
      <c r="D181" s="18"/>
      <c r="E181" s="2" t="str">
        <f aca="false">IF(COUNTA(A181:D181)=0,"",IF(OR(NOT(ISNUMBER(A181)),NOT(ISNUMBER(D181)),D181&lt;=0,B181=C181,COUNTIFS(Reparto!$A$8:INDEX(Reparto!$A$8:$A$11,Reparto!$E$5),B181)&lt;&gt;1,COUNTIFS(Reparto!$A$8:INDEX(Reparto!$A$8:$A$11,Reparto!$E$5),C181)&lt;&gt;1),"REVISAR datos","Correcto"))</f>
        <v/>
      </c>
    </row>
    <row r="182" customFormat="false" ht="24" hidden="false" customHeight="true" outlineLevel="0" collapsed="false">
      <c r="A182" s="19"/>
      <c r="B182" s="17"/>
      <c r="C182" s="17"/>
      <c r="D182" s="18"/>
      <c r="E182" s="2" t="str">
        <f aca="false">IF(COUNTA(A182:D182)=0,"",IF(OR(NOT(ISNUMBER(A182)),NOT(ISNUMBER(D182)),D182&lt;=0,B182=C182,COUNTIFS(Reparto!$A$8:INDEX(Reparto!$A$8:$A$11,Reparto!$E$5),B182)&lt;&gt;1,COUNTIFS(Reparto!$A$8:INDEX(Reparto!$A$8:$A$11,Reparto!$E$5),C182)&lt;&gt;1),"REVISAR datos","Correcto"))</f>
        <v/>
      </c>
    </row>
    <row r="183" customFormat="false" ht="24" hidden="false" customHeight="true" outlineLevel="0" collapsed="false">
      <c r="A183" s="19"/>
      <c r="B183" s="17"/>
      <c r="C183" s="17"/>
      <c r="D183" s="18"/>
      <c r="E183" s="2" t="str">
        <f aca="false">IF(COUNTA(A183:D183)=0,"",IF(OR(NOT(ISNUMBER(A183)),NOT(ISNUMBER(D183)),D183&lt;=0,B183=C183,COUNTIFS(Reparto!$A$8:INDEX(Reparto!$A$8:$A$11,Reparto!$E$5),B183)&lt;&gt;1,COUNTIFS(Reparto!$A$8:INDEX(Reparto!$A$8:$A$11,Reparto!$E$5),C183)&lt;&gt;1),"REVISAR datos","Correcto"))</f>
        <v/>
      </c>
    </row>
    <row r="184" customFormat="false" ht="24" hidden="false" customHeight="true" outlineLevel="0" collapsed="false">
      <c r="A184" s="19"/>
      <c r="B184" s="17"/>
      <c r="C184" s="17"/>
      <c r="D184" s="18"/>
      <c r="E184" s="2" t="str">
        <f aca="false">IF(COUNTA(A184:D184)=0,"",IF(OR(NOT(ISNUMBER(A184)),NOT(ISNUMBER(D184)),D184&lt;=0,B184=C184,COUNTIFS(Reparto!$A$8:INDEX(Reparto!$A$8:$A$11,Reparto!$E$5),B184)&lt;&gt;1,COUNTIFS(Reparto!$A$8:INDEX(Reparto!$A$8:$A$11,Reparto!$E$5),C184)&lt;&gt;1),"REVISAR datos","Correcto"))</f>
        <v/>
      </c>
    </row>
    <row r="185" customFormat="false" ht="24" hidden="false" customHeight="true" outlineLevel="0" collapsed="false">
      <c r="A185" s="19"/>
      <c r="B185" s="17"/>
      <c r="C185" s="17"/>
      <c r="D185" s="18"/>
      <c r="E185" s="2" t="str">
        <f aca="false">IF(COUNTA(A185:D185)=0,"",IF(OR(NOT(ISNUMBER(A185)),NOT(ISNUMBER(D185)),D185&lt;=0,B185=C185,COUNTIFS(Reparto!$A$8:INDEX(Reparto!$A$8:$A$11,Reparto!$E$5),B185)&lt;&gt;1,COUNTIFS(Reparto!$A$8:INDEX(Reparto!$A$8:$A$11,Reparto!$E$5),C185)&lt;&gt;1),"REVISAR datos","Correcto"))</f>
        <v/>
      </c>
    </row>
    <row r="186" customFormat="false" ht="24" hidden="false" customHeight="true" outlineLevel="0" collapsed="false">
      <c r="A186" s="19"/>
      <c r="B186" s="17"/>
      <c r="C186" s="17"/>
      <c r="D186" s="18"/>
      <c r="E186" s="2" t="str">
        <f aca="false">IF(COUNTA(A186:D186)=0,"",IF(OR(NOT(ISNUMBER(A186)),NOT(ISNUMBER(D186)),D186&lt;=0,B186=C186,COUNTIFS(Reparto!$A$8:INDEX(Reparto!$A$8:$A$11,Reparto!$E$5),B186)&lt;&gt;1,COUNTIFS(Reparto!$A$8:INDEX(Reparto!$A$8:$A$11,Reparto!$E$5),C186)&lt;&gt;1),"REVISAR datos","Correcto"))</f>
        <v/>
      </c>
    </row>
    <row r="187" customFormat="false" ht="24" hidden="false" customHeight="true" outlineLevel="0" collapsed="false">
      <c r="A187" s="19"/>
      <c r="B187" s="17"/>
      <c r="C187" s="17"/>
      <c r="D187" s="18"/>
      <c r="E187" s="2" t="str">
        <f aca="false">IF(COUNTA(A187:D187)=0,"",IF(OR(NOT(ISNUMBER(A187)),NOT(ISNUMBER(D187)),D187&lt;=0,B187=C187,COUNTIFS(Reparto!$A$8:INDEX(Reparto!$A$8:$A$11,Reparto!$E$5),B187)&lt;&gt;1,COUNTIFS(Reparto!$A$8:INDEX(Reparto!$A$8:$A$11,Reparto!$E$5),C187)&lt;&gt;1),"REVISAR datos","Correcto"))</f>
        <v/>
      </c>
    </row>
    <row r="188" customFormat="false" ht="24" hidden="false" customHeight="true" outlineLevel="0" collapsed="false">
      <c r="A188" s="19"/>
      <c r="B188" s="17"/>
      <c r="C188" s="17"/>
      <c r="D188" s="18"/>
      <c r="E188" s="2" t="str">
        <f aca="false">IF(COUNTA(A188:D188)=0,"",IF(OR(NOT(ISNUMBER(A188)),NOT(ISNUMBER(D188)),D188&lt;=0,B188=C188,COUNTIFS(Reparto!$A$8:INDEX(Reparto!$A$8:$A$11,Reparto!$E$5),B188)&lt;&gt;1,COUNTIFS(Reparto!$A$8:INDEX(Reparto!$A$8:$A$11,Reparto!$E$5),C188)&lt;&gt;1),"REVISAR datos","Correcto"))</f>
        <v/>
      </c>
    </row>
    <row r="189" customFormat="false" ht="24" hidden="false" customHeight="true" outlineLevel="0" collapsed="false">
      <c r="A189" s="19"/>
      <c r="B189" s="17"/>
      <c r="C189" s="17"/>
      <c r="D189" s="18"/>
      <c r="E189" s="2" t="str">
        <f aca="false">IF(COUNTA(A189:D189)=0,"",IF(OR(NOT(ISNUMBER(A189)),NOT(ISNUMBER(D189)),D189&lt;=0,B189=C189,COUNTIFS(Reparto!$A$8:INDEX(Reparto!$A$8:$A$11,Reparto!$E$5),B189)&lt;&gt;1,COUNTIFS(Reparto!$A$8:INDEX(Reparto!$A$8:$A$11,Reparto!$E$5),C189)&lt;&gt;1),"REVISAR datos","Correcto"))</f>
        <v/>
      </c>
    </row>
    <row r="190" customFormat="false" ht="24" hidden="false" customHeight="true" outlineLevel="0" collapsed="false">
      <c r="A190" s="19"/>
      <c r="B190" s="17"/>
      <c r="C190" s="17"/>
      <c r="D190" s="18"/>
      <c r="E190" s="2" t="str">
        <f aca="false">IF(COUNTA(A190:D190)=0,"",IF(OR(NOT(ISNUMBER(A190)),NOT(ISNUMBER(D190)),D190&lt;=0,B190=C190,COUNTIFS(Reparto!$A$8:INDEX(Reparto!$A$8:$A$11,Reparto!$E$5),B190)&lt;&gt;1,COUNTIFS(Reparto!$A$8:INDEX(Reparto!$A$8:$A$11,Reparto!$E$5),C190)&lt;&gt;1),"REVISAR datos","Correcto"))</f>
        <v/>
      </c>
    </row>
    <row r="191" customFormat="false" ht="24" hidden="false" customHeight="true" outlineLevel="0" collapsed="false">
      <c r="A191" s="19"/>
      <c r="B191" s="17"/>
      <c r="C191" s="17"/>
      <c r="D191" s="18"/>
      <c r="E191" s="2" t="str">
        <f aca="false">IF(COUNTA(A191:D191)=0,"",IF(OR(NOT(ISNUMBER(A191)),NOT(ISNUMBER(D191)),D191&lt;=0,B191=C191,COUNTIFS(Reparto!$A$8:INDEX(Reparto!$A$8:$A$11,Reparto!$E$5),B191)&lt;&gt;1,COUNTIFS(Reparto!$A$8:INDEX(Reparto!$A$8:$A$11,Reparto!$E$5),C191)&lt;&gt;1),"REVISAR datos","Correcto"))</f>
        <v/>
      </c>
    </row>
    <row r="192" customFormat="false" ht="24" hidden="false" customHeight="true" outlineLevel="0" collapsed="false">
      <c r="A192" s="19"/>
      <c r="B192" s="17"/>
      <c r="C192" s="17"/>
      <c r="D192" s="18"/>
      <c r="E192" s="2" t="str">
        <f aca="false">IF(COUNTA(A192:D192)=0,"",IF(OR(NOT(ISNUMBER(A192)),NOT(ISNUMBER(D192)),D192&lt;=0,B192=C192,COUNTIFS(Reparto!$A$8:INDEX(Reparto!$A$8:$A$11,Reparto!$E$5),B192)&lt;&gt;1,COUNTIFS(Reparto!$A$8:INDEX(Reparto!$A$8:$A$11,Reparto!$E$5),C192)&lt;&gt;1),"REVISAR datos","Correcto"))</f>
        <v/>
      </c>
    </row>
    <row r="193" customFormat="false" ht="24" hidden="false" customHeight="true" outlineLevel="0" collapsed="false">
      <c r="A193" s="19"/>
      <c r="B193" s="17"/>
      <c r="C193" s="17"/>
      <c r="D193" s="18"/>
      <c r="E193" s="2" t="str">
        <f aca="false">IF(COUNTA(A193:D193)=0,"",IF(OR(NOT(ISNUMBER(A193)),NOT(ISNUMBER(D193)),D193&lt;=0,B193=C193,COUNTIFS(Reparto!$A$8:INDEX(Reparto!$A$8:$A$11,Reparto!$E$5),B193)&lt;&gt;1,COUNTIFS(Reparto!$A$8:INDEX(Reparto!$A$8:$A$11,Reparto!$E$5),C193)&lt;&gt;1),"REVISAR datos","Correcto"))</f>
        <v/>
      </c>
    </row>
    <row r="194" customFormat="false" ht="24" hidden="false" customHeight="true" outlineLevel="0" collapsed="false">
      <c r="A194" s="19"/>
      <c r="B194" s="17"/>
      <c r="C194" s="17"/>
      <c r="D194" s="18"/>
      <c r="E194" s="2" t="str">
        <f aca="false">IF(COUNTA(A194:D194)=0,"",IF(OR(NOT(ISNUMBER(A194)),NOT(ISNUMBER(D194)),D194&lt;=0,B194=C194,COUNTIFS(Reparto!$A$8:INDEX(Reparto!$A$8:$A$11,Reparto!$E$5),B194)&lt;&gt;1,COUNTIFS(Reparto!$A$8:INDEX(Reparto!$A$8:$A$11,Reparto!$E$5),C194)&lt;&gt;1),"REVISAR datos","Correcto"))</f>
        <v/>
      </c>
    </row>
    <row r="195" customFormat="false" ht="24" hidden="false" customHeight="true" outlineLevel="0" collapsed="false">
      <c r="A195" s="19"/>
      <c r="B195" s="17"/>
      <c r="C195" s="17"/>
      <c r="D195" s="18"/>
      <c r="E195" s="2" t="str">
        <f aca="false">IF(COUNTA(A195:D195)=0,"",IF(OR(NOT(ISNUMBER(A195)),NOT(ISNUMBER(D195)),D195&lt;=0,B195=C195,COUNTIFS(Reparto!$A$8:INDEX(Reparto!$A$8:$A$11,Reparto!$E$5),B195)&lt;&gt;1,COUNTIFS(Reparto!$A$8:INDEX(Reparto!$A$8:$A$11,Reparto!$E$5),C195)&lt;&gt;1),"REVISAR datos","Correcto"))</f>
        <v/>
      </c>
    </row>
    <row r="196" customFormat="false" ht="24" hidden="false" customHeight="true" outlineLevel="0" collapsed="false">
      <c r="A196" s="19"/>
      <c r="B196" s="17"/>
      <c r="C196" s="17"/>
      <c r="D196" s="18"/>
      <c r="E196" s="2" t="str">
        <f aca="false">IF(COUNTA(A196:D196)=0,"",IF(OR(NOT(ISNUMBER(A196)),NOT(ISNUMBER(D196)),D196&lt;=0,B196=C196,COUNTIFS(Reparto!$A$8:INDEX(Reparto!$A$8:$A$11,Reparto!$E$5),B196)&lt;&gt;1,COUNTIFS(Reparto!$A$8:INDEX(Reparto!$A$8:$A$11,Reparto!$E$5),C196)&lt;&gt;1),"REVISAR datos","Correcto"))</f>
        <v/>
      </c>
    </row>
    <row r="197" customFormat="false" ht="24" hidden="false" customHeight="true" outlineLevel="0" collapsed="false">
      <c r="A197" s="19"/>
      <c r="B197" s="17"/>
      <c r="C197" s="17"/>
      <c r="D197" s="18"/>
      <c r="E197" s="2" t="str">
        <f aca="false">IF(COUNTA(A197:D197)=0,"",IF(OR(NOT(ISNUMBER(A197)),NOT(ISNUMBER(D197)),D197&lt;=0,B197=C197,COUNTIFS(Reparto!$A$8:INDEX(Reparto!$A$8:$A$11,Reparto!$E$5),B197)&lt;&gt;1,COUNTIFS(Reparto!$A$8:INDEX(Reparto!$A$8:$A$11,Reparto!$E$5),C197)&lt;&gt;1),"REVISAR datos","Correcto"))</f>
        <v/>
      </c>
    </row>
    <row r="198" customFormat="false" ht="24" hidden="false" customHeight="true" outlineLevel="0" collapsed="false">
      <c r="A198" s="19"/>
      <c r="B198" s="17"/>
      <c r="C198" s="17"/>
      <c r="D198" s="18"/>
      <c r="E198" s="2" t="str">
        <f aca="false">IF(COUNTA(A198:D198)=0,"",IF(OR(NOT(ISNUMBER(A198)),NOT(ISNUMBER(D198)),D198&lt;=0,B198=C198,COUNTIFS(Reparto!$A$8:INDEX(Reparto!$A$8:$A$11,Reparto!$E$5),B198)&lt;&gt;1,COUNTIFS(Reparto!$A$8:INDEX(Reparto!$A$8:$A$11,Reparto!$E$5),C198)&lt;&gt;1),"REVISAR datos","Correcto"))</f>
        <v/>
      </c>
    </row>
    <row r="199" customFormat="false" ht="24" hidden="false" customHeight="true" outlineLevel="0" collapsed="false">
      <c r="A199" s="19"/>
      <c r="B199" s="17"/>
      <c r="C199" s="17"/>
      <c r="D199" s="18"/>
      <c r="E199" s="2" t="str">
        <f aca="false">IF(COUNTA(A199:D199)=0,"",IF(OR(NOT(ISNUMBER(A199)),NOT(ISNUMBER(D199)),D199&lt;=0,B199=C199,COUNTIFS(Reparto!$A$8:INDEX(Reparto!$A$8:$A$11,Reparto!$E$5),B199)&lt;&gt;1,COUNTIFS(Reparto!$A$8:INDEX(Reparto!$A$8:$A$11,Reparto!$E$5),C199)&lt;&gt;1),"REVISAR datos","Correcto"))</f>
        <v/>
      </c>
    </row>
    <row r="200" customFormat="false" ht="24" hidden="false" customHeight="true" outlineLevel="0" collapsed="false">
      <c r="A200" s="19"/>
      <c r="B200" s="17"/>
      <c r="C200" s="17"/>
      <c r="D200" s="18"/>
      <c r="E200" s="2" t="str">
        <f aca="false">IF(COUNTA(A200:D200)=0,"",IF(OR(NOT(ISNUMBER(A200)),NOT(ISNUMBER(D200)),D200&lt;=0,B200=C200,COUNTIFS(Reparto!$A$8:INDEX(Reparto!$A$8:$A$11,Reparto!$E$5),B200)&lt;&gt;1,COUNTIFS(Reparto!$A$8:INDEX(Reparto!$A$8:$A$11,Reparto!$E$5),C200)&lt;&gt;1),"REVISAR datos","Correcto"))</f>
        <v/>
      </c>
    </row>
    <row r="201" customFormat="false" ht="24" hidden="false" customHeight="true" outlineLevel="0" collapsed="false">
      <c r="A201" s="19"/>
      <c r="B201" s="17"/>
      <c r="C201" s="17"/>
      <c r="D201" s="18"/>
      <c r="E201" s="2" t="str">
        <f aca="false">IF(COUNTA(A201:D201)=0,"",IF(OR(NOT(ISNUMBER(A201)),NOT(ISNUMBER(D201)),D201&lt;=0,B201=C201,COUNTIFS(Reparto!$A$8:INDEX(Reparto!$A$8:$A$11,Reparto!$E$5),B201)&lt;&gt;1,COUNTIFS(Reparto!$A$8:INDEX(Reparto!$A$8:$A$11,Reparto!$E$5),C201)&lt;&gt;1),"REVISAR datos","Correcto"))</f>
        <v/>
      </c>
    </row>
    <row r="202" customFormat="false" ht="24" hidden="false" customHeight="true" outlineLevel="0" collapsed="false">
      <c r="A202" s="19"/>
      <c r="B202" s="17"/>
      <c r="C202" s="17"/>
      <c r="D202" s="18"/>
      <c r="E202" s="2" t="str">
        <f aca="false">IF(COUNTA(A202:D202)=0,"",IF(OR(NOT(ISNUMBER(A202)),NOT(ISNUMBER(D202)),D202&lt;=0,B202=C202,COUNTIFS(Reparto!$A$8:INDEX(Reparto!$A$8:$A$11,Reparto!$E$5),B202)&lt;&gt;1,COUNTIFS(Reparto!$A$8:INDEX(Reparto!$A$8:$A$11,Reparto!$E$5),C202)&lt;&gt;1),"REVISAR datos","Correcto"))</f>
        <v/>
      </c>
    </row>
    <row r="203" customFormat="false" ht="24" hidden="false" customHeight="true" outlineLevel="0" collapsed="false">
      <c r="A203" s="19"/>
      <c r="B203" s="17"/>
      <c r="C203" s="17"/>
      <c r="D203" s="18"/>
      <c r="E203" s="2" t="str">
        <f aca="false">IF(COUNTA(A203:D203)=0,"",IF(OR(NOT(ISNUMBER(A203)),NOT(ISNUMBER(D203)),D203&lt;=0,B203=C203,COUNTIFS(Reparto!$A$8:INDEX(Reparto!$A$8:$A$11,Reparto!$E$5),B203)&lt;&gt;1,COUNTIFS(Reparto!$A$8:INDEX(Reparto!$A$8:$A$11,Reparto!$E$5),C203)&lt;&gt;1),"REVISAR datos","Correcto"))</f>
        <v/>
      </c>
    </row>
    <row r="204" customFormat="false" ht="24" hidden="false" customHeight="true" outlineLevel="0" collapsed="false">
      <c r="A204" s="19"/>
      <c r="B204" s="17"/>
      <c r="C204" s="17"/>
      <c r="D204" s="18"/>
      <c r="E204" s="2" t="str">
        <f aca="false">IF(COUNTA(A204:D204)=0,"",IF(OR(NOT(ISNUMBER(A204)),NOT(ISNUMBER(D204)),D204&lt;=0,B204=C204,COUNTIFS(Reparto!$A$8:INDEX(Reparto!$A$8:$A$11,Reparto!$E$5),B204)&lt;&gt;1,COUNTIFS(Reparto!$A$8:INDEX(Reparto!$A$8:$A$11,Reparto!$E$5),C204)&lt;&gt;1),"REVISAR datos","Correcto"))</f>
        <v/>
      </c>
    </row>
    <row r="205" customFormat="false" ht="24" hidden="false" customHeight="true" outlineLevel="0" collapsed="false">
      <c r="A205" s="19"/>
      <c r="B205" s="17"/>
      <c r="C205" s="17"/>
      <c r="D205" s="18"/>
      <c r="E205" s="2" t="str">
        <f aca="false">IF(COUNTA(A205:D205)=0,"",IF(OR(NOT(ISNUMBER(A205)),NOT(ISNUMBER(D205)),D205&lt;=0,B205=C205,COUNTIFS(Reparto!$A$8:INDEX(Reparto!$A$8:$A$11,Reparto!$E$5),B205)&lt;&gt;1,COUNTIFS(Reparto!$A$8:INDEX(Reparto!$A$8:$A$11,Reparto!$E$5),C205)&lt;&gt;1),"REVISAR datos","Correcto"))</f>
        <v/>
      </c>
    </row>
    <row r="206" customFormat="false" ht="24" hidden="false" customHeight="true" outlineLevel="0" collapsed="false">
      <c r="A206" s="19"/>
      <c r="B206" s="17"/>
      <c r="C206" s="17"/>
      <c r="D206" s="18"/>
      <c r="E206" s="2" t="str">
        <f aca="false">IF(COUNTA(A206:D206)=0,"",IF(OR(NOT(ISNUMBER(A206)),NOT(ISNUMBER(D206)),D206&lt;=0,B206=C206,COUNTIFS(Reparto!$A$8:INDEX(Reparto!$A$8:$A$11,Reparto!$E$5),B206)&lt;&gt;1,COUNTIFS(Reparto!$A$8:INDEX(Reparto!$A$8:$A$11,Reparto!$E$5),C206)&lt;&gt;1),"REVISAR datos","Correcto"))</f>
        <v/>
      </c>
    </row>
    <row r="207" customFormat="false" ht="24" hidden="false" customHeight="true" outlineLevel="0" collapsed="false">
      <c r="A207" s="19"/>
      <c r="B207" s="17"/>
      <c r="C207" s="17"/>
      <c r="D207" s="18"/>
      <c r="E207" s="2" t="str">
        <f aca="false">IF(COUNTA(A207:D207)=0,"",IF(OR(NOT(ISNUMBER(A207)),NOT(ISNUMBER(D207)),D207&lt;=0,B207=C207,COUNTIFS(Reparto!$A$8:INDEX(Reparto!$A$8:$A$11,Reparto!$E$5),B207)&lt;&gt;1,COUNTIFS(Reparto!$A$8:INDEX(Reparto!$A$8:$A$11,Reparto!$E$5),C207)&lt;&gt;1),"REVISAR datos","Correcto"))</f>
        <v/>
      </c>
    </row>
    <row r="208" customFormat="false" ht="24" hidden="false" customHeight="true" outlineLevel="0" collapsed="false">
      <c r="A208" s="19"/>
      <c r="B208" s="17"/>
      <c r="C208" s="17"/>
      <c r="D208" s="18"/>
      <c r="E208" s="2" t="str">
        <f aca="false">IF(COUNTA(A208:D208)=0,"",IF(OR(NOT(ISNUMBER(A208)),NOT(ISNUMBER(D208)),D208&lt;=0,B208=C208,COUNTIFS(Reparto!$A$8:INDEX(Reparto!$A$8:$A$11,Reparto!$E$5),B208)&lt;&gt;1,COUNTIFS(Reparto!$A$8:INDEX(Reparto!$A$8:$A$11,Reparto!$E$5),C208)&lt;&gt;1),"REVISAR datos","Correcto"))</f>
        <v/>
      </c>
    </row>
    <row r="209" customFormat="false" ht="24" hidden="false" customHeight="true" outlineLevel="0" collapsed="false">
      <c r="A209" s="19"/>
      <c r="B209" s="17"/>
      <c r="C209" s="17"/>
      <c r="D209" s="18"/>
      <c r="E209" s="2" t="str">
        <f aca="false">IF(COUNTA(A209:D209)=0,"",IF(OR(NOT(ISNUMBER(A209)),NOT(ISNUMBER(D209)),D209&lt;=0,B209=C209,COUNTIFS(Reparto!$A$8:INDEX(Reparto!$A$8:$A$11,Reparto!$E$5),B209)&lt;&gt;1,COUNTIFS(Reparto!$A$8:INDEX(Reparto!$A$8:$A$11,Reparto!$E$5),C209)&lt;&gt;1),"REVISAR datos","Correcto"))</f>
        <v/>
      </c>
    </row>
    <row r="210" customFormat="false" ht="24" hidden="false" customHeight="true" outlineLevel="0" collapsed="false">
      <c r="A210" s="19"/>
      <c r="B210" s="17"/>
      <c r="C210" s="17"/>
      <c r="D210" s="18"/>
      <c r="E210" s="2" t="str">
        <f aca="false">IF(COUNTA(A210:D210)=0,"",IF(OR(NOT(ISNUMBER(A210)),NOT(ISNUMBER(D210)),D210&lt;=0,B210=C210,COUNTIFS(Reparto!$A$8:INDEX(Reparto!$A$8:$A$11,Reparto!$E$5),B210)&lt;&gt;1,COUNTIFS(Reparto!$A$8:INDEX(Reparto!$A$8:$A$11,Reparto!$E$5),C210)&lt;&gt;1),"REVISAR datos","Correcto"))</f>
        <v/>
      </c>
    </row>
    <row r="211" customFormat="false" ht="24" hidden="false" customHeight="true" outlineLevel="0" collapsed="false">
      <c r="A211" s="19"/>
      <c r="B211" s="17"/>
      <c r="C211" s="17"/>
      <c r="D211" s="18"/>
      <c r="E211" s="2" t="str">
        <f aca="false">IF(COUNTA(A211:D211)=0,"",IF(OR(NOT(ISNUMBER(A211)),NOT(ISNUMBER(D211)),D211&lt;=0,B211=C211,COUNTIFS(Reparto!$A$8:INDEX(Reparto!$A$8:$A$11,Reparto!$E$5),B211)&lt;&gt;1,COUNTIFS(Reparto!$A$8:INDEX(Reparto!$A$8:$A$11,Reparto!$E$5),C211)&lt;&gt;1),"REVISAR datos","Correcto"))</f>
        <v/>
      </c>
    </row>
    <row r="212" customFormat="false" ht="24" hidden="false" customHeight="true" outlineLevel="0" collapsed="false">
      <c r="A212" s="19"/>
      <c r="B212" s="17"/>
      <c r="C212" s="17"/>
      <c r="D212" s="18"/>
      <c r="E212" s="2" t="str">
        <f aca="false">IF(COUNTA(A212:D212)=0,"",IF(OR(NOT(ISNUMBER(A212)),NOT(ISNUMBER(D212)),D212&lt;=0,B212=C212,COUNTIFS(Reparto!$A$8:INDEX(Reparto!$A$8:$A$11,Reparto!$E$5),B212)&lt;&gt;1,COUNTIFS(Reparto!$A$8:INDEX(Reparto!$A$8:$A$11,Reparto!$E$5),C212)&lt;&gt;1),"REVISAR datos","Correcto"))</f>
        <v/>
      </c>
    </row>
    <row r="213" customFormat="false" ht="24" hidden="false" customHeight="true" outlineLevel="0" collapsed="false">
      <c r="A213" s="19"/>
      <c r="B213" s="17"/>
      <c r="C213" s="17"/>
      <c r="D213" s="18"/>
      <c r="E213" s="2" t="str">
        <f aca="false">IF(COUNTA(A213:D213)=0,"",IF(OR(NOT(ISNUMBER(A213)),NOT(ISNUMBER(D213)),D213&lt;=0,B213=C213,COUNTIFS(Reparto!$A$8:INDEX(Reparto!$A$8:$A$11,Reparto!$E$5),B213)&lt;&gt;1,COUNTIFS(Reparto!$A$8:INDEX(Reparto!$A$8:$A$11,Reparto!$E$5),C213)&lt;&gt;1),"REVISAR datos","Correcto"))</f>
        <v/>
      </c>
    </row>
    <row r="214" customFormat="false" ht="24" hidden="false" customHeight="true" outlineLevel="0" collapsed="false">
      <c r="A214" s="19"/>
      <c r="B214" s="17"/>
      <c r="C214" s="17"/>
      <c r="D214" s="18"/>
      <c r="E214" s="2" t="str">
        <f aca="false">IF(COUNTA(A214:D214)=0,"",IF(OR(NOT(ISNUMBER(A214)),NOT(ISNUMBER(D214)),D214&lt;=0,B214=C214,COUNTIFS(Reparto!$A$8:INDEX(Reparto!$A$8:$A$11,Reparto!$E$5),B214)&lt;&gt;1,COUNTIFS(Reparto!$A$8:INDEX(Reparto!$A$8:$A$11,Reparto!$E$5),C214)&lt;&gt;1),"REVISAR datos","Correcto"))</f>
        <v/>
      </c>
    </row>
    <row r="215" customFormat="false" ht="24" hidden="false" customHeight="true" outlineLevel="0" collapsed="false">
      <c r="A215" s="19"/>
      <c r="B215" s="17"/>
      <c r="C215" s="17"/>
      <c r="D215" s="18"/>
      <c r="E215" s="2" t="str">
        <f aca="false">IF(COUNTA(A215:D215)=0,"",IF(OR(NOT(ISNUMBER(A215)),NOT(ISNUMBER(D215)),D215&lt;=0,B215=C215,COUNTIFS(Reparto!$A$8:INDEX(Reparto!$A$8:$A$11,Reparto!$E$5),B215)&lt;&gt;1,COUNTIFS(Reparto!$A$8:INDEX(Reparto!$A$8:$A$11,Reparto!$E$5),C215)&lt;&gt;1),"REVISAR datos","Correcto"))</f>
        <v/>
      </c>
    </row>
    <row r="216" customFormat="false" ht="24" hidden="false" customHeight="true" outlineLevel="0" collapsed="false">
      <c r="A216" s="19"/>
      <c r="B216" s="17"/>
      <c r="C216" s="17"/>
      <c r="D216" s="18"/>
      <c r="E216" s="2" t="str">
        <f aca="false">IF(COUNTA(A216:D216)=0,"",IF(OR(NOT(ISNUMBER(A216)),NOT(ISNUMBER(D216)),D216&lt;=0,B216=C216,COUNTIFS(Reparto!$A$8:INDEX(Reparto!$A$8:$A$11,Reparto!$E$5),B216)&lt;&gt;1,COUNTIFS(Reparto!$A$8:INDEX(Reparto!$A$8:$A$11,Reparto!$E$5),C216)&lt;&gt;1),"REVISAR datos","Correcto"))</f>
        <v/>
      </c>
    </row>
    <row r="217" customFormat="false" ht="24" hidden="false" customHeight="true" outlineLevel="0" collapsed="false">
      <c r="A217" s="19"/>
      <c r="B217" s="17"/>
      <c r="C217" s="17"/>
      <c r="D217" s="18"/>
      <c r="E217" s="2" t="str">
        <f aca="false">IF(COUNTA(A217:D217)=0,"",IF(OR(NOT(ISNUMBER(A217)),NOT(ISNUMBER(D217)),D217&lt;=0,B217=C217,COUNTIFS(Reparto!$A$8:INDEX(Reparto!$A$8:$A$11,Reparto!$E$5),B217)&lt;&gt;1,COUNTIFS(Reparto!$A$8:INDEX(Reparto!$A$8:$A$11,Reparto!$E$5),C217)&lt;&gt;1),"REVISAR datos","Correcto"))</f>
        <v/>
      </c>
    </row>
    <row r="218" customFormat="false" ht="24" hidden="false" customHeight="true" outlineLevel="0" collapsed="false">
      <c r="A218" s="19"/>
      <c r="B218" s="17"/>
      <c r="C218" s="17"/>
      <c r="D218" s="18"/>
      <c r="E218" s="2" t="str">
        <f aca="false">IF(COUNTA(A218:D218)=0,"",IF(OR(NOT(ISNUMBER(A218)),NOT(ISNUMBER(D218)),D218&lt;=0,B218=C218,COUNTIFS(Reparto!$A$8:INDEX(Reparto!$A$8:$A$11,Reparto!$E$5),B218)&lt;&gt;1,COUNTIFS(Reparto!$A$8:INDEX(Reparto!$A$8:$A$11,Reparto!$E$5),C218)&lt;&gt;1),"REVISAR datos","Correcto"))</f>
        <v/>
      </c>
    </row>
    <row r="219" customFormat="false" ht="24" hidden="false" customHeight="true" outlineLevel="0" collapsed="false">
      <c r="A219" s="19"/>
      <c r="B219" s="17"/>
      <c r="C219" s="17"/>
      <c r="D219" s="18"/>
      <c r="E219" s="2" t="str">
        <f aca="false">IF(COUNTA(A219:D219)=0,"",IF(OR(NOT(ISNUMBER(A219)),NOT(ISNUMBER(D219)),D219&lt;=0,B219=C219,COUNTIFS(Reparto!$A$8:INDEX(Reparto!$A$8:$A$11,Reparto!$E$5),B219)&lt;&gt;1,COUNTIFS(Reparto!$A$8:INDEX(Reparto!$A$8:$A$11,Reparto!$E$5),C219)&lt;&gt;1),"REVISAR datos","Correcto"))</f>
        <v/>
      </c>
    </row>
    <row r="220" customFormat="false" ht="24" hidden="false" customHeight="true" outlineLevel="0" collapsed="false">
      <c r="A220" s="19"/>
      <c r="B220" s="17"/>
      <c r="C220" s="17"/>
      <c r="D220" s="18"/>
      <c r="E220" s="2" t="str">
        <f aca="false">IF(COUNTA(A220:D220)=0,"",IF(OR(NOT(ISNUMBER(A220)),NOT(ISNUMBER(D220)),D220&lt;=0,B220=C220,COUNTIFS(Reparto!$A$8:INDEX(Reparto!$A$8:$A$11,Reparto!$E$5),B220)&lt;&gt;1,COUNTIFS(Reparto!$A$8:INDEX(Reparto!$A$8:$A$11,Reparto!$E$5),C220)&lt;&gt;1),"REVISAR datos","Correcto"))</f>
        <v/>
      </c>
    </row>
    <row r="221" customFormat="false" ht="24" hidden="false" customHeight="true" outlineLevel="0" collapsed="false">
      <c r="A221" s="19"/>
      <c r="B221" s="17"/>
      <c r="C221" s="17"/>
      <c r="D221" s="18"/>
      <c r="E221" s="2" t="str">
        <f aca="false">IF(COUNTA(A221:D221)=0,"",IF(OR(NOT(ISNUMBER(A221)),NOT(ISNUMBER(D221)),D221&lt;=0,B221=C221,COUNTIFS(Reparto!$A$8:INDEX(Reparto!$A$8:$A$11,Reparto!$E$5),B221)&lt;&gt;1,COUNTIFS(Reparto!$A$8:INDEX(Reparto!$A$8:$A$11,Reparto!$E$5),C221)&lt;&gt;1),"REVISAR datos","Correcto"))</f>
        <v/>
      </c>
    </row>
    <row r="222" customFormat="false" ht="24" hidden="false" customHeight="true" outlineLevel="0" collapsed="false">
      <c r="A222" s="19"/>
      <c r="B222" s="17"/>
      <c r="C222" s="17"/>
      <c r="D222" s="18"/>
      <c r="E222" s="2" t="str">
        <f aca="false">IF(COUNTA(A222:D222)=0,"",IF(OR(NOT(ISNUMBER(A222)),NOT(ISNUMBER(D222)),D222&lt;=0,B222=C222,COUNTIFS(Reparto!$A$8:INDEX(Reparto!$A$8:$A$11,Reparto!$E$5),B222)&lt;&gt;1,COUNTIFS(Reparto!$A$8:INDEX(Reparto!$A$8:$A$11,Reparto!$E$5),C222)&lt;&gt;1),"REVISAR datos","Correcto"))</f>
        <v/>
      </c>
    </row>
    <row r="223" customFormat="false" ht="24" hidden="false" customHeight="true" outlineLevel="0" collapsed="false">
      <c r="A223" s="19"/>
      <c r="B223" s="17"/>
      <c r="C223" s="17"/>
      <c r="D223" s="18"/>
      <c r="E223" s="2" t="str">
        <f aca="false">IF(COUNTA(A223:D223)=0,"",IF(OR(NOT(ISNUMBER(A223)),NOT(ISNUMBER(D223)),D223&lt;=0,B223=C223,COUNTIFS(Reparto!$A$8:INDEX(Reparto!$A$8:$A$11,Reparto!$E$5),B223)&lt;&gt;1,COUNTIFS(Reparto!$A$8:INDEX(Reparto!$A$8:$A$11,Reparto!$E$5),C223)&lt;&gt;1),"REVISAR datos","Correcto"))</f>
        <v/>
      </c>
    </row>
    <row r="224" customFormat="false" ht="24" hidden="false" customHeight="true" outlineLevel="0" collapsed="false">
      <c r="A224" s="19"/>
      <c r="B224" s="17"/>
      <c r="C224" s="17"/>
      <c r="D224" s="18"/>
      <c r="E224" s="2" t="str">
        <f aca="false">IF(COUNTA(A224:D224)=0,"",IF(OR(NOT(ISNUMBER(A224)),NOT(ISNUMBER(D224)),D224&lt;=0,B224=C224,COUNTIFS(Reparto!$A$8:INDEX(Reparto!$A$8:$A$11,Reparto!$E$5),B224)&lt;&gt;1,COUNTIFS(Reparto!$A$8:INDEX(Reparto!$A$8:$A$11,Reparto!$E$5),C224)&lt;&gt;1),"REVISAR datos","Correcto"))</f>
        <v/>
      </c>
    </row>
    <row r="225" customFormat="false" ht="24" hidden="false" customHeight="true" outlineLevel="0" collapsed="false">
      <c r="A225" s="19"/>
      <c r="B225" s="17"/>
      <c r="C225" s="17"/>
      <c r="D225" s="18"/>
      <c r="E225" s="2" t="str">
        <f aca="false">IF(COUNTA(A225:D225)=0,"",IF(OR(NOT(ISNUMBER(A225)),NOT(ISNUMBER(D225)),D225&lt;=0,B225=C225,COUNTIFS(Reparto!$A$8:INDEX(Reparto!$A$8:$A$11,Reparto!$E$5),B225)&lt;&gt;1,COUNTIFS(Reparto!$A$8:INDEX(Reparto!$A$8:$A$11,Reparto!$E$5),C225)&lt;&gt;1),"REVISAR datos","Correcto"))</f>
        <v/>
      </c>
    </row>
    <row r="226" customFormat="false" ht="24" hidden="false" customHeight="true" outlineLevel="0" collapsed="false">
      <c r="A226" s="19"/>
      <c r="B226" s="17"/>
      <c r="C226" s="17"/>
      <c r="D226" s="18"/>
      <c r="E226" s="2" t="str">
        <f aca="false">IF(COUNTA(A226:D226)=0,"",IF(OR(NOT(ISNUMBER(A226)),NOT(ISNUMBER(D226)),D226&lt;=0,B226=C226,COUNTIFS(Reparto!$A$8:INDEX(Reparto!$A$8:$A$11,Reparto!$E$5),B226)&lt;&gt;1,COUNTIFS(Reparto!$A$8:INDEX(Reparto!$A$8:$A$11,Reparto!$E$5),C226)&lt;&gt;1),"REVISAR datos","Correcto"))</f>
        <v/>
      </c>
    </row>
    <row r="227" customFormat="false" ht="24" hidden="false" customHeight="true" outlineLevel="0" collapsed="false">
      <c r="A227" s="19"/>
      <c r="B227" s="17"/>
      <c r="C227" s="17"/>
      <c r="D227" s="18"/>
      <c r="E227" s="2" t="str">
        <f aca="false">IF(COUNTA(A227:D227)=0,"",IF(OR(NOT(ISNUMBER(A227)),NOT(ISNUMBER(D227)),D227&lt;=0,B227=C227,COUNTIFS(Reparto!$A$8:INDEX(Reparto!$A$8:$A$11,Reparto!$E$5),B227)&lt;&gt;1,COUNTIFS(Reparto!$A$8:INDEX(Reparto!$A$8:$A$11,Reparto!$E$5),C227)&lt;&gt;1),"REVISAR datos","Correcto"))</f>
        <v/>
      </c>
    </row>
    <row r="228" customFormat="false" ht="24" hidden="false" customHeight="true" outlineLevel="0" collapsed="false">
      <c r="A228" s="19"/>
      <c r="B228" s="17"/>
      <c r="C228" s="17"/>
      <c r="D228" s="18"/>
      <c r="E228" s="2" t="str">
        <f aca="false">IF(COUNTA(A228:D228)=0,"",IF(OR(NOT(ISNUMBER(A228)),NOT(ISNUMBER(D228)),D228&lt;=0,B228=C228,COUNTIFS(Reparto!$A$8:INDEX(Reparto!$A$8:$A$11,Reparto!$E$5),B228)&lt;&gt;1,COUNTIFS(Reparto!$A$8:INDEX(Reparto!$A$8:$A$11,Reparto!$E$5),C228)&lt;&gt;1),"REVISAR datos","Correcto"))</f>
        <v/>
      </c>
    </row>
    <row r="229" customFormat="false" ht="24" hidden="false" customHeight="true" outlineLevel="0" collapsed="false">
      <c r="A229" s="19"/>
      <c r="B229" s="17"/>
      <c r="C229" s="17"/>
      <c r="D229" s="18"/>
      <c r="E229" s="2" t="str">
        <f aca="false">IF(COUNTA(A229:D229)=0,"",IF(OR(NOT(ISNUMBER(A229)),NOT(ISNUMBER(D229)),D229&lt;=0,B229=C229,COUNTIFS(Reparto!$A$8:INDEX(Reparto!$A$8:$A$11,Reparto!$E$5),B229)&lt;&gt;1,COUNTIFS(Reparto!$A$8:INDEX(Reparto!$A$8:$A$11,Reparto!$E$5),C229)&lt;&gt;1),"REVISAR datos","Correcto"))</f>
        <v/>
      </c>
    </row>
    <row r="230" customFormat="false" ht="24" hidden="false" customHeight="true" outlineLevel="0" collapsed="false">
      <c r="A230" s="19"/>
      <c r="B230" s="17"/>
      <c r="C230" s="17"/>
      <c r="D230" s="18"/>
      <c r="E230" s="2" t="str">
        <f aca="false">IF(COUNTA(A230:D230)=0,"",IF(OR(NOT(ISNUMBER(A230)),NOT(ISNUMBER(D230)),D230&lt;=0,B230=C230,COUNTIFS(Reparto!$A$8:INDEX(Reparto!$A$8:$A$11,Reparto!$E$5),B230)&lt;&gt;1,COUNTIFS(Reparto!$A$8:INDEX(Reparto!$A$8:$A$11,Reparto!$E$5),C230)&lt;&gt;1),"REVISAR datos","Correcto"))</f>
        <v/>
      </c>
    </row>
    <row r="231" customFormat="false" ht="24" hidden="false" customHeight="true" outlineLevel="0" collapsed="false">
      <c r="A231" s="19"/>
      <c r="B231" s="17"/>
      <c r="C231" s="17"/>
      <c r="D231" s="18"/>
      <c r="E231" s="2" t="str">
        <f aca="false">IF(COUNTA(A231:D231)=0,"",IF(OR(NOT(ISNUMBER(A231)),NOT(ISNUMBER(D231)),D231&lt;=0,B231=C231,COUNTIFS(Reparto!$A$8:INDEX(Reparto!$A$8:$A$11,Reparto!$E$5),B231)&lt;&gt;1,COUNTIFS(Reparto!$A$8:INDEX(Reparto!$A$8:$A$11,Reparto!$E$5),C231)&lt;&gt;1),"REVISAR datos","Correcto"))</f>
        <v/>
      </c>
    </row>
    <row r="232" customFormat="false" ht="24" hidden="false" customHeight="true" outlineLevel="0" collapsed="false">
      <c r="A232" s="19"/>
      <c r="B232" s="17"/>
      <c r="C232" s="17"/>
      <c r="D232" s="18"/>
      <c r="E232" s="2" t="str">
        <f aca="false">IF(COUNTA(A232:D232)=0,"",IF(OR(NOT(ISNUMBER(A232)),NOT(ISNUMBER(D232)),D232&lt;=0,B232=C232,COUNTIFS(Reparto!$A$8:INDEX(Reparto!$A$8:$A$11,Reparto!$E$5),B232)&lt;&gt;1,COUNTIFS(Reparto!$A$8:INDEX(Reparto!$A$8:$A$11,Reparto!$E$5),C232)&lt;&gt;1),"REVISAR datos","Correcto"))</f>
        <v/>
      </c>
    </row>
    <row r="233" customFormat="false" ht="24" hidden="false" customHeight="true" outlineLevel="0" collapsed="false">
      <c r="A233" s="19"/>
      <c r="B233" s="17"/>
      <c r="C233" s="17"/>
      <c r="D233" s="18"/>
      <c r="E233" s="2" t="str">
        <f aca="false">IF(COUNTA(A233:D233)=0,"",IF(OR(NOT(ISNUMBER(A233)),NOT(ISNUMBER(D233)),D233&lt;=0,B233=C233,COUNTIFS(Reparto!$A$8:INDEX(Reparto!$A$8:$A$11,Reparto!$E$5),B233)&lt;&gt;1,COUNTIFS(Reparto!$A$8:INDEX(Reparto!$A$8:$A$11,Reparto!$E$5),C233)&lt;&gt;1),"REVISAR datos","Correcto"))</f>
        <v/>
      </c>
    </row>
    <row r="234" customFormat="false" ht="24" hidden="false" customHeight="true" outlineLevel="0" collapsed="false">
      <c r="A234" s="19"/>
      <c r="B234" s="17"/>
      <c r="C234" s="17"/>
      <c r="D234" s="18"/>
      <c r="E234" s="2" t="str">
        <f aca="false">IF(COUNTA(A234:D234)=0,"",IF(OR(NOT(ISNUMBER(A234)),NOT(ISNUMBER(D234)),D234&lt;=0,B234=C234,COUNTIFS(Reparto!$A$8:INDEX(Reparto!$A$8:$A$11,Reparto!$E$5),B234)&lt;&gt;1,COUNTIFS(Reparto!$A$8:INDEX(Reparto!$A$8:$A$11,Reparto!$E$5),C234)&lt;&gt;1),"REVISAR datos","Correcto"))</f>
        <v/>
      </c>
    </row>
    <row r="235" customFormat="false" ht="24" hidden="false" customHeight="true" outlineLevel="0" collapsed="false">
      <c r="A235" s="19"/>
      <c r="B235" s="17"/>
      <c r="C235" s="17"/>
      <c r="D235" s="18"/>
      <c r="E235" s="2" t="str">
        <f aca="false">IF(COUNTA(A235:D235)=0,"",IF(OR(NOT(ISNUMBER(A235)),NOT(ISNUMBER(D235)),D235&lt;=0,B235=C235,COUNTIFS(Reparto!$A$8:INDEX(Reparto!$A$8:$A$11,Reparto!$E$5),B235)&lt;&gt;1,COUNTIFS(Reparto!$A$8:INDEX(Reparto!$A$8:$A$11,Reparto!$E$5),C235)&lt;&gt;1),"REVISAR datos","Correcto"))</f>
        <v/>
      </c>
    </row>
    <row r="236" customFormat="false" ht="24" hidden="false" customHeight="true" outlineLevel="0" collapsed="false">
      <c r="A236" s="19"/>
      <c r="B236" s="17"/>
      <c r="C236" s="17"/>
      <c r="D236" s="18"/>
      <c r="E236" s="2" t="str">
        <f aca="false">IF(COUNTA(A236:D236)=0,"",IF(OR(NOT(ISNUMBER(A236)),NOT(ISNUMBER(D236)),D236&lt;=0,B236=C236,COUNTIFS(Reparto!$A$8:INDEX(Reparto!$A$8:$A$11,Reparto!$E$5),B236)&lt;&gt;1,COUNTIFS(Reparto!$A$8:INDEX(Reparto!$A$8:$A$11,Reparto!$E$5),C236)&lt;&gt;1),"REVISAR datos","Correcto"))</f>
        <v/>
      </c>
    </row>
    <row r="237" customFormat="false" ht="24" hidden="false" customHeight="true" outlineLevel="0" collapsed="false">
      <c r="A237" s="19"/>
      <c r="B237" s="17"/>
      <c r="C237" s="17"/>
      <c r="D237" s="18"/>
      <c r="E237" s="2" t="str">
        <f aca="false">IF(COUNTA(A237:D237)=0,"",IF(OR(NOT(ISNUMBER(A237)),NOT(ISNUMBER(D237)),D237&lt;=0,B237=C237,COUNTIFS(Reparto!$A$8:INDEX(Reparto!$A$8:$A$11,Reparto!$E$5),B237)&lt;&gt;1,COUNTIFS(Reparto!$A$8:INDEX(Reparto!$A$8:$A$11,Reparto!$E$5),C237)&lt;&gt;1),"REVISAR datos","Correcto"))</f>
        <v/>
      </c>
    </row>
    <row r="238" customFormat="false" ht="24" hidden="false" customHeight="true" outlineLevel="0" collapsed="false">
      <c r="A238" s="19"/>
      <c r="B238" s="17"/>
      <c r="C238" s="17"/>
      <c r="D238" s="18"/>
      <c r="E238" s="2" t="str">
        <f aca="false">IF(COUNTA(A238:D238)=0,"",IF(OR(NOT(ISNUMBER(A238)),NOT(ISNUMBER(D238)),D238&lt;=0,B238=C238,COUNTIFS(Reparto!$A$8:INDEX(Reparto!$A$8:$A$11,Reparto!$E$5),B238)&lt;&gt;1,COUNTIFS(Reparto!$A$8:INDEX(Reparto!$A$8:$A$11,Reparto!$E$5),C238)&lt;&gt;1),"REVISAR datos","Correcto"))</f>
        <v/>
      </c>
    </row>
    <row r="239" customFormat="false" ht="24" hidden="false" customHeight="true" outlineLevel="0" collapsed="false">
      <c r="A239" s="19"/>
      <c r="B239" s="17"/>
      <c r="C239" s="17"/>
      <c r="D239" s="18"/>
      <c r="E239" s="2" t="str">
        <f aca="false">IF(COUNTA(A239:D239)=0,"",IF(OR(NOT(ISNUMBER(A239)),NOT(ISNUMBER(D239)),D239&lt;=0,B239=C239,COUNTIFS(Reparto!$A$8:INDEX(Reparto!$A$8:$A$11,Reparto!$E$5),B239)&lt;&gt;1,COUNTIFS(Reparto!$A$8:INDEX(Reparto!$A$8:$A$11,Reparto!$E$5),C239)&lt;&gt;1),"REVISAR datos","Correcto"))</f>
        <v/>
      </c>
    </row>
    <row r="240" customFormat="false" ht="24" hidden="false" customHeight="true" outlineLevel="0" collapsed="false">
      <c r="A240" s="19"/>
      <c r="B240" s="17"/>
      <c r="C240" s="17"/>
      <c r="D240" s="18"/>
      <c r="E240" s="2" t="str">
        <f aca="false">IF(COUNTA(A240:D240)=0,"",IF(OR(NOT(ISNUMBER(A240)),NOT(ISNUMBER(D240)),D240&lt;=0,B240=C240,COUNTIFS(Reparto!$A$8:INDEX(Reparto!$A$8:$A$11,Reparto!$E$5),B240)&lt;&gt;1,COUNTIFS(Reparto!$A$8:INDEX(Reparto!$A$8:$A$11,Reparto!$E$5),C240)&lt;&gt;1),"REVISAR datos","Correcto"))</f>
        <v/>
      </c>
    </row>
    <row r="241" customFormat="false" ht="24" hidden="false" customHeight="true" outlineLevel="0" collapsed="false">
      <c r="A241" s="19"/>
      <c r="B241" s="17"/>
      <c r="C241" s="17"/>
      <c r="D241" s="18"/>
      <c r="E241" s="2" t="str">
        <f aca="false">IF(COUNTA(A241:D241)=0,"",IF(OR(NOT(ISNUMBER(A241)),NOT(ISNUMBER(D241)),D241&lt;=0,B241=C241,COUNTIFS(Reparto!$A$8:INDEX(Reparto!$A$8:$A$11,Reparto!$E$5),B241)&lt;&gt;1,COUNTIFS(Reparto!$A$8:INDEX(Reparto!$A$8:$A$11,Reparto!$E$5),C241)&lt;&gt;1),"REVISAR datos","Correcto"))</f>
        <v/>
      </c>
    </row>
    <row r="242" customFormat="false" ht="24" hidden="false" customHeight="true" outlineLevel="0" collapsed="false">
      <c r="A242" s="19"/>
      <c r="B242" s="17"/>
      <c r="C242" s="17"/>
      <c r="D242" s="18"/>
      <c r="E242" s="2" t="str">
        <f aca="false">IF(COUNTA(A242:D242)=0,"",IF(OR(NOT(ISNUMBER(A242)),NOT(ISNUMBER(D242)),D242&lt;=0,B242=C242,COUNTIFS(Reparto!$A$8:INDEX(Reparto!$A$8:$A$11,Reparto!$E$5),B242)&lt;&gt;1,COUNTIFS(Reparto!$A$8:INDEX(Reparto!$A$8:$A$11,Reparto!$E$5),C242)&lt;&gt;1),"REVISAR datos","Correcto"))</f>
        <v/>
      </c>
    </row>
    <row r="243" customFormat="false" ht="24" hidden="false" customHeight="true" outlineLevel="0" collapsed="false">
      <c r="A243" s="19"/>
      <c r="B243" s="17"/>
      <c r="C243" s="17"/>
      <c r="D243" s="18"/>
      <c r="E243" s="2" t="str">
        <f aca="false">IF(COUNTA(A243:D243)=0,"",IF(OR(NOT(ISNUMBER(A243)),NOT(ISNUMBER(D243)),D243&lt;=0,B243=C243,COUNTIFS(Reparto!$A$8:INDEX(Reparto!$A$8:$A$11,Reparto!$E$5),B243)&lt;&gt;1,COUNTIFS(Reparto!$A$8:INDEX(Reparto!$A$8:$A$11,Reparto!$E$5),C243)&lt;&gt;1),"REVISAR datos","Correcto"))</f>
        <v/>
      </c>
    </row>
    <row r="244" customFormat="false" ht="24" hidden="false" customHeight="true" outlineLevel="0" collapsed="false">
      <c r="A244" s="19"/>
      <c r="B244" s="17"/>
      <c r="C244" s="17"/>
      <c r="D244" s="18"/>
      <c r="E244" s="2" t="str">
        <f aca="false">IF(COUNTA(A244:D244)=0,"",IF(OR(NOT(ISNUMBER(A244)),NOT(ISNUMBER(D244)),D244&lt;=0,B244=C244,COUNTIFS(Reparto!$A$8:INDEX(Reparto!$A$8:$A$11,Reparto!$E$5),B244)&lt;&gt;1,COUNTIFS(Reparto!$A$8:INDEX(Reparto!$A$8:$A$11,Reparto!$E$5),C244)&lt;&gt;1),"REVISAR datos","Correcto"))</f>
        <v/>
      </c>
    </row>
    <row r="245" customFormat="false" ht="24" hidden="false" customHeight="true" outlineLevel="0" collapsed="false">
      <c r="A245" s="19"/>
      <c r="B245" s="17"/>
      <c r="C245" s="17"/>
      <c r="D245" s="18"/>
      <c r="E245" s="2" t="str">
        <f aca="false">IF(COUNTA(A245:D245)=0,"",IF(OR(NOT(ISNUMBER(A245)),NOT(ISNUMBER(D245)),D245&lt;=0,B245=C245,COUNTIFS(Reparto!$A$8:INDEX(Reparto!$A$8:$A$11,Reparto!$E$5),B245)&lt;&gt;1,COUNTIFS(Reparto!$A$8:INDEX(Reparto!$A$8:$A$11,Reparto!$E$5),C245)&lt;&gt;1),"REVISAR datos","Correcto"))</f>
        <v/>
      </c>
    </row>
    <row r="246" customFormat="false" ht="24" hidden="false" customHeight="true" outlineLevel="0" collapsed="false">
      <c r="A246" s="19"/>
      <c r="B246" s="17"/>
      <c r="C246" s="17"/>
      <c r="D246" s="18"/>
      <c r="E246" s="2" t="str">
        <f aca="false">IF(COUNTA(A246:D246)=0,"",IF(OR(NOT(ISNUMBER(A246)),NOT(ISNUMBER(D246)),D246&lt;=0,B246=C246,COUNTIFS(Reparto!$A$8:INDEX(Reparto!$A$8:$A$11,Reparto!$E$5),B246)&lt;&gt;1,COUNTIFS(Reparto!$A$8:INDEX(Reparto!$A$8:$A$11,Reparto!$E$5),C246)&lt;&gt;1),"REVISAR datos","Correcto"))</f>
        <v/>
      </c>
    </row>
    <row r="247" customFormat="false" ht="24" hidden="false" customHeight="true" outlineLevel="0" collapsed="false">
      <c r="A247" s="19"/>
      <c r="B247" s="17"/>
      <c r="C247" s="17"/>
      <c r="D247" s="18"/>
      <c r="E247" s="2" t="str">
        <f aca="false">IF(COUNTA(A247:D247)=0,"",IF(OR(NOT(ISNUMBER(A247)),NOT(ISNUMBER(D247)),D247&lt;=0,B247=C247,COUNTIFS(Reparto!$A$8:INDEX(Reparto!$A$8:$A$11,Reparto!$E$5),B247)&lt;&gt;1,COUNTIFS(Reparto!$A$8:INDEX(Reparto!$A$8:$A$11,Reparto!$E$5),C247)&lt;&gt;1),"REVISAR datos","Correcto"))</f>
        <v/>
      </c>
    </row>
    <row r="248" customFormat="false" ht="24" hidden="false" customHeight="true" outlineLevel="0" collapsed="false">
      <c r="A248" s="19"/>
      <c r="B248" s="17"/>
      <c r="C248" s="17"/>
      <c r="D248" s="18"/>
      <c r="E248" s="2" t="str">
        <f aca="false">IF(COUNTA(A248:D248)=0,"",IF(OR(NOT(ISNUMBER(A248)),NOT(ISNUMBER(D248)),D248&lt;=0,B248=C248,COUNTIFS(Reparto!$A$8:INDEX(Reparto!$A$8:$A$11,Reparto!$E$5),B248)&lt;&gt;1,COUNTIFS(Reparto!$A$8:INDEX(Reparto!$A$8:$A$11,Reparto!$E$5),C248)&lt;&gt;1),"REVISAR datos","Correcto"))</f>
        <v/>
      </c>
    </row>
    <row r="249" customFormat="false" ht="24" hidden="false" customHeight="true" outlineLevel="0" collapsed="false">
      <c r="A249" s="19"/>
      <c r="B249" s="17"/>
      <c r="C249" s="17"/>
      <c r="D249" s="18"/>
      <c r="E249" s="2" t="str">
        <f aca="false">IF(COUNTA(A249:D249)=0,"",IF(OR(NOT(ISNUMBER(A249)),NOT(ISNUMBER(D249)),D249&lt;=0,B249=C249,COUNTIFS(Reparto!$A$8:INDEX(Reparto!$A$8:$A$11,Reparto!$E$5),B249)&lt;&gt;1,COUNTIFS(Reparto!$A$8:INDEX(Reparto!$A$8:$A$11,Reparto!$E$5),C249)&lt;&gt;1),"REVISAR datos","Correcto"))</f>
        <v/>
      </c>
    </row>
    <row r="250" customFormat="false" ht="24" hidden="false" customHeight="true" outlineLevel="0" collapsed="false">
      <c r="A250" s="19"/>
      <c r="B250" s="17"/>
      <c r="C250" s="17"/>
      <c r="D250" s="18"/>
      <c r="E250" s="2" t="str">
        <f aca="false">IF(COUNTA(A250:D250)=0,"",IF(OR(NOT(ISNUMBER(A250)),NOT(ISNUMBER(D250)),D250&lt;=0,B250=C250,COUNTIFS(Reparto!$A$8:INDEX(Reparto!$A$8:$A$11,Reparto!$E$5),B250)&lt;&gt;1,COUNTIFS(Reparto!$A$8:INDEX(Reparto!$A$8:$A$11,Reparto!$E$5),C250)&lt;&gt;1),"REVISAR datos","Correcto"))</f>
        <v/>
      </c>
    </row>
    <row r="251" customFormat="false" ht="24" hidden="false" customHeight="true" outlineLevel="0" collapsed="false">
      <c r="A251" s="19"/>
      <c r="B251" s="17"/>
      <c r="C251" s="17"/>
      <c r="D251" s="18"/>
      <c r="E251" s="2" t="str">
        <f aca="false">IF(COUNTA(A251:D251)=0,"",IF(OR(NOT(ISNUMBER(A251)),NOT(ISNUMBER(D251)),D251&lt;=0,B251=C251,COUNTIFS(Reparto!$A$8:INDEX(Reparto!$A$8:$A$11,Reparto!$E$5),B251)&lt;&gt;1,COUNTIFS(Reparto!$A$8:INDEX(Reparto!$A$8:$A$11,Reparto!$E$5),C251)&lt;&gt;1),"REVISAR datos","Correcto"))</f>
        <v/>
      </c>
    </row>
    <row r="252" customFormat="false" ht="24" hidden="false" customHeight="true" outlineLevel="0" collapsed="false">
      <c r="A252" s="19"/>
      <c r="B252" s="17"/>
      <c r="C252" s="17"/>
      <c r="D252" s="18"/>
      <c r="E252" s="2" t="str">
        <f aca="false">IF(COUNTA(A252:D252)=0,"",IF(OR(NOT(ISNUMBER(A252)),NOT(ISNUMBER(D252)),D252&lt;=0,B252=C252,COUNTIFS(Reparto!$A$8:INDEX(Reparto!$A$8:$A$11,Reparto!$E$5),B252)&lt;&gt;1,COUNTIFS(Reparto!$A$8:INDEX(Reparto!$A$8:$A$11,Reparto!$E$5),C252)&lt;&gt;1),"REVISAR datos","Correcto"))</f>
        <v/>
      </c>
    </row>
    <row r="253" customFormat="false" ht="24" hidden="false" customHeight="true" outlineLevel="0" collapsed="false">
      <c r="A253" s="19"/>
      <c r="B253" s="17"/>
      <c r="C253" s="17"/>
      <c r="D253" s="18"/>
      <c r="E253" s="2" t="str">
        <f aca="false">IF(COUNTA(A253:D253)=0,"",IF(OR(NOT(ISNUMBER(A253)),NOT(ISNUMBER(D253)),D253&lt;=0,B253=C253,COUNTIFS(Reparto!$A$8:INDEX(Reparto!$A$8:$A$11,Reparto!$E$5),B253)&lt;&gt;1,COUNTIFS(Reparto!$A$8:INDEX(Reparto!$A$8:$A$11,Reparto!$E$5),C253)&lt;&gt;1),"REVISAR datos","Correcto"))</f>
        <v/>
      </c>
    </row>
    <row r="254" customFormat="false" ht="24" hidden="false" customHeight="true" outlineLevel="0" collapsed="false">
      <c r="A254" s="19"/>
      <c r="B254" s="17"/>
      <c r="C254" s="17"/>
      <c r="D254" s="18"/>
      <c r="E254" s="2" t="str">
        <f aca="false">IF(COUNTA(A254:D254)=0,"",IF(OR(NOT(ISNUMBER(A254)),NOT(ISNUMBER(D254)),D254&lt;=0,B254=C254,COUNTIFS(Reparto!$A$8:INDEX(Reparto!$A$8:$A$11,Reparto!$E$5),B254)&lt;&gt;1,COUNTIFS(Reparto!$A$8:INDEX(Reparto!$A$8:$A$11,Reparto!$E$5),C254)&lt;&gt;1),"REVISAR datos","Correcto"))</f>
        <v/>
      </c>
    </row>
    <row r="255" customFormat="false" ht="24" hidden="false" customHeight="true" outlineLevel="0" collapsed="false">
      <c r="A255" s="19"/>
      <c r="B255" s="17"/>
      <c r="C255" s="17"/>
      <c r="D255" s="18"/>
      <c r="E255" s="2" t="str">
        <f aca="false">IF(COUNTA(A255:D255)=0,"",IF(OR(NOT(ISNUMBER(A255)),NOT(ISNUMBER(D255)),D255&lt;=0,B255=C255,COUNTIFS(Reparto!$A$8:INDEX(Reparto!$A$8:$A$11,Reparto!$E$5),B255)&lt;&gt;1,COUNTIFS(Reparto!$A$8:INDEX(Reparto!$A$8:$A$11,Reparto!$E$5),C255)&lt;&gt;1),"REVISAR datos","Correcto"))</f>
        <v/>
      </c>
    </row>
    <row r="256" customFormat="false" ht="24" hidden="false" customHeight="true" outlineLevel="0" collapsed="false">
      <c r="A256" s="19"/>
      <c r="B256" s="17"/>
      <c r="C256" s="17"/>
      <c r="D256" s="18"/>
      <c r="E256" s="2" t="str">
        <f aca="false">IF(COUNTA(A256:D256)=0,"",IF(OR(NOT(ISNUMBER(A256)),NOT(ISNUMBER(D256)),D256&lt;=0,B256=C256,COUNTIFS(Reparto!$A$8:INDEX(Reparto!$A$8:$A$11,Reparto!$E$5),B256)&lt;&gt;1,COUNTIFS(Reparto!$A$8:INDEX(Reparto!$A$8:$A$11,Reparto!$E$5),C256)&lt;&gt;1),"REVISAR datos","Correcto"))</f>
        <v/>
      </c>
    </row>
    <row r="257" customFormat="false" ht="24" hidden="false" customHeight="true" outlineLevel="0" collapsed="false">
      <c r="A257" s="19"/>
      <c r="B257" s="17"/>
      <c r="C257" s="17"/>
      <c r="D257" s="18"/>
      <c r="E257" s="2" t="str">
        <f aca="false">IF(COUNTA(A257:D257)=0,"",IF(OR(NOT(ISNUMBER(A257)),NOT(ISNUMBER(D257)),D257&lt;=0,B257=C257,COUNTIFS(Reparto!$A$8:INDEX(Reparto!$A$8:$A$11,Reparto!$E$5),B257)&lt;&gt;1,COUNTIFS(Reparto!$A$8:INDEX(Reparto!$A$8:$A$11,Reparto!$E$5),C257)&lt;&gt;1),"REVISAR datos","Correcto"))</f>
        <v/>
      </c>
    </row>
    <row r="258" customFormat="false" ht="24" hidden="false" customHeight="true" outlineLevel="0" collapsed="false">
      <c r="A258" s="19"/>
      <c r="B258" s="17"/>
      <c r="C258" s="17"/>
      <c r="D258" s="18"/>
      <c r="E258" s="2" t="str">
        <f aca="false">IF(COUNTA(A258:D258)=0,"",IF(OR(NOT(ISNUMBER(A258)),NOT(ISNUMBER(D258)),D258&lt;=0,B258=C258,COUNTIFS(Reparto!$A$8:INDEX(Reparto!$A$8:$A$11,Reparto!$E$5),B258)&lt;&gt;1,COUNTIFS(Reparto!$A$8:INDEX(Reparto!$A$8:$A$11,Reparto!$E$5),C258)&lt;&gt;1),"REVISAR datos","Correcto"))</f>
        <v/>
      </c>
    </row>
    <row r="259" customFormat="false" ht="24" hidden="false" customHeight="true" outlineLevel="0" collapsed="false">
      <c r="A259" s="19"/>
      <c r="B259" s="17"/>
      <c r="C259" s="17"/>
      <c r="D259" s="18"/>
      <c r="E259" s="2" t="str">
        <f aca="false">IF(COUNTA(A259:D259)=0,"",IF(OR(NOT(ISNUMBER(A259)),NOT(ISNUMBER(D259)),D259&lt;=0,B259=C259,COUNTIFS(Reparto!$A$8:INDEX(Reparto!$A$8:$A$11,Reparto!$E$5),B259)&lt;&gt;1,COUNTIFS(Reparto!$A$8:INDEX(Reparto!$A$8:$A$11,Reparto!$E$5),C259)&lt;&gt;1),"REVISAR datos","Correcto"))</f>
        <v/>
      </c>
    </row>
    <row r="260" customFormat="false" ht="24" hidden="false" customHeight="true" outlineLevel="0" collapsed="false">
      <c r="A260" s="19"/>
      <c r="B260" s="17"/>
      <c r="C260" s="17"/>
      <c r="D260" s="18"/>
      <c r="E260" s="2" t="str">
        <f aca="false">IF(COUNTA(A260:D260)=0,"",IF(OR(NOT(ISNUMBER(A260)),NOT(ISNUMBER(D260)),D260&lt;=0,B260=C260,COUNTIFS(Reparto!$A$8:INDEX(Reparto!$A$8:$A$11,Reparto!$E$5),B260)&lt;&gt;1,COUNTIFS(Reparto!$A$8:INDEX(Reparto!$A$8:$A$11,Reparto!$E$5),C260)&lt;&gt;1),"REVISAR datos","Correcto"))</f>
        <v/>
      </c>
    </row>
    <row r="261" customFormat="false" ht="24" hidden="false" customHeight="true" outlineLevel="0" collapsed="false">
      <c r="A261" s="19"/>
      <c r="B261" s="17"/>
      <c r="C261" s="17"/>
      <c r="D261" s="18"/>
      <c r="E261" s="2" t="str">
        <f aca="false">IF(COUNTA(A261:D261)=0,"",IF(OR(NOT(ISNUMBER(A261)),NOT(ISNUMBER(D261)),D261&lt;=0,B261=C261,COUNTIFS(Reparto!$A$8:INDEX(Reparto!$A$8:$A$11,Reparto!$E$5),B261)&lt;&gt;1,COUNTIFS(Reparto!$A$8:INDEX(Reparto!$A$8:$A$11,Reparto!$E$5),C261)&lt;&gt;1),"REVISAR datos","Correcto"))</f>
        <v/>
      </c>
    </row>
    <row r="262" customFormat="false" ht="24" hidden="false" customHeight="true" outlineLevel="0" collapsed="false">
      <c r="A262" s="19"/>
      <c r="B262" s="17"/>
      <c r="C262" s="17"/>
      <c r="D262" s="18"/>
      <c r="E262" s="2" t="str">
        <f aca="false">IF(COUNTA(A262:D262)=0,"",IF(OR(NOT(ISNUMBER(A262)),NOT(ISNUMBER(D262)),D262&lt;=0,B262=C262,COUNTIFS(Reparto!$A$8:INDEX(Reparto!$A$8:$A$11,Reparto!$E$5),B262)&lt;&gt;1,COUNTIFS(Reparto!$A$8:INDEX(Reparto!$A$8:$A$11,Reparto!$E$5),C262)&lt;&gt;1),"REVISAR datos","Correcto"))</f>
        <v/>
      </c>
    </row>
    <row r="263" customFormat="false" ht="24" hidden="false" customHeight="true" outlineLevel="0" collapsed="false">
      <c r="A263" s="19"/>
      <c r="B263" s="17"/>
      <c r="C263" s="17"/>
      <c r="D263" s="18"/>
      <c r="E263" s="2" t="str">
        <f aca="false">IF(COUNTA(A263:D263)=0,"",IF(OR(NOT(ISNUMBER(A263)),NOT(ISNUMBER(D263)),D263&lt;=0,B263=C263,COUNTIFS(Reparto!$A$8:INDEX(Reparto!$A$8:$A$11,Reparto!$E$5),B263)&lt;&gt;1,COUNTIFS(Reparto!$A$8:INDEX(Reparto!$A$8:$A$11,Reparto!$E$5),C263)&lt;&gt;1),"REVISAR datos","Correcto"))</f>
        <v/>
      </c>
    </row>
    <row r="264" customFormat="false" ht="24" hidden="false" customHeight="true" outlineLevel="0" collapsed="false">
      <c r="A264" s="19"/>
      <c r="B264" s="17"/>
      <c r="C264" s="17"/>
      <c r="D264" s="18"/>
      <c r="E264" s="2" t="str">
        <f aca="false">IF(COUNTA(A264:D264)=0,"",IF(OR(NOT(ISNUMBER(A264)),NOT(ISNUMBER(D264)),D264&lt;=0,B264=C264,COUNTIFS(Reparto!$A$8:INDEX(Reparto!$A$8:$A$11,Reparto!$E$5),B264)&lt;&gt;1,COUNTIFS(Reparto!$A$8:INDEX(Reparto!$A$8:$A$11,Reparto!$E$5),C264)&lt;&gt;1),"REVISAR datos","Correcto"))</f>
        <v/>
      </c>
    </row>
    <row r="265" customFormat="false" ht="24" hidden="false" customHeight="true" outlineLevel="0" collapsed="false">
      <c r="A265" s="19"/>
      <c r="B265" s="17"/>
      <c r="C265" s="17"/>
      <c r="D265" s="18"/>
      <c r="E265" s="2" t="str">
        <f aca="false">IF(COUNTA(A265:D265)=0,"",IF(OR(NOT(ISNUMBER(A265)),NOT(ISNUMBER(D265)),D265&lt;=0,B265=C265,COUNTIFS(Reparto!$A$8:INDEX(Reparto!$A$8:$A$11,Reparto!$E$5),B265)&lt;&gt;1,COUNTIFS(Reparto!$A$8:INDEX(Reparto!$A$8:$A$11,Reparto!$E$5),C265)&lt;&gt;1),"REVISAR datos","Correcto"))</f>
        <v/>
      </c>
    </row>
    <row r="266" customFormat="false" ht="24" hidden="false" customHeight="true" outlineLevel="0" collapsed="false">
      <c r="A266" s="19"/>
      <c r="B266" s="17"/>
      <c r="C266" s="17"/>
      <c r="D266" s="18"/>
      <c r="E266" s="2" t="str">
        <f aca="false">IF(COUNTA(A266:D266)=0,"",IF(OR(NOT(ISNUMBER(A266)),NOT(ISNUMBER(D266)),D266&lt;=0,B266=C266,COUNTIFS(Reparto!$A$8:INDEX(Reparto!$A$8:$A$11,Reparto!$E$5),B266)&lt;&gt;1,COUNTIFS(Reparto!$A$8:INDEX(Reparto!$A$8:$A$11,Reparto!$E$5),C266)&lt;&gt;1),"REVISAR datos","Correcto"))</f>
        <v/>
      </c>
    </row>
    <row r="267" customFormat="false" ht="24" hidden="false" customHeight="true" outlineLevel="0" collapsed="false">
      <c r="A267" s="19"/>
      <c r="B267" s="17"/>
      <c r="C267" s="17"/>
      <c r="D267" s="18"/>
      <c r="E267" s="2" t="str">
        <f aca="false">IF(COUNTA(A267:D267)=0,"",IF(OR(NOT(ISNUMBER(A267)),NOT(ISNUMBER(D267)),D267&lt;=0,B267=C267,COUNTIFS(Reparto!$A$8:INDEX(Reparto!$A$8:$A$11,Reparto!$E$5),B267)&lt;&gt;1,COUNTIFS(Reparto!$A$8:INDEX(Reparto!$A$8:$A$11,Reparto!$E$5),C267)&lt;&gt;1),"REVISAR datos","Correcto"))</f>
        <v/>
      </c>
    </row>
    <row r="268" customFormat="false" ht="24" hidden="false" customHeight="true" outlineLevel="0" collapsed="false">
      <c r="A268" s="19"/>
      <c r="B268" s="17"/>
      <c r="C268" s="17"/>
      <c r="D268" s="18"/>
      <c r="E268" s="2" t="str">
        <f aca="false">IF(COUNTA(A268:D268)=0,"",IF(OR(NOT(ISNUMBER(A268)),NOT(ISNUMBER(D268)),D268&lt;=0,B268=C268,COUNTIFS(Reparto!$A$8:INDEX(Reparto!$A$8:$A$11,Reparto!$E$5),B268)&lt;&gt;1,COUNTIFS(Reparto!$A$8:INDEX(Reparto!$A$8:$A$11,Reparto!$E$5),C268)&lt;&gt;1),"REVISAR datos","Correcto"))</f>
        <v/>
      </c>
    </row>
    <row r="269" customFormat="false" ht="24" hidden="false" customHeight="true" outlineLevel="0" collapsed="false">
      <c r="A269" s="19"/>
      <c r="B269" s="17"/>
      <c r="C269" s="17"/>
      <c r="D269" s="18"/>
      <c r="E269" s="2" t="str">
        <f aca="false">IF(COUNTA(A269:D269)=0,"",IF(OR(NOT(ISNUMBER(A269)),NOT(ISNUMBER(D269)),D269&lt;=0,B269=C269,COUNTIFS(Reparto!$A$8:INDEX(Reparto!$A$8:$A$11,Reparto!$E$5),B269)&lt;&gt;1,COUNTIFS(Reparto!$A$8:INDEX(Reparto!$A$8:$A$11,Reparto!$E$5),C269)&lt;&gt;1),"REVISAR datos","Correcto"))</f>
        <v/>
      </c>
    </row>
    <row r="270" customFormat="false" ht="24" hidden="false" customHeight="true" outlineLevel="0" collapsed="false">
      <c r="A270" s="19"/>
      <c r="B270" s="17"/>
      <c r="C270" s="17"/>
      <c r="D270" s="18"/>
      <c r="E270" s="2" t="str">
        <f aca="false">IF(COUNTA(A270:D270)=0,"",IF(OR(NOT(ISNUMBER(A270)),NOT(ISNUMBER(D270)),D270&lt;=0,B270=C270,COUNTIFS(Reparto!$A$8:INDEX(Reparto!$A$8:$A$11,Reparto!$E$5),B270)&lt;&gt;1,COUNTIFS(Reparto!$A$8:INDEX(Reparto!$A$8:$A$11,Reparto!$E$5),C270)&lt;&gt;1),"REVISAR datos","Correcto"))</f>
        <v/>
      </c>
    </row>
    <row r="271" customFormat="false" ht="24" hidden="false" customHeight="true" outlineLevel="0" collapsed="false">
      <c r="A271" s="19"/>
      <c r="B271" s="17"/>
      <c r="C271" s="17"/>
      <c r="D271" s="18"/>
      <c r="E271" s="2" t="str">
        <f aca="false">IF(COUNTA(A271:D271)=0,"",IF(OR(NOT(ISNUMBER(A271)),NOT(ISNUMBER(D271)),D271&lt;=0,B271=C271,COUNTIFS(Reparto!$A$8:INDEX(Reparto!$A$8:$A$11,Reparto!$E$5),B271)&lt;&gt;1,COUNTIFS(Reparto!$A$8:INDEX(Reparto!$A$8:$A$11,Reparto!$E$5),C271)&lt;&gt;1),"REVISAR datos","Correcto"))</f>
        <v/>
      </c>
    </row>
    <row r="272" customFormat="false" ht="24" hidden="false" customHeight="true" outlineLevel="0" collapsed="false">
      <c r="A272" s="19"/>
      <c r="B272" s="17"/>
      <c r="C272" s="17"/>
      <c r="D272" s="18"/>
      <c r="E272" s="2" t="str">
        <f aca="false">IF(COUNTA(A272:D272)=0,"",IF(OR(NOT(ISNUMBER(A272)),NOT(ISNUMBER(D272)),D272&lt;=0,B272=C272,COUNTIFS(Reparto!$A$8:INDEX(Reparto!$A$8:$A$11,Reparto!$E$5),B272)&lt;&gt;1,COUNTIFS(Reparto!$A$8:INDEX(Reparto!$A$8:$A$11,Reparto!$E$5),C272)&lt;&gt;1),"REVISAR datos","Correcto"))</f>
        <v/>
      </c>
    </row>
    <row r="273" customFormat="false" ht="24" hidden="false" customHeight="true" outlineLevel="0" collapsed="false">
      <c r="A273" s="19"/>
      <c r="B273" s="17"/>
      <c r="C273" s="17"/>
      <c r="D273" s="18"/>
      <c r="E273" s="2" t="str">
        <f aca="false">IF(COUNTA(A273:D273)=0,"",IF(OR(NOT(ISNUMBER(A273)),NOT(ISNUMBER(D273)),D273&lt;=0,B273=C273,COUNTIFS(Reparto!$A$8:INDEX(Reparto!$A$8:$A$11,Reparto!$E$5),B273)&lt;&gt;1,COUNTIFS(Reparto!$A$8:INDEX(Reparto!$A$8:$A$11,Reparto!$E$5),C273)&lt;&gt;1),"REVISAR datos","Correcto"))</f>
        <v/>
      </c>
    </row>
    <row r="274" customFormat="false" ht="24" hidden="false" customHeight="true" outlineLevel="0" collapsed="false">
      <c r="A274" s="19"/>
      <c r="B274" s="17"/>
      <c r="C274" s="17"/>
      <c r="D274" s="18"/>
      <c r="E274" s="2" t="str">
        <f aca="false">IF(COUNTA(A274:D274)=0,"",IF(OR(NOT(ISNUMBER(A274)),NOT(ISNUMBER(D274)),D274&lt;=0,B274=C274,COUNTIFS(Reparto!$A$8:INDEX(Reparto!$A$8:$A$11,Reparto!$E$5),B274)&lt;&gt;1,COUNTIFS(Reparto!$A$8:INDEX(Reparto!$A$8:$A$11,Reparto!$E$5),C274)&lt;&gt;1),"REVISAR datos","Correcto"))</f>
        <v/>
      </c>
    </row>
    <row r="275" customFormat="false" ht="24" hidden="false" customHeight="true" outlineLevel="0" collapsed="false">
      <c r="A275" s="19"/>
      <c r="B275" s="17"/>
      <c r="C275" s="17"/>
      <c r="D275" s="18"/>
      <c r="E275" s="2" t="str">
        <f aca="false">IF(COUNTA(A275:D275)=0,"",IF(OR(NOT(ISNUMBER(A275)),NOT(ISNUMBER(D275)),D275&lt;=0,B275=C275,COUNTIFS(Reparto!$A$8:INDEX(Reparto!$A$8:$A$11,Reparto!$E$5),B275)&lt;&gt;1,COUNTIFS(Reparto!$A$8:INDEX(Reparto!$A$8:$A$11,Reparto!$E$5),C275)&lt;&gt;1),"REVISAR datos","Correcto"))</f>
        <v/>
      </c>
    </row>
    <row r="276" customFormat="false" ht="24" hidden="false" customHeight="true" outlineLevel="0" collapsed="false">
      <c r="A276" s="19"/>
      <c r="B276" s="17"/>
      <c r="C276" s="17"/>
      <c r="D276" s="18"/>
      <c r="E276" s="2" t="str">
        <f aca="false">IF(COUNTA(A276:D276)=0,"",IF(OR(NOT(ISNUMBER(A276)),NOT(ISNUMBER(D276)),D276&lt;=0,B276=C276,COUNTIFS(Reparto!$A$8:INDEX(Reparto!$A$8:$A$11,Reparto!$E$5),B276)&lt;&gt;1,COUNTIFS(Reparto!$A$8:INDEX(Reparto!$A$8:$A$11,Reparto!$E$5),C276)&lt;&gt;1),"REVISAR datos","Correcto"))</f>
        <v/>
      </c>
    </row>
    <row r="277" customFormat="false" ht="24" hidden="false" customHeight="true" outlineLevel="0" collapsed="false">
      <c r="A277" s="19"/>
      <c r="B277" s="17"/>
      <c r="C277" s="17"/>
      <c r="D277" s="18"/>
      <c r="E277" s="2" t="str">
        <f aca="false">IF(COUNTA(A277:D277)=0,"",IF(OR(NOT(ISNUMBER(A277)),NOT(ISNUMBER(D277)),D277&lt;=0,B277=C277,COUNTIFS(Reparto!$A$8:INDEX(Reparto!$A$8:$A$11,Reparto!$E$5),B277)&lt;&gt;1,COUNTIFS(Reparto!$A$8:INDEX(Reparto!$A$8:$A$11,Reparto!$E$5),C277)&lt;&gt;1),"REVISAR datos","Correcto"))</f>
        <v/>
      </c>
    </row>
    <row r="278" customFormat="false" ht="24" hidden="false" customHeight="true" outlineLevel="0" collapsed="false">
      <c r="A278" s="19"/>
      <c r="B278" s="17"/>
      <c r="C278" s="17"/>
      <c r="D278" s="18"/>
      <c r="E278" s="2" t="str">
        <f aca="false">IF(COUNTA(A278:D278)=0,"",IF(OR(NOT(ISNUMBER(A278)),NOT(ISNUMBER(D278)),D278&lt;=0,B278=C278,COUNTIFS(Reparto!$A$8:INDEX(Reparto!$A$8:$A$11,Reparto!$E$5),B278)&lt;&gt;1,COUNTIFS(Reparto!$A$8:INDEX(Reparto!$A$8:$A$11,Reparto!$E$5),C278)&lt;&gt;1),"REVISAR datos","Correcto"))</f>
        <v/>
      </c>
    </row>
    <row r="279" customFormat="false" ht="24" hidden="false" customHeight="true" outlineLevel="0" collapsed="false">
      <c r="A279" s="19"/>
      <c r="B279" s="17"/>
      <c r="C279" s="17"/>
      <c r="D279" s="18"/>
      <c r="E279" s="2" t="str">
        <f aca="false">IF(COUNTA(A279:D279)=0,"",IF(OR(NOT(ISNUMBER(A279)),NOT(ISNUMBER(D279)),D279&lt;=0,B279=C279,COUNTIFS(Reparto!$A$8:INDEX(Reparto!$A$8:$A$11,Reparto!$E$5),B279)&lt;&gt;1,COUNTIFS(Reparto!$A$8:INDEX(Reparto!$A$8:$A$11,Reparto!$E$5),C279)&lt;&gt;1),"REVISAR datos","Correcto"))</f>
        <v/>
      </c>
    </row>
    <row r="280" customFormat="false" ht="24" hidden="false" customHeight="true" outlineLevel="0" collapsed="false">
      <c r="A280" s="19"/>
      <c r="B280" s="17"/>
      <c r="C280" s="17"/>
      <c r="D280" s="18"/>
      <c r="E280" s="2" t="str">
        <f aca="false">IF(COUNTA(A280:D280)=0,"",IF(OR(NOT(ISNUMBER(A280)),NOT(ISNUMBER(D280)),D280&lt;=0,B280=C280,COUNTIFS(Reparto!$A$8:INDEX(Reparto!$A$8:$A$11,Reparto!$E$5),B280)&lt;&gt;1,COUNTIFS(Reparto!$A$8:INDEX(Reparto!$A$8:$A$11,Reparto!$E$5),C280)&lt;&gt;1),"REVISAR datos","Correcto"))</f>
        <v/>
      </c>
    </row>
    <row r="281" customFormat="false" ht="24" hidden="false" customHeight="true" outlineLevel="0" collapsed="false">
      <c r="A281" s="19"/>
      <c r="B281" s="17"/>
      <c r="C281" s="17"/>
      <c r="D281" s="18"/>
      <c r="E281" s="2" t="str">
        <f aca="false">IF(COUNTA(A281:D281)=0,"",IF(OR(NOT(ISNUMBER(A281)),NOT(ISNUMBER(D281)),D281&lt;=0,B281=C281,COUNTIFS(Reparto!$A$8:INDEX(Reparto!$A$8:$A$11,Reparto!$E$5),B281)&lt;&gt;1,COUNTIFS(Reparto!$A$8:INDEX(Reparto!$A$8:$A$11,Reparto!$E$5),C281)&lt;&gt;1),"REVISAR datos","Correcto"))</f>
        <v/>
      </c>
    </row>
    <row r="282" customFormat="false" ht="24" hidden="false" customHeight="true" outlineLevel="0" collapsed="false">
      <c r="A282" s="19"/>
      <c r="B282" s="17"/>
      <c r="C282" s="17"/>
      <c r="D282" s="18"/>
      <c r="E282" s="2" t="str">
        <f aca="false">IF(COUNTA(A282:D282)=0,"",IF(OR(NOT(ISNUMBER(A282)),NOT(ISNUMBER(D282)),D282&lt;=0,B282=C282,COUNTIFS(Reparto!$A$8:INDEX(Reparto!$A$8:$A$11,Reparto!$E$5),B282)&lt;&gt;1,COUNTIFS(Reparto!$A$8:INDEX(Reparto!$A$8:$A$11,Reparto!$E$5),C282)&lt;&gt;1),"REVISAR datos","Correcto"))</f>
        <v/>
      </c>
    </row>
    <row r="283" customFormat="false" ht="24" hidden="false" customHeight="true" outlineLevel="0" collapsed="false">
      <c r="A283" s="19"/>
      <c r="B283" s="17"/>
      <c r="C283" s="17"/>
      <c r="D283" s="18"/>
      <c r="E283" s="2" t="str">
        <f aca="false">IF(COUNTA(A283:D283)=0,"",IF(OR(NOT(ISNUMBER(A283)),NOT(ISNUMBER(D283)),D283&lt;=0,B283=C283,COUNTIFS(Reparto!$A$8:INDEX(Reparto!$A$8:$A$11,Reparto!$E$5),B283)&lt;&gt;1,COUNTIFS(Reparto!$A$8:INDEX(Reparto!$A$8:$A$11,Reparto!$E$5),C283)&lt;&gt;1),"REVISAR datos","Correcto"))</f>
        <v/>
      </c>
    </row>
    <row r="284" customFormat="false" ht="24" hidden="false" customHeight="true" outlineLevel="0" collapsed="false">
      <c r="A284" s="19"/>
      <c r="B284" s="17"/>
      <c r="C284" s="17"/>
      <c r="D284" s="18"/>
      <c r="E284" s="2" t="str">
        <f aca="false">IF(COUNTA(A284:D284)=0,"",IF(OR(NOT(ISNUMBER(A284)),NOT(ISNUMBER(D284)),D284&lt;=0,B284=C284,COUNTIFS(Reparto!$A$8:INDEX(Reparto!$A$8:$A$11,Reparto!$E$5),B284)&lt;&gt;1,COUNTIFS(Reparto!$A$8:INDEX(Reparto!$A$8:$A$11,Reparto!$E$5),C284)&lt;&gt;1),"REVISAR datos","Correcto"))</f>
        <v/>
      </c>
    </row>
    <row r="285" customFormat="false" ht="24" hidden="false" customHeight="true" outlineLevel="0" collapsed="false">
      <c r="A285" s="19"/>
      <c r="B285" s="17"/>
      <c r="C285" s="17"/>
      <c r="D285" s="18"/>
      <c r="E285" s="2" t="str">
        <f aca="false">IF(COUNTA(A285:D285)=0,"",IF(OR(NOT(ISNUMBER(A285)),NOT(ISNUMBER(D285)),D285&lt;=0,B285=C285,COUNTIFS(Reparto!$A$8:INDEX(Reparto!$A$8:$A$11,Reparto!$E$5),B285)&lt;&gt;1,COUNTIFS(Reparto!$A$8:INDEX(Reparto!$A$8:$A$11,Reparto!$E$5),C285)&lt;&gt;1),"REVISAR datos","Correcto"))</f>
        <v/>
      </c>
    </row>
    <row r="286" customFormat="false" ht="24" hidden="false" customHeight="true" outlineLevel="0" collapsed="false">
      <c r="A286" s="19"/>
      <c r="B286" s="17"/>
      <c r="C286" s="17"/>
      <c r="D286" s="18"/>
      <c r="E286" s="2" t="str">
        <f aca="false">IF(COUNTA(A286:D286)=0,"",IF(OR(NOT(ISNUMBER(A286)),NOT(ISNUMBER(D286)),D286&lt;=0,B286=C286,COUNTIFS(Reparto!$A$8:INDEX(Reparto!$A$8:$A$11,Reparto!$E$5),B286)&lt;&gt;1,COUNTIFS(Reparto!$A$8:INDEX(Reparto!$A$8:$A$11,Reparto!$E$5),C286)&lt;&gt;1),"REVISAR datos","Correcto"))</f>
        <v/>
      </c>
    </row>
    <row r="287" customFormat="false" ht="24" hidden="false" customHeight="true" outlineLevel="0" collapsed="false">
      <c r="A287" s="19"/>
      <c r="B287" s="17"/>
      <c r="C287" s="17"/>
      <c r="D287" s="18"/>
      <c r="E287" s="2" t="str">
        <f aca="false">IF(COUNTA(A287:D287)=0,"",IF(OR(NOT(ISNUMBER(A287)),NOT(ISNUMBER(D287)),D287&lt;=0,B287=C287,COUNTIFS(Reparto!$A$8:INDEX(Reparto!$A$8:$A$11,Reparto!$E$5),B287)&lt;&gt;1,COUNTIFS(Reparto!$A$8:INDEX(Reparto!$A$8:$A$11,Reparto!$E$5),C287)&lt;&gt;1),"REVISAR datos","Correcto"))</f>
        <v/>
      </c>
    </row>
    <row r="288" customFormat="false" ht="24" hidden="false" customHeight="true" outlineLevel="0" collapsed="false">
      <c r="A288" s="19"/>
      <c r="B288" s="17"/>
      <c r="C288" s="17"/>
      <c r="D288" s="18"/>
      <c r="E288" s="2" t="str">
        <f aca="false">IF(COUNTA(A288:D288)=0,"",IF(OR(NOT(ISNUMBER(A288)),NOT(ISNUMBER(D288)),D288&lt;=0,B288=C288,COUNTIFS(Reparto!$A$8:INDEX(Reparto!$A$8:$A$11,Reparto!$E$5),B288)&lt;&gt;1,COUNTIFS(Reparto!$A$8:INDEX(Reparto!$A$8:$A$11,Reparto!$E$5),C288)&lt;&gt;1),"REVISAR datos","Correcto"))</f>
        <v/>
      </c>
    </row>
    <row r="289" customFormat="false" ht="24" hidden="false" customHeight="true" outlineLevel="0" collapsed="false">
      <c r="A289" s="19"/>
      <c r="B289" s="17"/>
      <c r="C289" s="17"/>
      <c r="D289" s="18"/>
      <c r="E289" s="2" t="str">
        <f aca="false">IF(COUNTA(A289:D289)=0,"",IF(OR(NOT(ISNUMBER(A289)),NOT(ISNUMBER(D289)),D289&lt;=0,B289=C289,COUNTIFS(Reparto!$A$8:INDEX(Reparto!$A$8:$A$11,Reparto!$E$5),B289)&lt;&gt;1,COUNTIFS(Reparto!$A$8:INDEX(Reparto!$A$8:$A$11,Reparto!$E$5),C289)&lt;&gt;1),"REVISAR datos","Correcto"))</f>
        <v/>
      </c>
    </row>
    <row r="290" customFormat="false" ht="24" hidden="false" customHeight="true" outlineLevel="0" collapsed="false">
      <c r="A290" s="19"/>
      <c r="B290" s="17"/>
      <c r="C290" s="17"/>
      <c r="D290" s="18"/>
      <c r="E290" s="2" t="str">
        <f aca="false">IF(COUNTA(A290:D290)=0,"",IF(OR(NOT(ISNUMBER(A290)),NOT(ISNUMBER(D290)),D290&lt;=0,B290=C290,COUNTIFS(Reparto!$A$8:INDEX(Reparto!$A$8:$A$11,Reparto!$E$5),B290)&lt;&gt;1,COUNTIFS(Reparto!$A$8:INDEX(Reparto!$A$8:$A$11,Reparto!$E$5),C290)&lt;&gt;1),"REVISAR datos","Correcto"))</f>
        <v/>
      </c>
    </row>
    <row r="291" customFormat="false" ht="24" hidden="false" customHeight="true" outlineLevel="0" collapsed="false">
      <c r="A291" s="19"/>
      <c r="B291" s="17"/>
      <c r="C291" s="17"/>
      <c r="D291" s="18"/>
      <c r="E291" s="2" t="str">
        <f aca="false">IF(COUNTA(A291:D291)=0,"",IF(OR(NOT(ISNUMBER(A291)),NOT(ISNUMBER(D291)),D291&lt;=0,B291=C291,COUNTIFS(Reparto!$A$8:INDEX(Reparto!$A$8:$A$11,Reparto!$E$5),B291)&lt;&gt;1,COUNTIFS(Reparto!$A$8:INDEX(Reparto!$A$8:$A$11,Reparto!$E$5),C291)&lt;&gt;1),"REVISAR datos","Correcto"))</f>
        <v/>
      </c>
    </row>
    <row r="292" customFormat="false" ht="24" hidden="false" customHeight="true" outlineLevel="0" collapsed="false">
      <c r="A292" s="19"/>
      <c r="B292" s="17"/>
      <c r="C292" s="17"/>
      <c r="D292" s="18"/>
      <c r="E292" s="2" t="str">
        <f aca="false">IF(COUNTA(A292:D292)=0,"",IF(OR(NOT(ISNUMBER(A292)),NOT(ISNUMBER(D292)),D292&lt;=0,B292=C292,COUNTIFS(Reparto!$A$8:INDEX(Reparto!$A$8:$A$11,Reparto!$E$5),B292)&lt;&gt;1,COUNTIFS(Reparto!$A$8:INDEX(Reparto!$A$8:$A$11,Reparto!$E$5),C292)&lt;&gt;1),"REVISAR datos","Correcto"))</f>
        <v/>
      </c>
    </row>
    <row r="293" customFormat="false" ht="24" hidden="false" customHeight="true" outlineLevel="0" collapsed="false">
      <c r="A293" s="19"/>
      <c r="B293" s="17"/>
      <c r="C293" s="17"/>
      <c r="D293" s="18"/>
      <c r="E293" s="2" t="str">
        <f aca="false">IF(COUNTA(A293:D293)=0,"",IF(OR(NOT(ISNUMBER(A293)),NOT(ISNUMBER(D293)),D293&lt;=0,B293=C293,COUNTIFS(Reparto!$A$8:INDEX(Reparto!$A$8:$A$11,Reparto!$E$5),B293)&lt;&gt;1,COUNTIFS(Reparto!$A$8:INDEX(Reparto!$A$8:$A$11,Reparto!$E$5),C293)&lt;&gt;1),"REVISAR datos","Correcto"))</f>
        <v/>
      </c>
    </row>
    <row r="294" customFormat="false" ht="24" hidden="false" customHeight="true" outlineLevel="0" collapsed="false">
      <c r="A294" s="19"/>
      <c r="B294" s="17"/>
      <c r="C294" s="17"/>
      <c r="D294" s="18"/>
      <c r="E294" s="2" t="str">
        <f aca="false">IF(COUNTA(A294:D294)=0,"",IF(OR(NOT(ISNUMBER(A294)),NOT(ISNUMBER(D294)),D294&lt;=0,B294=C294,COUNTIFS(Reparto!$A$8:INDEX(Reparto!$A$8:$A$11,Reparto!$E$5),B294)&lt;&gt;1,COUNTIFS(Reparto!$A$8:INDEX(Reparto!$A$8:$A$11,Reparto!$E$5),C294)&lt;&gt;1),"REVISAR datos","Correcto"))</f>
        <v/>
      </c>
    </row>
    <row r="295" customFormat="false" ht="24" hidden="false" customHeight="true" outlineLevel="0" collapsed="false">
      <c r="A295" s="19"/>
      <c r="B295" s="17"/>
      <c r="C295" s="17"/>
      <c r="D295" s="18"/>
      <c r="E295" s="2" t="str">
        <f aca="false">IF(COUNTA(A295:D295)=0,"",IF(OR(NOT(ISNUMBER(A295)),NOT(ISNUMBER(D295)),D295&lt;=0,B295=C295,COUNTIFS(Reparto!$A$8:INDEX(Reparto!$A$8:$A$11,Reparto!$E$5),B295)&lt;&gt;1,COUNTIFS(Reparto!$A$8:INDEX(Reparto!$A$8:$A$11,Reparto!$E$5),C295)&lt;&gt;1),"REVISAR datos","Correcto"))</f>
        <v/>
      </c>
    </row>
    <row r="296" customFormat="false" ht="24" hidden="false" customHeight="true" outlineLevel="0" collapsed="false">
      <c r="A296" s="19"/>
      <c r="B296" s="17"/>
      <c r="C296" s="17"/>
      <c r="D296" s="18"/>
      <c r="E296" s="2" t="str">
        <f aca="false">IF(COUNTA(A296:D296)=0,"",IF(OR(NOT(ISNUMBER(A296)),NOT(ISNUMBER(D296)),D296&lt;=0,B296=C296,COUNTIFS(Reparto!$A$8:INDEX(Reparto!$A$8:$A$11,Reparto!$E$5),B296)&lt;&gt;1,COUNTIFS(Reparto!$A$8:INDEX(Reparto!$A$8:$A$11,Reparto!$E$5),C296)&lt;&gt;1),"REVISAR datos","Correcto"))</f>
        <v/>
      </c>
    </row>
    <row r="297" customFormat="false" ht="24" hidden="false" customHeight="true" outlineLevel="0" collapsed="false">
      <c r="A297" s="19"/>
      <c r="B297" s="17"/>
      <c r="C297" s="17"/>
      <c r="D297" s="18"/>
      <c r="E297" s="2" t="str">
        <f aca="false">IF(COUNTA(A297:D297)=0,"",IF(OR(NOT(ISNUMBER(A297)),NOT(ISNUMBER(D297)),D297&lt;=0,B297=C297,COUNTIFS(Reparto!$A$8:INDEX(Reparto!$A$8:$A$11,Reparto!$E$5),B297)&lt;&gt;1,COUNTIFS(Reparto!$A$8:INDEX(Reparto!$A$8:$A$11,Reparto!$E$5),C297)&lt;&gt;1),"REVISAR datos","Correcto"))</f>
        <v/>
      </c>
    </row>
    <row r="298" customFormat="false" ht="24" hidden="false" customHeight="true" outlineLevel="0" collapsed="false">
      <c r="A298" s="19"/>
      <c r="B298" s="17"/>
      <c r="C298" s="17"/>
      <c r="D298" s="18"/>
      <c r="E298" s="2" t="str">
        <f aca="false">IF(COUNTA(A298:D298)=0,"",IF(OR(NOT(ISNUMBER(A298)),NOT(ISNUMBER(D298)),D298&lt;=0,B298=C298,COUNTIFS(Reparto!$A$8:INDEX(Reparto!$A$8:$A$11,Reparto!$E$5),B298)&lt;&gt;1,COUNTIFS(Reparto!$A$8:INDEX(Reparto!$A$8:$A$11,Reparto!$E$5),C298)&lt;&gt;1),"REVISAR datos","Correcto"))</f>
        <v/>
      </c>
    </row>
    <row r="299" customFormat="false" ht="24" hidden="false" customHeight="true" outlineLevel="0" collapsed="false">
      <c r="A299" s="19"/>
      <c r="B299" s="17"/>
      <c r="C299" s="17"/>
      <c r="D299" s="18"/>
      <c r="E299" s="2" t="str">
        <f aca="false">IF(COUNTA(A299:D299)=0,"",IF(OR(NOT(ISNUMBER(A299)),NOT(ISNUMBER(D299)),D299&lt;=0,B299=C299,COUNTIFS(Reparto!$A$8:INDEX(Reparto!$A$8:$A$11,Reparto!$E$5),B299)&lt;&gt;1,COUNTIFS(Reparto!$A$8:INDEX(Reparto!$A$8:$A$11,Reparto!$E$5),C299)&lt;&gt;1),"REVISAR datos","Correcto"))</f>
        <v/>
      </c>
    </row>
    <row r="300" customFormat="false" ht="24" hidden="false" customHeight="true" outlineLevel="0" collapsed="false">
      <c r="A300" s="19"/>
      <c r="B300" s="17"/>
      <c r="C300" s="17"/>
      <c r="D300" s="18"/>
      <c r="E300" s="2" t="str">
        <f aca="false">IF(COUNTA(A300:D300)=0,"",IF(OR(NOT(ISNUMBER(A300)),NOT(ISNUMBER(D300)),D300&lt;=0,B300=C300,COUNTIFS(Reparto!$A$8:INDEX(Reparto!$A$8:$A$11,Reparto!$E$5),B300)&lt;&gt;1,COUNTIFS(Reparto!$A$8:INDEX(Reparto!$A$8:$A$11,Reparto!$E$5),C300)&lt;&gt;1),"REVISAR datos","Correcto"))</f>
        <v/>
      </c>
    </row>
    <row r="301" customFormat="false" ht="24" hidden="false" customHeight="true" outlineLevel="0" collapsed="false">
      <c r="A301" s="19"/>
      <c r="B301" s="17"/>
      <c r="C301" s="17"/>
      <c r="D301" s="18"/>
      <c r="E301" s="2" t="str">
        <f aca="false">IF(COUNTA(A301:D301)=0,"",IF(OR(NOT(ISNUMBER(A301)),NOT(ISNUMBER(D301)),D301&lt;=0,B301=C301,COUNTIFS(Reparto!$A$8:INDEX(Reparto!$A$8:$A$11,Reparto!$E$5),B301)&lt;&gt;1,COUNTIFS(Reparto!$A$8:INDEX(Reparto!$A$8:$A$11,Reparto!$E$5),C301)&lt;&gt;1),"REVISAR datos","Correcto"))</f>
        <v/>
      </c>
    </row>
    <row r="302" customFormat="false" ht="24" hidden="false" customHeight="true" outlineLevel="0" collapsed="false">
      <c r="A302" s="19"/>
      <c r="B302" s="17"/>
      <c r="C302" s="17"/>
      <c r="D302" s="18"/>
      <c r="E302" s="2" t="str">
        <f aca="false">IF(COUNTA(A302:D302)=0,"",IF(OR(NOT(ISNUMBER(A302)),NOT(ISNUMBER(D302)),D302&lt;=0,B302=C302,COUNTIFS(Reparto!$A$8:INDEX(Reparto!$A$8:$A$11,Reparto!$E$5),B302)&lt;&gt;1,COUNTIFS(Reparto!$A$8:INDEX(Reparto!$A$8:$A$11,Reparto!$E$5),C302)&lt;&gt;1),"REVISAR datos","Correcto"))</f>
        <v/>
      </c>
    </row>
    <row r="303" customFormat="false" ht="24" hidden="false" customHeight="true" outlineLevel="0" collapsed="false">
      <c r="A303" s="19"/>
      <c r="B303" s="17"/>
      <c r="C303" s="17"/>
      <c r="D303" s="18"/>
      <c r="E303" s="2" t="str">
        <f aca="false">IF(COUNTA(A303:D303)=0,"",IF(OR(NOT(ISNUMBER(A303)),NOT(ISNUMBER(D303)),D303&lt;=0,B303=C303,COUNTIFS(Reparto!$A$8:INDEX(Reparto!$A$8:$A$11,Reparto!$E$5),B303)&lt;&gt;1,COUNTIFS(Reparto!$A$8:INDEX(Reparto!$A$8:$A$11,Reparto!$E$5),C303)&lt;&gt;1),"REVISAR datos","Correcto"))</f>
        <v/>
      </c>
    </row>
    <row r="304" customFormat="false" ht="24" hidden="false" customHeight="true" outlineLevel="0" collapsed="false">
      <c r="A304" s="19"/>
      <c r="B304" s="17"/>
      <c r="C304" s="17"/>
      <c r="D304" s="18"/>
      <c r="E304" s="2" t="str">
        <f aca="false">IF(COUNTA(A304:D304)=0,"",IF(OR(NOT(ISNUMBER(A304)),NOT(ISNUMBER(D304)),D304&lt;=0,B304=C304,COUNTIFS(Reparto!$A$8:INDEX(Reparto!$A$8:$A$11,Reparto!$E$5),B304)&lt;&gt;1,COUNTIFS(Reparto!$A$8:INDEX(Reparto!$A$8:$A$11,Reparto!$E$5),C304)&lt;&gt;1),"REVISAR datos","Correcto"))</f>
        <v/>
      </c>
    </row>
    <row r="305" customFormat="false" ht="24" hidden="false" customHeight="true" outlineLevel="0" collapsed="false">
      <c r="A305" s="19"/>
      <c r="B305" s="17"/>
      <c r="C305" s="17"/>
      <c r="D305" s="18"/>
      <c r="E305" s="2" t="str">
        <f aca="false">IF(COUNTA(A305:D305)=0,"",IF(OR(NOT(ISNUMBER(A305)),NOT(ISNUMBER(D305)),D305&lt;=0,B305=C305,COUNTIFS(Reparto!$A$8:INDEX(Reparto!$A$8:$A$11,Reparto!$E$5),B305)&lt;&gt;1,COUNTIFS(Reparto!$A$8:INDEX(Reparto!$A$8:$A$11,Reparto!$E$5),C305)&lt;&gt;1),"REVISAR datos","Correcto"))</f>
        <v/>
      </c>
    </row>
    <row r="306" customFormat="false" ht="24" hidden="false" customHeight="true" outlineLevel="0" collapsed="false">
      <c r="A306" s="19"/>
      <c r="B306" s="17"/>
      <c r="C306" s="17"/>
      <c r="D306" s="18"/>
      <c r="E306" s="2" t="str">
        <f aca="false">IF(COUNTA(A306:D306)=0,"",IF(OR(NOT(ISNUMBER(A306)),NOT(ISNUMBER(D306)),D306&lt;=0,B306=C306,COUNTIFS(Reparto!$A$8:INDEX(Reparto!$A$8:$A$11,Reparto!$E$5),B306)&lt;&gt;1,COUNTIFS(Reparto!$A$8:INDEX(Reparto!$A$8:$A$11,Reparto!$E$5),C306)&lt;&gt;1),"REVISAR datos","Correcto"))</f>
        <v/>
      </c>
    </row>
    <row r="307" customFormat="false" ht="24" hidden="false" customHeight="true" outlineLevel="0" collapsed="false">
      <c r="A307" s="19"/>
      <c r="B307" s="17"/>
      <c r="C307" s="17"/>
      <c r="D307" s="18"/>
      <c r="E307" s="2" t="str">
        <f aca="false">IF(COUNTA(A307:D307)=0,"",IF(OR(NOT(ISNUMBER(A307)),NOT(ISNUMBER(D307)),D307&lt;=0,B307=C307,COUNTIFS(Reparto!$A$8:INDEX(Reparto!$A$8:$A$11,Reparto!$E$5),B307)&lt;&gt;1,COUNTIFS(Reparto!$A$8:INDEX(Reparto!$A$8:$A$11,Reparto!$E$5),C307)&lt;&gt;1),"REVISAR datos","Correcto"))</f>
        <v/>
      </c>
    </row>
    <row r="308" customFormat="false" ht="24" hidden="false" customHeight="true" outlineLevel="0" collapsed="false">
      <c r="A308" s="19"/>
      <c r="B308" s="17"/>
      <c r="C308" s="17"/>
      <c r="D308" s="18"/>
      <c r="E308" s="2" t="str">
        <f aca="false">IF(COUNTA(A308:D308)=0,"",IF(OR(NOT(ISNUMBER(A308)),NOT(ISNUMBER(D308)),D308&lt;=0,B308=C308,COUNTIFS(Reparto!$A$8:INDEX(Reparto!$A$8:$A$11,Reparto!$E$5),B308)&lt;&gt;1,COUNTIFS(Reparto!$A$8:INDEX(Reparto!$A$8:$A$11,Reparto!$E$5),C308)&lt;&gt;1),"REVISAR datos","Correcto"))</f>
        <v/>
      </c>
    </row>
    <row r="309" customFormat="false" ht="24" hidden="false" customHeight="true" outlineLevel="0" collapsed="false">
      <c r="A309" s="19"/>
      <c r="B309" s="17"/>
      <c r="C309" s="17"/>
      <c r="D309" s="18"/>
      <c r="E309" s="2" t="str">
        <f aca="false">IF(COUNTA(A309:D309)=0,"",IF(OR(NOT(ISNUMBER(A309)),NOT(ISNUMBER(D309)),D309&lt;=0,B309=C309,COUNTIFS(Reparto!$A$8:INDEX(Reparto!$A$8:$A$11,Reparto!$E$5),B309)&lt;&gt;1,COUNTIFS(Reparto!$A$8:INDEX(Reparto!$A$8:$A$11,Reparto!$E$5),C309)&lt;&gt;1),"REVISAR datos","Correcto"))</f>
        <v/>
      </c>
    </row>
    <row r="310" customFormat="false" ht="24" hidden="false" customHeight="true" outlineLevel="0" collapsed="false">
      <c r="A310" s="19"/>
      <c r="B310" s="17"/>
      <c r="C310" s="17"/>
      <c r="D310" s="18"/>
      <c r="E310" s="2" t="str">
        <f aca="false">IF(COUNTA(A310:D310)=0,"",IF(OR(NOT(ISNUMBER(A310)),NOT(ISNUMBER(D310)),D310&lt;=0,B310=C310,COUNTIFS(Reparto!$A$8:INDEX(Reparto!$A$8:$A$11,Reparto!$E$5),B310)&lt;&gt;1,COUNTIFS(Reparto!$A$8:INDEX(Reparto!$A$8:$A$11,Reparto!$E$5),C310)&lt;&gt;1),"REVISAR datos","Correcto"))</f>
        <v/>
      </c>
    </row>
    <row r="311" customFormat="false" ht="24" hidden="false" customHeight="true" outlineLevel="0" collapsed="false">
      <c r="A311" s="19"/>
      <c r="B311" s="17"/>
      <c r="C311" s="17"/>
      <c r="D311" s="18"/>
      <c r="E311" s="2" t="str">
        <f aca="false">IF(COUNTA(A311:D311)=0,"",IF(OR(NOT(ISNUMBER(A311)),NOT(ISNUMBER(D311)),D311&lt;=0,B311=C311,COUNTIFS(Reparto!$A$8:INDEX(Reparto!$A$8:$A$11,Reparto!$E$5),B311)&lt;&gt;1,COUNTIFS(Reparto!$A$8:INDEX(Reparto!$A$8:$A$11,Reparto!$E$5),C311)&lt;&gt;1),"REVISAR datos","Correcto"))</f>
        <v/>
      </c>
    </row>
    <row r="312" customFormat="false" ht="24" hidden="false" customHeight="true" outlineLevel="0" collapsed="false">
      <c r="A312" s="19"/>
      <c r="B312" s="17"/>
      <c r="C312" s="17"/>
      <c r="D312" s="18"/>
      <c r="E312" s="2" t="str">
        <f aca="false">IF(COUNTA(A312:D312)=0,"",IF(OR(NOT(ISNUMBER(A312)),NOT(ISNUMBER(D312)),D312&lt;=0,B312=C312,COUNTIFS(Reparto!$A$8:INDEX(Reparto!$A$8:$A$11,Reparto!$E$5),B312)&lt;&gt;1,COUNTIFS(Reparto!$A$8:INDEX(Reparto!$A$8:$A$11,Reparto!$E$5),C312)&lt;&gt;1),"REVISAR datos","Correcto"))</f>
        <v/>
      </c>
    </row>
    <row r="313" customFormat="false" ht="24" hidden="false" customHeight="true" outlineLevel="0" collapsed="false">
      <c r="A313" s="19"/>
      <c r="B313" s="17"/>
      <c r="C313" s="17"/>
      <c r="D313" s="18"/>
      <c r="E313" s="2" t="str">
        <f aca="false">IF(COUNTA(A313:D313)=0,"",IF(OR(NOT(ISNUMBER(A313)),NOT(ISNUMBER(D313)),D313&lt;=0,B313=C313,COUNTIFS(Reparto!$A$8:INDEX(Reparto!$A$8:$A$11,Reparto!$E$5),B313)&lt;&gt;1,COUNTIFS(Reparto!$A$8:INDEX(Reparto!$A$8:$A$11,Reparto!$E$5),C313)&lt;&gt;1),"REVISAR datos","Correcto"))</f>
        <v/>
      </c>
    </row>
    <row r="314" customFormat="false" ht="24" hidden="false" customHeight="true" outlineLevel="0" collapsed="false">
      <c r="A314" s="19"/>
      <c r="B314" s="17"/>
      <c r="C314" s="17"/>
      <c r="D314" s="18"/>
      <c r="E314" s="2" t="str">
        <f aca="false">IF(COUNTA(A314:D314)=0,"",IF(OR(NOT(ISNUMBER(A314)),NOT(ISNUMBER(D314)),D314&lt;=0,B314=C314,COUNTIFS(Reparto!$A$8:INDEX(Reparto!$A$8:$A$11,Reparto!$E$5),B314)&lt;&gt;1,COUNTIFS(Reparto!$A$8:INDEX(Reparto!$A$8:$A$11,Reparto!$E$5),C314)&lt;&gt;1),"REVISAR datos","Correcto"))</f>
        <v/>
      </c>
    </row>
    <row r="315" customFormat="false" ht="24" hidden="false" customHeight="true" outlineLevel="0" collapsed="false">
      <c r="A315" s="19"/>
      <c r="B315" s="17"/>
      <c r="C315" s="17"/>
      <c r="D315" s="18"/>
      <c r="E315" s="2" t="str">
        <f aca="false">IF(COUNTA(A315:D315)=0,"",IF(OR(NOT(ISNUMBER(A315)),NOT(ISNUMBER(D315)),D315&lt;=0,B315=C315,COUNTIFS(Reparto!$A$8:INDEX(Reparto!$A$8:$A$11,Reparto!$E$5),B315)&lt;&gt;1,COUNTIFS(Reparto!$A$8:INDEX(Reparto!$A$8:$A$11,Reparto!$E$5),C315)&lt;&gt;1),"REVISAR datos","Correcto"))</f>
        <v/>
      </c>
    </row>
    <row r="316" customFormat="false" ht="24" hidden="false" customHeight="true" outlineLevel="0" collapsed="false">
      <c r="A316" s="19"/>
      <c r="B316" s="17"/>
      <c r="C316" s="17"/>
      <c r="D316" s="18"/>
      <c r="E316" s="2" t="str">
        <f aca="false">IF(COUNTA(A316:D316)=0,"",IF(OR(NOT(ISNUMBER(A316)),NOT(ISNUMBER(D316)),D316&lt;=0,B316=C316,COUNTIFS(Reparto!$A$8:INDEX(Reparto!$A$8:$A$11,Reparto!$E$5),B316)&lt;&gt;1,COUNTIFS(Reparto!$A$8:INDEX(Reparto!$A$8:$A$11,Reparto!$E$5),C316)&lt;&gt;1),"REVISAR datos","Correcto"))</f>
        <v/>
      </c>
    </row>
    <row r="317" customFormat="false" ht="24" hidden="false" customHeight="true" outlineLevel="0" collapsed="false">
      <c r="A317" s="19"/>
      <c r="B317" s="17"/>
      <c r="C317" s="17"/>
      <c r="D317" s="18"/>
      <c r="E317" s="2" t="str">
        <f aca="false">IF(COUNTA(A317:D317)=0,"",IF(OR(NOT(ISNUMBER(A317)),NOT(ISNUMBER(D317)),D317&lt;=0,B317=C317,COUNTIFS(Reparto!$A$8:INDEX(Reparto!$A$8:$A$11,Reparto!$E$5),B317)&lt;&gt;1,COUNTIFS(Reparto!$A$8:INDEX(Reparto!$A$8:$A$11,Reparto!$E$5),C317)&lt;&gt;1),"REVISAR datos","Correcto"))</f>
        <v/>
      </c>
    </row>
    <row r="318" customFormat="false" ht="24" hidden="false" customHeight="true" outlineLevel="0" collapsed="false">
      <c r="A318" s="19"/>
      <c r="B318" s="17"/>
      <c r="C318" s="17"/>
      <c r="D318" s="18"/>
      <c r="E318" s="2" t="str">
        <f aca="false">IF(COUNTA(A318:D318)=0,"",IF(OR(NOT(ISNUMBER(A318)),NOT(ISNUMBER(D318)),D318&lt;=0,B318=C318,COUNTIFS(Reparto!$A$8:INDEX(Reparto!$A$8:$A$11,Reparto!$E$5),B318)&lt;&gt;1,COUNTIFS(Reparto!$A$8:INDEX(Reparto!$A$8:$A$11,Reparto!$E$5),C318)&lt;&gt;1),"REVISAR datos","Correcto"))</f>
        <v/>
      </c>
    </row>
    <row r="319" customFormat="false" ht="24" hidden="false" customHeight="true" outlineLevel="0" collapsed="false">
      <c r="A319" s="19"/>
      <c r="B319" s="17"/>
      <c r="C319" s="17"/>
      <c r="D319" s="18"/>
      <c r="E319" s="2" t="str">
        <f aca="false">IF(COUNTA(A319:D319)=0,"",IF(OR(NOT(ISNUMBER(A319)),NOT(ISNUMBER(D319)),D319&lt;=0,B319=C319,COUNTIFS(Reparto!$A$8:INDEX(Reparto!$A$8:$A$11,Reparto!$E$5),B319)&lt;&gt;1,COUNTIFS(Reparto!$A$8:INDEX(Reparto!$A$8:$A$11,Reparto!$E$5),C319)&lt;&gt;1),"REVISAR datos","Correcto"))</f>
        <v/>
      </c>
    </row>
    <row r="320" customFormat="false" ht="24" hidden="false" customHeight="true" outlineLevel="0" collapsed="false">
      <c r="A320" s="19"/>
      <c r="B320" s="17"/>
      <c r="C320" s="17"/>
      <c r="D320" s="18"/>
      <c r="E320" s="2" t="str">
        <f aca="false">IF(COUNTA(A320:D320)=0,"",IF(OR(NOT(ISNUMBER(A320)),NOT(ISNUMBER(D320)),D320&lt;=0,B320=C320,COUNTIFS(Reparto!$A$8:INDEX(Reparto!$A$8:$A$11,Reparto!$E$5),B320)&lt;&gt;1,COUNTIFS(Reparto!$A$8:INDEX(Reparto!$A$8:$A$11,Reparto!$E$5),C320)&lt;&gt;1),"REVISAR datos","Correcto"))</f>
        <v/>
      </c>
    </row>
    <row r="321" customFormat="false" ht="24" hidden="false" customHeight="true" outlineLevel="0" collapsed="false">
      <c r="A321" s="19"/>
      <c r="B321" s="17"/>
      <c r="C321" s="17"/>
      <c r="D321" s="18"/>
      <c r="E321" s="2" t="str">
        <f aca="false">IF(COUNTA(A321:D321)=0,"",IF(OR(NOT(ISNUMBER(A321)),NOT(ISNUMBER(D321)),D321&lt;=0,B321=C321,COUNTIFS(Reparto!$A$8:INDEX(Reparto!$A$8:$A$11,Reparto!$E$5),B321)&lt;&gt;1,COUNTIFS(Reparto!$A$8:INDEX(Reparto!$A$8:$A$11,Reparto!$E$5),C321)&lt;&gt;1),"REVISAR datos","Correcto"))</f>
        <v/>
      </c>
    </row>
    <row r="322" customFormat="false" ht="24" hidden="false" customHeight="true" outlineLevel="0" collapsed="false">
      <c r="A322" s="19"/>
      <c r="B322" s="17"/>
      <c r="C322" s="17"/>
      <c r="D322" s="18"/>
      <c r="E322" s="2" t="str">
        <f aca="false">IF(COUNTA(A322:D322)=0,"",IF(OR(NOT(ISNUMBER(A322)),NOT(ISNUMBER(D322)),D322&lt;=0,B322=C322,COUNTIFS(Reparto!$A$8:INDEX(Reparto!$A$8:$A$11,Reparto!$E$5),B322)&lt;&gt;1,COUNTIFS(Reparto!$A$8:INDEX(Reparto!$A$8:$A$11,Reparto!$E$5),C322)&lt;&gt;1),"REVISAR datos","Correcto"))</f>
        <v/>
      </c>
    </row>
    <row r="323" customFormat="false" ht="24" hidden="false" customHeight="true" outlineLevel="0" collapsed="false">
      <c r="A323" s="19"/>
      <c r="B323" s="17"/>
      <c r="C323" s="17"/>
      <c r="D323" s="18"/>
      <c r="E323" s="2" t="str">
        <f aca="false">IF(COUNTA(A323:D323)=0,"",IF(OR(NOT(ISNUMBER(A323)),NOT(ISNUMBER(D323)),D323&lt;=0,B323=C323,COUNTIFS(Reparto!$A$8:INDEX(Reparto!$A$8:$A$11,Reparto!$E$5),B323)&lt;&gt;1,COUNTIFS(Reparto!$A$8:INDEX(Reparto!$A$8:$A$11,Reparto!$E$5),C323)&lt;&gt;1),"REVISAR datos","Correcto"))</f>
        <v/>
      </c>
    </row>
    <row r="324" customFormat="false" ht="24" hidden="false" customHeight="true" outlineLevel="0" collapsed="false">
      <c r="A324" s="19"/>
      <c r="B324" s="17"/>
      <c r="C324" s="17"/>
      <c r="D324" s="18"/>
      <c r="E324" s="2" t="str">
        <f aca="false">IF(COUNTA(A324:D324)=0,"",IF(OR(NOT(ISNUMBER(A324)),NOT(ISNUMBER(D324)),D324&lt;=0,B324=C324,COUNTIFS(Reparto!$A$8:INDEX(Reparto!$A$8:$A$11,Reparto!$E$5),B324)&lt;&gt;1,COUNTIFS(Reparto!$A$8:INDEX(Reparto!$A$8:$A$11,Reparto!$E$5),C324)&lt;&gt;1),"REVISAR datos","Correcto"))</f>
        <v/>
      </c>
    </row>
    <row r="325" customFormat="false" ht="24" hidden="false" customHeight="true" outlineLevel="0" collapsed="false">
      <c r="A325" s="19"/>
      <c r="B325" s="17"/>
      <c r="C325" s="17"/>
      <c r="D325" s="18"/>
      <c r="E325" s="2" t="str">
        <f aca="false">IF(COUNTA(A325:D325)=0,"",IF(OR(NOT(ISNUMBER(A325)),NOT(ISNUMBER(D325)),D325&lt;=0,B325=C325,COUNTIFS(Reparto!$A$8:INDEX(Reparto!$A$8:$A$11,Reparto!$E$5),B325)&lt;&gt;1,COUNTIFS(Reparto!$A$8:INDEX(Reparto!$A$8:$A$11,Reparto!$E$5),C325)&lt;&gt;1),"REVISAR datos","Correcto"))</f>
        <v/>
      </c>
    </row>
    <row r="326" customFormat="false" ht="24" hidden="false" customHeight="true" outlineLevel="0" collapsed="false">
      <c r="A326" s="19"/>
      <c r="B326" s="17"/>
      <c r="C326" s="17"/>
      <c r="D326" s="18"/>
      <c r="E326" s="2" t="str">
        <f aca="false">IF(COUNTA(A326:D326)=0,"",IF(OR(NOT(ISNUMBER(A326)),NOT(ISNUMBER(D326)),D326&lt;=0,B326=C326,COUNTIFS(Reparto!$A$8:INDEX(Reparto!$A$8:$A$11,Reparto!$E$5),B326)&lt;&gt;1,COUNTIFS(Reparto!$A$8:INDEX(Reparto!$A$8:$A$11,Reparto!$E$5),C326)&lt;&gt;1),"REVISAR datos","Correcto"))</f>
        <v/>
      </c>
    </row>
    <row r="327" customFormat="false" ht="24" hidden="false" customHeight="true" outlineLevel="0" collapsed="false">
      <c r="A327" s="19"/>
      <c r="B327" s="17"/>
      <c r="C327" s="17"/>
      <c r="D327" s="18"/>
      <c r="E327" s="2" t="str">
        <f aca="false">IF(COUNTA(A327:D327)=0,"",IF(OR(NOT(ISNUMBER(A327)),NOT(ISNUMBER(D327)),D327&lt;=0,B327=C327,COUNTIFS(Reparto!$A$8:INDEX(Reparto!$A$8:$A$11,Reparto!$E$5),B327)&lt;&gt;1,COUNTIFS(Reparto!$A$8:INDEX(Reparto!$A$8:$A$11,Reparto!$E$5),C327)&lt;&gt;1),"REVISAR datos","Correcto"))</f>
        <v/>
      </c>
    </row>
    <row r="328" customFormat="false" ht="24" hidden="false" customHeight="true" outlineLevel="0" collapsed="false">
      <c r="A328" s="19"/>
      <c r="B328" s="17"/>
      <c r="C328" s="17"/>
      <c r="D328" s="18"/>
      <c r="E328" s="2" t="str">
        <f aca="false">IF(COUNTA(A328:D328)=0,"",IF(OR(NOT(ISNUMBER(A328)),NOT(ISNUMBER(D328)),D328&lt;=0,B328=C328,COUNTIFS(Reparto!$A$8:INDEX(Reparto!$A$8:$A$11,Reparto!$E$5),B328)&lt;&gt;1,COUNTIFS(Reparto!$A$8:INDEX(Reparto!$A$8:$A$11,Reparto!$E$5),C328)&lt;&gt;1),"REVISAR datos","Correcto"))</f>
        <v/>
      </c>
    </row>
    <row r="329" customFormat="false" ht="24" hidden="false" customHeight="true" outlineLevel="0" collapsed="false">
      <c r="A329" s="19"/>
      <c r="B329" s="17"/>
      <c r="C329" s="17"/>
      <c r="D329" s="18"/>
      <c r="E329" s="2" t="str">
        <f aca="false">IF(COUNTA(A329:D329)=0,"",IF(OR(NOT(ISNUMBER(A329)),NOT(ISNUMBER(D329)),D329&lt;=0,B329=C329,COUNTIFS(Reparto!$A$8:INDEX(Reparto!$A$8:$A$11,Reparto!$E$5),B329)&lt;&gt;1,COUNTIFS(Reparto!$A$8:INDEX(Reparto!$A$8:$A$11,Reparto!$E$5),C329)&lt;&gt;1),"REVISAR datos","Correcto"))</f>
        <v/>
      </c>
    </row>
    <row r="330" customFormat="false" ht="24" hidden="false" customHeight="true" outlineLevel="0" collapsed="false">
      <c r="A330" s="19"/>
      <c r="B330" s="17"/>
      <c r="C330" s="17"/>
      <c r="D330" s="18"/>
      <c r="E330" s="2" t="str">
        <f aca="false">IF(COUNTA(A330:D330)=0,"",IF(OR(NOT(ISNUMBER(A330)),NOT(ISNUMBER(D330)),D330&lt;=0,B330=C330,COUNTIFS(Reparto!$A$8:INDEX(Reparto!$A$8:$A$11,Reparto!$E$5),B330)&lt;&gt;1,COUNTIFS(Reparto!$A$8:INDEX(Reparto!$A$8:$A$11,Reparto!$E$5),C330)&lt;&gt;1),"REVISAR datos","Correcto"))</f>
        <v/>
      </c>
    </row>
    <row r="331" customFormat="false" ht="24" hidden="false" customHeight="true" outlineLevel="0" collapsed="false">
      <c r="A331" s="19"/>
      <c r="B331" s="17"/>
      <c r="C331" s="17"/>
      <c r="D331" s="18"/>
      <c r="E331" s="2" t="str">
        <f aca="false">IF(COUNTA(A331:D331)=0,"",IF(OR(NOT(ISNUMBER(A331)),NOT(ISNUMBER(D331)),D331&lt;=0,B331=C331,COUNTIFS(Reparto!$A$8:INDEX(Reparto!$A$8:$A$11,Reparto!$E$5),B331)&lt;&gt;1,COUNTIFS(Reparto!$A$8:INDEX(Reparto!$A$8:$A$11,Reparto!$E$5),C331)&lt;&gt;1),"REVISAR datos","Correcto"))</f>
        <v/>
      </c>
    </row>
    <row r="332" customFormat="false" ht="24" hidden="false" customHeight="true" outlineLevel="0" collapsed="false">
      <c r="A332" s="19"/>
      <c r="B332" s="17"/>
      <c r="C332" s="17"/>
      <c r="D332" s="18"/>
      <c r="E332" s="2" t="str">
        <f aca="false">IF(COUNTA(A332:D332)=0,"",IF(OR(NOT(ISNUMBER(A332)),NOT(ISNUMBER(D332)),D332&lt;=0,B332=C332,COUNTIFS(Reparto!$A$8:INDEX(Reparto!$A$8:$A$11,Reparto!$E$5),B332)&lt;&gt;1,COUNTIFS(Reparto!$A$8:INDEX(Reparto!$A$8:$A$11,Reparto!$E$5),C332)&lt;&gt;1),"REVISAR datos","Correcto"))</f>
        <v/>
      </c>
    </row>
    <row r="333" customFormat="false" ht="24" hidden="false" customHeight="true" outlineLevel="0" collapsed="false">
      <c r="A333" s="19"/>
      <c r="B333" s="17"/>
      <c r="C333" s="17"/>
      <c r="D333" s="18"/>
      <c r="E333" s="2" t="str">
        <f aca="false">IF(COUNTA(A333:D333)=0,"",IF(OR(NOT(ISNUMBER(A333)),NOT(ISNUMBER(D333)),D333&lt;=0,B333=C333,COUNTIFS(Reparto!$A$8:INDEX(Reparto!$A$8:$A$11,Reparto!$E$5),B333)&lt;&gt;1,COUNTIFS(Reparto!$A$8:INDEX(Reparto!$A$8:$A$11,Reparto!$E$5),C333)&lt;&gt;1),"REVISAR datos","Correcto"))</f>
        <v/>
      </c>
    </row>
    <row r="334" customFormat="false" ht="24" hidden="false" customHeight="true" outlineLevel="0" collapsed="false">
      <c r="A334" s="19"/>
      <c r="B334" s="17"/>
      <c r="C334" s="17"/>
      <c r="D334" s="18"/>
      <c r="E334" s="2" t="str">
        <f aca="false">IF(COUNTA(A334:D334)=0,"",IF(OR(NOT(ISNUMBER(A334)),NOT(ISNUMBER(D334)),D334&lt;=0,B334=C334,COUNTIFS(Reparto!$A$8:INDEX(Reparto!$A$8:$A$11,Reparto!$E$5),B334)&lt;&gt;1,COUNTIFS(Reparto!$A$8:INDEX(Reparto!$A$8:$A$11,Reparto!$E$5),C334)&lt;&gt;1),"REVISAR datos","Correcto"))</f>
        <v/>
      </c>
    </row>
    <row r="335" customFormat="false" ht="24" hidden="false" customHeight="true" outlineLevel="0" collapsed="false">
      <c r="A335" s="19"/>
      <c r="B335" s="17"/>
      <c r="C335" s="17"/>
      <c r="D335" s="18"/>
      <c r="E335" s="2" t="str">
        <f aca="false">IF(COUNTA(A335:D335)=0,"",IF(OR(NOT(ISNUMBER(A335)),NOT(ISNUMBER(D335)),D335&lt;=0,B335=C335,COUNTIFS(Reparto!$A$8:INDEX(Reparto!$A$8:$A$11,Reparto!$E$5),B335)&lt;&gt;1,COUNTIFS(Reparto!$A$8:INDEX(Reparto!$A$8:$A$11,Reparto!$E$5),C335)&lt;&gt;1),"REVISAR datos","Correcto"))</f>
        <v/>
      </c>
    </row>
    <row r="336" customFormat="false" ht="24" hidden="false" customHeight="true" outlineLevel="0" collapsed="false">
      <c r="A336" s="19"/>
      <c r="B336" s="17"/>
      <c r="C336" s="17"/>
      <c r="D336" s="18"/>
      <c r="E336" s="2" t="str">
        <f aca="false">IF(COUNTA(A336:D336)=0,"",IF(OR(NOT(ISNUMBER(A336)),NOT(ISNUMBER(D336)),D336&lt;=0,B336=C336,COUNTIFS(Reparto!$A$8:INDEX(Reparto!$A$8:$A$11,Reparto!$E$5),B336)&lt;&gt;1,COUNTIFS(Reparto!$A$8:INDEX(Reparto!$A$8:$A$11,Reparto!$E$5),C336)&lt;&gt;1),"REVISAR datos","Correcto"))</f>
        <v/>
      </c>
    </row>
    <row r="337" customFormat="false" ht="24" hidden="false" customHeight="true" outlineLevel="0" collapsed="false">
      <c r="A337" s="19"/>
      <c r="B337" s="17"/>
      <c r="C337" s="17"/>
      <c r="D337" s="18"/>
      <c r="E337" s="2" t="str">
        <f aca="false">IF(COUNTA(A337:D337)=0,"",IF(OR(NOT(ISNUMBER(A337)),NOT(ISNUMBER(D337)),D337&lt;=0,B337=C337,COUNTIFS(Reparto!$A$8:INDEX(Reparto!$A$8:$A$11,Reparto!$E$5),B337)&lt;&gt;1,COUNTIFS(Reparto!$A$8:INDEX(Reparto!$A$8:$A$11,Reparto!$E$5),C337)&lt;&gt;1),"REVISAR datos","Correcto"))</f>
        <v/>
      </c>
    </row>
    <row r="338" customFormat="false" ht="24" hidden="false" customHeight="true" outlineLevel="0" collapsed="false">
      <c r="A338" s="19"/>
      <c r="B338" s="17"/>
      <c r="C338" s="17"/>
      <c r="D338" s="18"/>
      <c r="E338" s="2" t="str">
        <f aca="false">IF(COUNTA(A338:D338)=0,"",IF(OR(NOT(ISNUMBER(A338)),NOT(ISNUMBER(D338)),D338&lt;=0,B338=C338,COUNTIFS(Reparto!$A$8:INDEX(Reparto!$A$8:$A$11,Reparto!$E$5),B338)&lt;&gt;1,COUNTIFS(Reparto!$A$8:INDEX(Reparto!$A$8:$A$11,Reparto!$E$5),C338)&lt;&gt;1),"REVISAR datos","Correcto"))</f>
        <v/>
      </c>
    </row>
    <row r="339" customFormat="false" ht="24" hidden="false" customHeight="true" outlineLevel="0" collapsed="false">
      <c r="A339" s="19"/>
      <c r="B339" s="17"/>
      <c r="C339" s="17"/>
      <c r="D339" s="18"/>
      <c r="E339" s="2" t="str">
        <f aca="false">IF(COUNTA(A339:D339)=0,"",IF(OR(NOT(ISNUMBER(A339)),NOT(ISNUMBER(D339)),D339&lt;=0,B339=C339,COUNTIFS(Reparto!$A$8:INDEX(Reparto!$A$8:$A$11,Reparto!$E$5),B339)&lt;&gt;1,COUNTIFS(Reparto!$A$8:INDEX(Reparto!$A$8:$A$11,Reparto!$E$5),C339)&lt;&gt;1),"REVISAR datos","Correcto"))</f>
        <v/>
      </c>
    </row>
    <row r="340" customFormat="false" ht="24" hidden="false" customHeight="true" outlineLevel="0" collapsed="false">
      <c r="A340" s="19"/>
      <c r="B340" s="17"/>
      <c r="C340" s="17"/>
      <c r="D340" s="18"/>
      <c r="E340" s="2" t="str">
        <f aca="false">IF(COUNTA(A340:D340)=0,"",IF(OR(NOT(ISNUMBER(A340)),NOT(ISNUMBER(D340)),D340&lt;=0,B340=C340,COUNTIFS(Reparto!$A$8:INDEX(Reparto!$A$8:$A$11,Reparto!$E$5),B340)&lt;&gt;1,COUNTIFS(Reparto!$A$8:INDEX(Reparto!$A$8:$A$11,Reparto!$E$5),C340)&lt;&gt;1),"REVISAR datos","Correcto"))</f>
        <v/>
      </c>
    </row>
    <row r="341" customFormat="false" ht="24" hidden="false" customHeight="true" outlineLevel="0" collapsed="false">
      <c r="A341" s="19"/>
      <c r="B341" s="17"/>
      <c r="C341" s="17"/>
      <c r="D341" s="18"/>
      <c r="E341" s="2" t="str">
        <f aca="false">IF(COUNTA(A341:D341)=0,"",IF(OR(NOT(ISNUMBER(A341)),NOT(ISNUMBER(D341)),D341&lt;=0,B341=C341,COUNTIFS(Reparto!$A$8:INDEX(Reparto!$A$8:$A$11,Reparto!$E$5),B341)&lt;&gt;1,COUNTIFS(Reparto!$A$8:INDEX(Reparto!$A$8:$A$11,Reparto!$E$5),C341)&lt;&gt;1),"REVISAR datos","Correcto"))</f>
        <v/>
      </c>
    </row>
    <row r="342" customFormat="false" ht="24" hidden="false" customHeight="true" outlineLevel="0" collapsed="false">
      <c r="A342" s="19"/>
      <c r="B342" s="17"/>
      <c r="C342" s="17"/>
      <c r="D342" s="18"/>
      <c r="E342" s="2" t="str">
        <f aca="false">IF(COUNTA(A342:D342)=0,"",IF(OR(NOT(ISNUMBER(A342)),NOT(ISNUMBER(D342)),D342&lt;=0,B342=C342,COUNTIFS(Reparto!$A$8:INDEX(Reparto!$A$8:$A$11,Reparto!$E$5),B342)&lt;&gt;1,COUNTIFS(Reparto!$A$8:INDEX(Reparto!$A$8:$A$11,Reparto!$E$5),C342)&lt;&gt;1),"REVISAR datos","Correcto"))</f>
        <v/>
      </c>
    </row>
    <row r="343" customFormat="false" ht="24" hidden="false" customHeight="true" outlineLevel="0" collapsed="false">
      <c r="A343" s="19"/>
      <c r="B343" s="17"/>
      <c r="C343" s="17"/>
      <c r="D343" s="18"/>
      <c r="E343" s="2" t="str">
        <f aca="false">IF(COUNTA(A343:D343)=0,"",IF(OR(NOT(ISNUMBER(A343)),NOT(ISNUMBER(D343)),D343&lt;=0,B343=C343,COUNTIFS(Reparto!$A$8:INDEX(Reparto!$A$8:$A$11,Reparto!$E$5),B343)&lt;&gt;1,COUNTIFS(Reparto!$A$8:INDEX(Reparto!$A$8:$A$11,Reparto!$E$5),C343)&lt;&gt;1),"REVISAR datos","Correcto"))</f>
        <v/>
      </c>
    </row>
    <row r="344" customFormat="false" ht="24" hidden="false" customHeight="true" outlineLevel="0" collapsed="false">
      <c r="A344" s="19"/>
      <c r="B344" s="17"/>
      <c r="C344" s="17"/>
      <c r="D344" s="18"/>
      <c r="E344" s="2" t="str">
        <f aca="false">IF(COUNTA(A344:D344)=0,"",IF(OR(NOT(ISNUMBER(A344)),NOT(ISNUMBER(D344)),D344&lt;=0,B344=C344,COUNTIFS(Reparto!$A$8:INDEX(Reparto!$A$8:$A$11,Reparto!$E$5),B344)&lt;&gt;1,COUNTIFS(Reparto!$A$8:INDEX(Reparto!$A$8:$A$11,Reparto!$E$5),C344)&lt;&gt;1),"REVISAR datos","Correcto"))</f>
        <v/>
      </c>
    </row>
    <row r="345" customFormat="false" ht="24" hidden="false" customHeight="true" outlineLevel="0" collapsed="false">
      <c r="A345" s="19"/>
      <c r="B345" s="17"/>
      <c r="C345" s="17"/>
      <c r="D345" s="18"/>
      <c r="E345" s="2" t="str">
        <f aca="false">IF(COUNTA(A345:D345)=0,"",IF(OR(NOT(ISNUMBER(A345)),NOT(ISNUMBER(D345)),D345&lt;=0,B345=C345,COUNTIFS(Reparto!$A$8:INDEX(Reparto!$A$8:$A$11,Reparto!$E$5),B345)&lt;&gt;1,COUNTIFS(Reparto!$A$8:INDEX(Reparto!$A$8:$A$11,Reparto!$E$5),C345)&lt;&gt;1),"REVISAR datos","Correcto"))</f>
        <v/>
      </c>
    </row>
    <row r="346" customFormat="false" ht="24" hidden="false" customHeight="true" outlineLevel="0" collapsed="false">
      <c r="A346" s="19"/>
      <c r="B346" s="17"/>
      <c r="C346" s="17"/>
      <c r="D346" s="18"/>
      <c r="E346" s="2" t="str">
        <f aca="false">IF(COUNTA(A346:D346)=0,"",IF(OR(NOT(ISNUMBER(A346)),NOT(ISNUMBER(D346)),D346&lt;=0,B346=C346,COUNTIFS(Reparto!$A$8:INDEX(Reparto!$A$8:$A$11,Reparto!$E$5),B346)&lt;&gt;1,COUNTIFS(Reparto!$A$8:INDEX(Reparto!$A$8:$A$11,Reparto!$E$5),C346)&lt;&gt;1),"REVISAR datos","Correcto"))</f>
        <v/>
      </c>
    </row>
    <row r="347" customFormat="false" ht="24" hidden="false" customHeight="true" outlineLevel="0" collapsed="false">
      <c r="A347" s="19"/>
      <c r="B347" s="17"/>
      <c r="C347" s="17"/>
      <c r="D347" s="18"/>
      <c r="E347" s="2" t="str">
        <f aca="false">IF(COUNTA(A347:D347)=0,"",IF(OR(NOT(ISNUMBER(A347)),NOT(ISNUMBER(D347)),D347&lt;=0,B347=C347,COUNTIFS(Reparto!$A$8:INDEX(Reparto!$A$8:$A$11,Reparto!$E$5),B347)&lt;&gt;1,COUNTIFS(Reparto!$A$8:INDEX(Reparto!$A$8:$A$11,Reparto!$E$5),C347)&lt;&gt;1),"REVISAR datos","Correcto"))</f>
        <v/>
      </c>
    </row>
    <row r="348" customFormat="false" ht="24" hidden="false" customHeight="true" outlineLevel="0" collapsed="false">
      <c r="A348" s="19"/>
      <c r="B348" s="17"/>
      <c r="C348" s="17"/>
      <c r="D348" s="18"/>
      <c r="E348" s="2" t="str">
        <f aca="false">IF(COUNTA(A348:D348)=0,"",IF(OR(NOT(ISNUMBER(A348)),NOT(ISNUMBER(D348)),D348&lt;=0,B348=C348,COUNTIFS(Reparto!$A$8:INDEX(Reparto!$A$8:$A$11,Reparto!$E$5),B348)&lt;&gt;1,COUNTIFS(Reparto!$A$8:INDEX(Reparto!$A$8:$A$11,Reparto!$E$5),C348)&lt;&gt;1),"REVISAR datos","Correcto"))</f>
        <v/>
      </c>
    </row>
    <row r="349" customFormat="false" ht="24" hidden="false" customHeight="true" outlineLevel="0" collapsed="false">
      <c r="A349" s="19"/>
      <c r="B349" s="17"/>
      <c r="C349" s="17"/>
      <c r="D349" s="18"/>
      <c r="E349" s="2" t="str">
        <f aca="false">IF(COUNTA(A349:D349)=0,"",IF(OR(NOT(ISNUMBER(A349)),NOT(ISNUMBER(D349)),D349&lt;=0,B349=C349,COUNTIFS(Reparto!$A$8:INDEX(Reparto!$A$8:$A$11,Reparto!$E$5),B349)&lt;&gt;1,COUNTIFS(Reparto!$A$8:INDEX(Reparto!$A$8:$A$11,Reparto!$E$5),C349)&lt;&gt;1),"REVISAR datos","Correcto"))</f>
        <v/>
      </c>
    </row>
    <row r="350" customFormat="false" ht="24" hidden="false" customHeight="true" outlineLevel="0" collapsed="false">
      <c r="A350" s="19"/>
      <c r="B350" s="17"/>
      <c r="C350" s="17"/>
      <c r="D350" s="18"/>
      <c r="E350" s="2" t="str">
        <f aca="false">IF(COUNTA(A350:D350)=0,"",IF(OR(NOT(ISNUMBER(A350)),NOT(ISNUMBER(D350)),D350&lt;=0,B350=C350,COUNTIFS(Reparto!$A$8:INDEX(Reparto!$A$8:$A$11,Reparto!$E$5),B350)&lt;&gt;1,COUNTIFS(Reparto!$A$8:INDEX(Reparto!$A$8:$A$11,Reparto!$E$5),C350)&lt;&gt;1),"REVISAR datos","Correcto"))</f>
        <v/>
      </c>
    </row>
    <row r="351" customFormat="false" ht="24" hidden="false" customHeight="true" outlineLevel="0" collapsed="false">
      <c r="A351" s="19"/>
      <c r="B351" s="17"/>
      <c r="C351" s="17"/>
      <c r="D351" s="18"/>
      <c r="E351" s="2" t="str">
        <f aca="false">IF(COUNTA(A351:D351)=0,"",IF(OR(NOT(ISNUMBER(A351)),NOT(ISNUMBER(D351)),D351&lt;=0,B351=C351,COUNTIFS(Reparto!$A$8:INDEX(Reparto!$A$8:$A$11,Reparto!$E$5),B351)&lt;&gt;1,COUNTIFS(Reparto!$A$8:INDEX(Reparto!$A$8:$A$11,Reparto!$E$5),C351)&lt;&gt;1),"REVISAR datos","Correcto"))</f>
        <v/>
      </c>
    </row>
    <row r="352" customFormat="false" ht="24" hidden="false" customHeight="true" outlineLevel="0" collapsed="false">
      <c r="A352" s="19"/>
      <c r="B352" s="17"/>
      <c r="C352" s="17"/>
      <c r="D352" s="18"/>
      <c r="E352" s="2" t="str">
        <f aca="false">IF(COUNTA(A352:D352)=0,"",IF(OR(NOT(ISNUMBER(A352)),NOT(ISNUMBER(D352)),D352&lt;=0,B352=C352,COUNTIFS(Reparto!$A$8:INDEX(Reparto!$A$8:$A$11,Reparto!$E$5),B352)&lt;&gt;1,COUNTIFS(Reparto!$A$8:INDEX(Reparto!$A$8:$A$11,Reparto!$E$5),C352)&lt;&gt;1),"REVISAR datos","Correcto"))</f>
        <v/>
      </c>
    </row>
    <row r="353" customFormat="false" ht="24" hidden="false" customHeight="true" outlineLevel="0" collapsed="false">
      <c r="A353" s="19"/>
      <c r="B353" s="17"/>
      <c r="C353" s="17"/>
      <c r="D353" s="18"/>
      <c r="E353" s="2" t="str">
        <f aca="false">IF(COUNTA(A353:D353)=0,"",IF(OR(NOT(ISNUMBER(A353)),NOT(ISNUMBER(D353)),D353&lt;=0,B353=C353,COUNTIFS(Reparto!$A$8:INDEX(Reparto!$A$8:$A$11,Reparto!$E$5),B353)&lt;&gt;1,COUNTIFS(Reparto!$A$8:INDEX(Reparto!$A$8:$A$11,Reparto!$E$5),C353)&lt;&gt;1),"REVISAR datos","Correcto"))</f>
        <v/>
      </c>
    </row>
    <row r="354" customFormat="false" ht="24" hidden="false" customHeight="true" outlineLevel="0" collapsed="false">
      <c r="A354" s="19"/>
      <c r="B354" s="17"/>
      <c r="C354" s="17"/>
      <c r="D354" s="18"/>
      <c r="E354" s="2" t="str">
        <f aca="false">IF(COUNTA(A354:D354)=0,"",IF(OR(NOT(ISNUMBER(A354)),NOT(ISNUMBER(D354)),D354&lt;=0,B354=C354,COUNTIFS(Reparto!$A$8:INDEX(Reparto!$A$8:$A$11,Reparto!$E$5),B354)&lt;&gt;1,COUNTIFS(Reparto!$A$8:INDEX(Reparto!$A$8:$A$11,Reparto!$E$5),C354)&lt;&gt;1),"REVISAR datos","Correcto"))</f>
        <v/>
      </c>
    </row>
    <row r="355" customFormat="false" ht="24" hidden="false" customHeight="true" outlineLevel="0" collapsed="false">
      <c r="A355" s="19"/>
      <c r="B355" s="17"/>
      <c r="C355" s="17"/>
      <c r="D355" s="18"/>
      <c r="E355" s="2" t="str">
        <f aca="false">IF(COUNTA(A355:D355)=0,"",IF(OR(NOT(ISNUMBER(A355)),NOT(ISNUMBER(D355)),D355&lt;=0,B355=C355,COUNTIFS(Reparto!$A$8:INDEX(Reparto!$A$8:$A$11,Reparto!$E$5),B355)&lt;&gt;1,COUNTIFS(Reparto!$A$8:INDEX(Reparto!$A$8:$A$11,Reparto!$E$5),C355)&lt;&gt;1),"REVISAR datos","Correcto"))</f>
        <v/>
      </c>
    </row>
    <row r="356" customFormat="false" ht="24" hidden="false" customHeight="true" outlineLevel="0" collapsed="false">
      <c r="A356" s="19"/>
      <c r="B356" s="17"/>
      <c r="C356" s="17"/>
      <c r="D356" s="18"/>
      <c r="E356" s="2" t="str">
        <f aca="false">IF(COUNTA(A356:D356)=0,"",IF(OR(NOT(ISNUMBER(A356)),NOT(ISNUMBER(D356)),D356&lt;=0,B356=C356,COUNTIFS(Reparto!$A$8:INDEX(Reparto!$A$8:$A$11,Reparto!$E$5),B356)&lt;&gt;1,COUNTIFS(Reparto!$A$8:INDEX(Reparto!$A$8:$A$11,Reparto!$E$5),C356)&lt;&gt;1),"REVISAR datos","Correcto"))</f>
        <v/>
      </c>
    </row>
    <row r="357" customFormat="false" ht="24" hidden="false" customHeight="true" outlineLevel="0" collapsed="false">
      <c r="A357" s="19"/>
      <c r="B357" s="17"/>
      <c r="C357" s="17"/>
      <c r="D357" s="18"/>
      <c r="E357" s="2" t="str">
        <f aca="false">IF(COUNTA(A357:D357)=0,"",IF(OR(NOT(ISNUMBER(A357)),NOT(ISNUMBER(D357)),D357&lt;=0,B357=C357,COUNTIFS(Reparto!$A$8:INDEX(Reparto!$A$8:$A$11,Reparto!$E$5),B357)&lt;&gt;1,COUNTIFS(Reparto!$A$8:INDEX(Reparto!$A$8:$A$11,Reparto!$E$5),C357)&lt;&gt;1),"REVISAR datos","Correcto"))</f>
        <v/>
      </c>
    </row>
    <row r="358" customFormat="false" ht="24" hidden="false" customHeight="true" outlineLevel="0" collapsed="false">
      <c r="A358" s="19"/>
      <c r="B358" s="17"/>
      <c r="C358" s="17"/>
      <c r="D358" s="18"/>
      <c r="E358" s="2" t="str">
        <f aca="false">IF(COUNTA(A358:D358)=0,"",IF(OR(NOT(ISNUMBER(A358)),NOT(ISNUMBER(D358)),D358&lt;=0,B358=C358,COUNTIFS(Reparto!$A$8:INDEX(Reparto!$A$8:$A$11,Reparto!$E$5),B358)&lt;&gt;1,COUNTIFS(Reparto!$A$8:INDEX(Reparto!$A$8:$A$11,Reparto!$E$5),C358)&lt;&gt;1),"REVISAR datos","Correcto"))</f>
        <v/>
      </c>
    </row>
    <row r="359" customFormat="false" ht="24" hidden="false" customHeight="true" outlineLevel="0" collapsed="false">
      <c r="A359" s="19"/>
      <c r="B359" s="17"/>
      <c r="C359" s="17"/>
      <c r="D359" s="18"/>
      <c r="E359" s="2" t="str">
        <f aca="false">IF(COUNTA(A359:D359)=0,"",IF(OR(NOT(ISNUMBER(A359)),NOT(ISNUMBER(D359)),D359&lt;=0,B359=C359,COUNTIFS(Reparto!$A$8:INDEX(Reparto!$A$8:$A$11,Reparto!$E$5),B359)&lt;&gt;1,COUNTIFS(Reparto!$A$8:INDEX(Reparto!$A$8:$A$11,Reparto!$E$5),C359)&lt;&gt;1),"REVISAR datos","Correcto"))</f>
        <v/>
      </c>
    </row>
    <row r="360" customFormat="false" ht="24" hidden="false" customHeight="true" outlineLevel="0" collapsed="false">
      <c r="A360" s="19"/>
      <c r="B360" s="17"/>
      <c r="C360" s="17"/>
      <c r="D360" s="18"/>
      <c r="E360" s="2" t="str">
        <f aca="false">IF(COUNTA(A360:D360)=0,"",IF(OR(NOT(ISNUMBER(A360)),NOT(ISNUMBER(D360)),D360&lt;=0,B360=C360,COUNTIFS(Reparto!$A$8:INDEX(Reparto!$A$8:$A$11,Reparto!$E$5),B360)&lt;&gt;1,COUNTIFS(Reparto!$A$8:INDEX(Reparto!$A$8:$A$11,Reparto!$E$5),C360)&lt;&gt;1),"REVISAR datos","Correcto"))</f>
        <v/>
      </c>
    </row>
    <row r="361" customFormat="false" ht="24" hidden="false" customHeight="true" outlineLevel="0" collapsed="false">
      <c r="A361" s="19"/>
      <c r="B361" s="17"/>
      <c r="C361" s="17"/>
      <c r="D361" s="18"/>
      <c r="E361" s="2" t="str">
        <f aca="false">IF(COUNTA(A361:D361)=0,"",IF(OR(NOT(ISNUMBER(A361)),NOT(ISNUMBER(D361)),D361&lt;=0,B361=C361,COUNTIFS(Reparto!$A$8:INDEX(Reparto!$A$8:$A$11,Reparto!$E$5),B361)&lt;&gt;1,COUNTIFS(Reparto!$A$8:INDEX(Reparto!$A$8:$A$11,Reparto!$E$5),C361)&lt;&gt;1),"REVISAR datos","Correcto"))</f>
        <v/>
      </c>
    </row>
    <row r="362" customFormat="false" ht="24" hidden="false" customHeight="true" outlineLevel="0" collapsed="false">
      <c r="A362" s="19"/>
      <c r="B362" s="17"/>
      <c r="C362" s="17"/>
      <c r="D362" s="18"/>
      <c r="E362" s="2" t="str">
        <f aca="false">IF(COUNTA(A362:D362)=0,"",IF(OR(NOT(ISNUMBER(A362)),NOT(ISNUMBER(D362)),D362&lt;=0,B362=C362,COUNTIFS(Reparto!$A$8:INDEX(Reparto!$A$8:$A$11,Reparto!$E$5),B362)&lt;&gt;1,COUNTIFS(Reparto!$A$8:INDEX(Reparto!$A$8:$A$11,Reparto!$E$5),C362)&lt;&gt;1),"REVISAR datos","Correcto"))</f>
        <v/>
      </c>
    </row>
    <row r="363" customFormat="false" ht="24" hidden="false" customHeight="true" outlineLevel="0" collapsed="false">
      <c r="A363" s="19"/>
      <c r="B363" s="17"/>
      <c r="C363" s="17"/>
      <c r="D363" s="18"/>
      <c r="E363" s="2" t="str">
        <f aca="false">IF(COUNTA(A363:D363)=0,"",IF(OR(NOT(ISNUMBER(A363)),NOT(ISNUMBER(D363)),D363&lt;=0,B363=C363,COUNTIFS(Reparto!$A$8:INDEX(Reparto!$A$8:$A$11,Reparto!$E$5),B363)&lt;&gt;1,COUNTIFS(Reparto!$A$8:INDEX(Reparto!$A$8:$A$11,Reparto!$E$5),C363)&lt;&gt;1),"REVISAR datos","Correcto"))</f>
        <v/>
      </c>
    </row>
    <row r="364" customFormat="false" ht="24" hidden="false" customHeight="true" outlineLevel="0" collapsed="false">
      <c r="A364" s="19"/>
      <c r="B364" s="17"/>
      <c r="C364" s="17"/>
      <c r="D364" s="18"/>
      <c r="E364" s="2" t="str">
        <f aca="false">IF(COUNTA(A364:D364)=0,"",IF(OR(NOT(ISNUMBER(A364)),NOT(ISNUMBER(D364)),D364&lt;=0,B364=C364,COUNTIFS(Reparto!$A$8:INDEX(Reparto!$A$8:$A$11,Reparto!$E$5),B364)&lt;&gt;1,COUNTIFS(Reparto!$A$8:INDEX(Reparto!$A$8:$A$11,Reparto!$E$5),C364)&lt;&gt;1),"REVISAR datos","Correcto"))</f>
        <v/>
      </c>
    </row>
    <row r="365" customFormat="false" ht="24" hidden="false" customHeight="true" outlineLevel="0" collapsed="false">
      <c r="A365" s="19"/>
      <c r="B365" s="17"/>
      <c r="C365" s="17"/>
      <c r="D365" s="18"/>
      <c r="E365" s="2" t="str">
        <f aca="false">IF(COUNTA(A365:D365)=0,"",IF(OR(NOT(ISNUMBER(A365)),NOT(ISNUMBER(D365)),D365&lt;=0,B365=C365,COUNTIFS(Reparto!$A$8:INDEX(Reparto!$A$8:$A$11,Reparto!$E$5),B365)&lt;&gt;1,COUNTIFS(Reparto!$A$8:INDEX(Reparto!$A$8:$A$11,Reparto!$E$5),C365)&lt;&gt;1),"REVISAR datos","Correcto"))</f>
        <v/>
      </c>
    </row>
    <row r="366" customFormat="false" ht="24" hidden="false" customHeight="true" outlineLevel="0" collapsed="false">
      <c r="A366" s="19"/>
      <c r="B366" s="17"/>
      <c r="C366" s="17"/>
      <c r="D366" s="18"/>
      <c r="E366" s="2" t="str">
        <f aca="false">IF(COUNTA(A366:D366)=0,"",IF(OR(NOT(ISNUMBER(A366)),NOT(ISNUMBER(D366)),D366&lt;=0,B366=C366,COUNTIFS(Reparto!$A$8:INDEX(Reparto!$A$8:$A$11,Reparto!$E$5),B366)&lt;&gt;1,COUNTIFS(Reparto!$A$8:INDEX(Reparto!$A$8:$A$11,Reparto!$E$5),C366)&lt;&gt;1),"REVISAR datos","Correcto"))</f>
        <v/>
      </c>
    </row>
    <row r="367" customFormat="false" ht="24" hidden="false" customHeight="true" outlineLevel="0" collapsed="false">
      <c r="A367" s="19"/>
      <c r="B367" s="17"/>
      <c r="C367" s="17"/>
      <c r="D367" s="18"/>
      <c r="E367" s="2" t="str">
        <f aca="false">IF(COUNTA(A367:D367)=0,"",IF(OR(NOT(ISNUMBER(A367)),NOT(ISNUMBER(D367)),D367&lt;=0,B367=C367,COUNTIFS(Reparto!$A$8:INDEX(Reparto!$A$8:$A$11,Reparto!$E$5),B367)&lt;&gt;1,COUNTIFS(Reparto!$A$8:INDEX(Reparto!$A$8:$A$11,Reparto!$E$5),C367)&lt;&gt;1),"REVISAR datos","Correcto"))</f>
        <v/>
      </c>
    </row>
    <row r="368" customFormat="false" ht="24" hidden="false" customHeight="true" outlineLevel="0" collapsed="false">
      <c r="A368" s="19"/>
      <c r="B368" s="17"/>
      <c r="C368" s="17"/>
      <c r="D368" s="18"/>
      <c r="E368" s="2" t="str">
        <f aca="false">IF(COUNTA(A368:D368)=0,"",IF(OR(NOT(ISNUMBER(A368)),NOT(ISNUMBER(D368)),D368&lt;=0,B368=C368,COUNTIFS(Reparto!$A$8:INDEX(Reparto!$A$8:$A$11,Reparto!$E$5),B368)&lt;&gt;1,COUNTIFS(Reparto!$A$8:INDEX(Reparto!$A$8:$A$11,Reparto!$E$5),C368)&lt;&gt;1),"REVISAR datos","Correcto"))</f>
        <v/>
      </c>
    </row>
    <row r="369" customFormat="false" ht="24" hidden="false" customHeight="true" outlineLevel="0" collapsed="false">
      <c r="A369" s="19"/>
      <c r="B369" s="17"/>
      <c r="C369" s="17"/>
      <c r="D369" s="18"/>
      <c r="E369" s="2" t="str">
        <f aca="false">IF(COUNTA(A369:D369)=0,"",IF(OR(NOT(ISNUMBER(A369)),NOT(ISNUMBER(D369)),D369&lt;=0,B369=C369,COUNTIFS(Reparto!$A$8:INDEX(Reparto!$A$8:$A$11,Reparto!$E$5),B369)&lt;&gt;1,COUNTIFS(Reparto!$A$8:INDEX(Reparto!$A$8:$A$11,Reparto!$E$5),C369)&lt;&gt;1),"REVISAR datos","Correcto"))</f>
        <v/>
      </c>
    </row>
    <row r="370" customFormat="false" ht="24" hidden="false" customHeight="true" outlineLevel="0" collapsed="false">
      <c r="A370" s="19"/>
      <c r="B370" s="17"/>
      <c r="C370" s="17"/>
      <c r="D370" s="18"/>
      <c r="E370" s="2" t="str">
        <f aca="false">IF(COUNTA(A370:D370)=0,"",IF(OR(NOT(ISNUMBER(A370)),NOT(ISNUMBER(D370)),D370&lt;=0,B370=C370,COUNTIFS(Reparto!$A$8:INDEX(Reparto!$A$8:$A$11,Reparto!$E$5),B370)&lt;&gt;1,COUNTIFS(Reparto!$A$8:INDEX(Reparto!$A$8:$A$11,Reparto!$E$5),C370)&lt;&gt;1),"REVISAR datos","Correcto"))</f>
        <v/>
      </c>
    </row>
    <row r="371" customFormat="false" ht="24" hidden="false" customHeight="true" outlineLevel="0" collapsed="false">
      <c r="A371" s="19"/>
      <c r="B371" s="17"/>
      <c r="C371" s="17"/>
      <c r="D371" s="18"/>
      <c r="E371" s="2" t="str">
        <f aca="false">IF(COUNTA(A371:D371)=0,"",IF(OR(NOT(ISNUMBER(A371)),NOT(ISNUMBER(D371)),D371&lt;=0,B371=C371,COUNTIFS(Reparto!$A$8:INDEX(Reparto!$A$8:$A$11,Reparto!$E$5),B371)&lt;&gt;1,COUNTIFS(Reparto!$A$8:INDEX(Reparto!$A$8:$A$11,Reparto!$E$5),C371)&lt;&gt;1),"REVISAR datos","Correcto"))</f>
        <v/>
      </c>
    </row>
    <row r="372" customFormat="false" ht="24" hidden="false" customHeight="true" outlineLevel="0" collapsed="false">
      <c r="A372" s="19"/>
      <c r="B372" s="17"/>
      <c r="C372" s="17"/>
      <c r="D372" s="18"/>
      <c r="E372" s="2" t="str">
        <f aca="false">IF(COUNTA(A372:D372)=0,"",IF(OR(NOT(ISNUMBER(A372)),NOT(ISNUMBER(D372)),D372&lt;=0,B372=C372,COUNTIFS(Reparto!$A$8:INDEX(Reparto!$A$8:$A$11,Reparto!$E$5),B372)&lt;&gt;1,COUNTIFS(Reparto!$A$8:INDEX(Reparto!$A$8:$A$11,Reparto!$E$5),C372)&lt;&gt;1),"REVISAR datos","Correcto"))</f>
        <v/>
      </c>
    </row>
    <row r="373" customFormat="false" ht="24" hidden="false" customHeight="true" outlineLevel="0" collapsed="false">
      <c r="A373" s="19"/>
      <c r="B373" s="17"/>
      <c r="C373" s="17"/>
      <c r="D373" s="18"/>
      <c r="E373" s="2" t="str">
        <f aca="false">IF(COUNTA(A373:D373)=0,"",IF(OR(NOT(ISNUMBER(A373)),NOT(ISNUMBER(D373)),D373&lt;=0,B373=C373,COUNTIFS(Reparto!$A$8:INDEX(Reparto!$A$8:$A$11,Reparto!$E$5),B373)&lt;&gt;1,COUNTIFS(Reparto!$A$8:INDEX(Reparto!$A$8:$A$11,Reparto!$E$5),C373)&lt;&gt;1),"REVISAR datos","Correcto"))</f>
        <v/>
      </c>
    </row>
    <row r="374" customFormat="false" ht="24" hidden="false" customHeight="true" outlineLevel="0" collapsed="false">
      <c r="A374" s="19"/>
      <c r="B374" s="17"/>
      <c r="C374" s="17"/>
      <c r="D374" s="18"/>
      <c r="E374" s="2" t="str">
        <f aca="false">IF(COUNTA(A374:D374)=0,"",IF(OR(NOT(ISNUMBER(A374)),NOT(ISNUMBER(D374)),D374&lt;=0,B374=C374,COUNTIFS(Reparto!$A$8:INDEX(Reparto!$A$8:$A$11,Reparto!$E$5),B374)&lt;&gt;1,COUNTIFS(Reparto!$A$8:INDEX(Reparto!$A$8:$A$11,Reparto!$E$5),C374)&lt;&gt;1),"REVISAR datos","Correcto"))</f>
        <v/>
      </c>
    </row>
    <row r="375" customFormat="false" ht="24" hidden="false" customHeight="true" outlineLevel="0" collapsed="false">
      <c r="A375" s="19"/>
      <c r="B375" s="17"/>
      <c r="C375" s="17"/>
      <c r="D375" s="18"/>
      <c r="E375" s="2" t="str">
        <f aca="false">IF(COUNTA(A375:D375)=0,"",IF(OR(NOT(ISNUMBER(A375)),NOT(ISNUMBER(D375)),D375&lt;=0,B375=C375,COUNTIFS(Reparto!$A$8:INDEX(Reparto!$A$8:$A$11,Reparto!$E$5),B375)&lt;&gt;1,COUNTIFS(Reparto!$A$8:INDEX(Reparto!$A$8:$A$11,Reparto!$E$5),C375)&lt;&gt;1),"REVISAR datos","Correcto"))</f>
        <v/>
      </c>
    </row>
    <row r="376" customFormat="false" ht="24" hidden="false" customHeight="true" outlineLevel="0" collapsed="false">
      <c r="A376" s="19"/>
      <c r="B376" s="17"/>
      <c r="C376" s="17"/>
      <c r="D376" s="18"/>
      <c r="E376" s="2" t="str">
        <f aca="false">IF(COUNTA(A376:D376)=0,"",IF(OR(NOT(ISNUMBER(A376)),NOT(ISNUMBER(D376)),D376&lt;=0,B376=C376,COUNTIFS(Reparto!$A$8:INDEX(Reparto!$A$8:$A$11,Reparto!$E$5),B376)&lt;&gt;1,COUNTIFS(Reparto!$A$8:INDEX(Reparto!$A$8:$A$11,Reparto!$E$5),C376)&lt;&gt;1),"REVISAR datos","Correcto"))</f>
        <v/>
      </c>
    </row>
    <row r="377" customFormat="false" ht="24" hidden="false" customHeight="true" outlineLevel="0" collapsed="false">
      <c r="A377" s="19"/>
      <c r="B377" s="17"/>
      <c r="C377" s="17"/>
      <c r="D377" s="18"/>
      <c r="E377" s="2" t="str">
        <f aca="false">IF(COUNTA(A377:D377)=0,"",IF(OR(NOT(ISNUMBER(A377)),NOT(ISNUMBER(D377)),D377&lt;=0,B377=C377,COUNTIFS(Reparto!$A$8:INDEX(Reparto!$A$8:$A$11,Reparto!$E$5),B377)&lt;&gt;1,COUNTIFS(Reparto!$A$8:INDEX(Reparto!$A$8:$A$11,Reparto!$E$5),C377)&lt;&gt;1),"REVISAR datos","Correcto"))</f>
        <v/>
      </c>
    </row>
    <row r="378" customFormat="false" ht="24" hidden="false" customHeight="true" outlineLevel="0" collapsed="false">
      <c r="A378" s="19"/>
      <c r="B378" s="17"/>
      <c r="C378" s="17"/>
      <c r="D378" s="18"/>
      <c r="E378" s="2" t="str">
        <f aca="false">IF(COUNTA(A378:D378)=0,"",IF(OR(NOT(ISNUMBER(A378)),NOT(ISNUMBER(D378)),D378&lt;=0,B378=C378,COUNTIFS(Reparto!$A$8:INDEX(Reparto!$A$8:$A$11,Reparto!$E$5),B378)&lt;&gt;1,COUNTIFS(Reparto!$A$8:INDEX(Reparto!$A$8:$A$11,Reparto!$E$5),C378)&lt;&gt;1),"REVISAR datos","Correcto"))</f>
        <v/>
      </c>
    </row>
    <row r="379" customFormat="false" ht="24" hidden="false" customHeight="true" outlineLevel="0" collapsed="false">
      <c r="A379" s="19"/>
      <c r="B379" s="17"/>
      <c r="C379" s="17"/>
      <c r="D379" s="18"/>
      <c r="E379" s="2" t="str">
        <f aca="false">IF(COUNTA(A379:D379)=0,"",IF(OR(NOT(ISNUMBER(A379)),NOT(ISNUMBER(D379)),D379&lt;=0,B379=C379,COUNTIFS(Reparto!$A$8:INDEX(Reparto!$A$8:$A$11,Reparto!$E$5),B379)&lt;&gt;1,COUNTIFS(Reparto!$A$8:INDEX(Reparto!$A$8:$A$11,Reparto!$E$5),C379)&lt;&gt;1),"REVISAR datos","Correcto"))</f>
        <v/>
      </c>
    </row>
    <row r="380" customFormat="false" ht="24" hidden="false" customHeight="true" outlineLevel="0" collapsed="false">
      <c r="A380" s="19"/>
      <c r="B380" s="17"/>
      <c r="C380" s="17"/>
      <c r="D380" s="18"/>
      <c r="E380" s="2" t="str">
        <f aca="false">IF(COUNTA(A380:D380)=0,"",IF(OR(NOT(ISNUMBER(A380)),NOT(ISNUMBER(D380)),D380&lt;=0,B380=C380,COUNTIFS(Reparto!$A$8:INDEX(Reparto!$A$8:$A$11,Reparto!$E$5),B380)&lt;&gt;1,COUNTIFS(Reparto!$A$8:INDEX(Reparto!$A$8:$A$11,Reparto!$E$5),C380)&lt;&gt;1),"REVISAR datos","Correcto"))</f>
        <v/>
      </c>
    </row>
    <row r="381" customFormat="false" ht="24" hidden="false" customHeight="true" outlineLevel="0" collapsed="false">
      <c r="A381" s="19"/>
      <c r="B381" s="17"/>
      <c r="C381" s="17"/>
      <c r="D381" s="18"/>
      <c r="E381" s="2" t="str">
        <f aca="false">IF(COUNTA(A381:D381)=0,"",IF(OR(NOT(ISNUMBER(A381)),NOT(ISNUMBER(D381)),D381&lt;=0,B381=C381,COUNTIFS(Reparto!$A$8:INDEX(Reparto!$A$8:$A$11,Reparto!$E$5),B381)&lt;&gt;1,COUNTIFS(Reparto!$A$8:INDEX(Reparto!$A$8:$A$11,Reparto!$E$5),C381)&lt;&gt;1),"REVISAR datos","Correcto"))</f>
        <v/>
      </c>
    </row>
    <row r="382" customFormat="false" ht="24" hidden="false" customHeight="true" outlineLevel="0" collapsed="false">
      <c r="A382" s="19"/>
      <c r="B382" s="17"/>
      <c r="C382" s="17"/>
      <c r="D382" s="18"/>
      <c r="E382" s="2" t="str">
        <f aca="false">IF(COUNTA(A382:D382)=0,"",IF(OR(NOT(ISNUMBER(A382)),NOT(ISNUMBER(D382)),D382&lt;=0,B382=C382,COUNTIFS(Reparto!$A$8:INDEX(Reparto!$A$8:$A$11,Reparto!$E$5),B382)&lt;&gt;1,COUNTIFS(Reparto!$A$8:INDEX(Reparto!$A$8:$A$11,Reparto!$E$5),C382)&lt;&gt;1),"REVISAR datos","Correcto"))</f>
        <v/>
      </c>
    </row>
    <row r="383" customFormat="false" ht="24" hidden="false" customHeight="true" outlineLevel="0" collapsed="false">
      <c r="A383" s="19"/>
      <c r="B383" s="17"/>
      <c r="C383" s="17"/>
      <c r="D383" s="18"/>
      <c r="E383" s="2" t="str">
        <f aca="false">IF(COUNTA(A383:D383)=0,"",IF(OR(NOT(ISNUMBER(A383)),NOT(ISNUMBER(D383)),D383&lt;=0,B383=C383,COUNTIFS(Reparto!$A$8:INDEX(Reparto!$A$8:$A$11,Reparto!$E$5),B383)&lt;&gt;1,COUNTIFS(Reparto!$A$8:INDEX(Reparto!$A$8:$A$11,Reparto!$E$5),C383)&lt;&gt;1),"REVISAR datos","Correcto"))</f>
        <v/>
      </c>
    </row>
    <row r="384" customFormat="false" ht="24" hidden="false" customHeight="true" outlineLevel="0" collapsed="false">
      <c r="A384" s="19"/>
      <c r="B384" s="17"/>
      <c r="C384" s="17"/>
      <c r="D384" s="18"/>
      <c r="E384" s="2" t="str">
        <f aca="false">IF(COUNTA(A384:D384)=0,"",IF(OR(NOT(ISNUMBER(A384)),NOT(ISNUMBER(D384)),D384&lt;=0,B384=C384,COUNTIFS(Reparto!$A$8:INDEX(Reparto!$A$8:$A$11,Reparto!$E$5),B384)&lt;&gt;1,COUNTIFS(Reparto!$A$8:INDEX(Reparto!$A$8:$A$11,Reparto!$E$5),C384)&lt;&gt;1),"REVISAR datos","Correcto"))</f>
        <v/>
      </c>
    </row>
    <row r="385" customFormat="false" ht="24" hidden="false" customHeight="true" outlineLevel="0" collapsed="false">
      <c r="A385" s="19"/>
      <c r="B385" s="17"/>
      <c r="C385" s="17"/>
      <c r="D385" s="18"/>
      <c r="E385" s="2" t="str">
        <f aca="false">IF(COUNTA(A385:D385)=0,"",IF(OR(NOT(ISNUMBER(A385)),NOT(ISNUMBER(D385)),D385&lt;=0,B385=C385,COUNTIFS(Reparto!$A$8:INDEX(Reparto!$A$8:$A$11,Reparto!$E$5),B385)&lt;&gt;1,COUNTIFS(Reparto!$A$8:INDEX(Reparto!$A$8:$A$11,Reparto!$E$5),C385)&lt;&gt;1),"REVISAR datos","Correcto"))</f>
        <v/>
      </c>
    </row>
    <row r="386" customFormat="false" ht="24" hidden="false" customHeight="true" outlineLevel="0" collapsed="false">
      <c r="A386" s="19"/>
      <c r="B386" s="17"/>
      <c r="C386" s="17"/>
      <c r="D386" s="18"/>
      <c r="E386" s="2" t="str">
        <f aca="false">IF(COUNTA(A386:D386)=0,"",IF(OR(NOT(ISNUMBER(A386)),NOT(ISNUMBER(D386)),D386&lt;=0,B386=C386,COUNTIFS(Reparto!$A$8:INDEX(Reparto!$A$8:$A$11,Reparto!$E$5),B386)&lt;&gt;1,COUNTIFS(Reparto!$A$8:INDEX(Reparto!$A$8:$A$11,Reparto!$E$5),C386)&lt;&gt;1),"REVISAR datos","Correcto"))</f>
        <v/>
      </c>
    </row>
    <row r="387" customFormat="false" ht="24" hidden="false" customHeight="true" outlineLevel="0" collapsed="false">
      <c r="A387" s="19"/>
      <c r="B387" s="17"/>
      <c r="C387" s="17"/>
      <c r="D387" s="18"/>
      <c r="E387" s="2" t="str">
        <f aca="false">IF(COUNTA(A387:D387)=0,"",IF(OR(NOT(ISNUMBER(A387)),NOT(ISNUMBER(D387)),D387&lt;=0,B387=C387,COUNTIFS(Reparto!$A$8:INDEX(Reparto!$A$8:$A$11,Reparto!$E$5),B387)&lt;&gt;1,COUNTIFS(Reparto!$A$8:INDEX(Reparto!$A$8:$A$11,Reparto!$E$5),C387)&lt;&gt;1),"REVISAR datos","Correcto"))</f>
        <v/>
      </c>
    </row>
    <row r="388" customFormat="false" ht="24" hidden="false" customHeight="true" outlineLevel="0" collapsed="false">
      <c r="A388" s="19"/>
      <c r="B388" s="17"/>
      <c r="C388" s="17"/>
      <c r="D388" s="18"/>
      <c r="E388" s="2" t="str">
        <f aca="false">IF(COUNTA(A388:D388)=0,"",IF(OR(NOT(ISNUMBER(A388)),NOT(ISNUMBER(D388)),D388&lt;=0,B388=C388,COUNTIFS(Reparto!$A$8:INDEX(Reparto!$A$8:$A$11,Reparto!$E$5),B388)&lt;&gt;1,COUNTIFS(Reparto!$A$8:INDEX(Reparto!$A$8:$A$11,Reparto!$E$5),C388)&lt;&gt;1),"REVISAR datos","Correcto"))</f>
        <v/>
      </c>
    </row>
    <row r="389" customFormat="false" ht="24" hidden="false" customHeight="true" outlineLevel="0" collapsed="false">
      <c r="A389" s="19"/>
      <c r="B389" s="17"/>
      <c r="C389" s="17"/>
      <c r="D389" s="18"/>
      <c r="E389" s="2" t="str">
        <f aca="false">IF(COUNTA(A389:D389)=0,"",IF(OR(NOT(ISNUMBER(A389)),NOT(ISNUMBER(D389)),D389&lt;=0,B389=C389,COUNTIFS(Reparto!$A$8:INDEX(Reparto!$A$8:$A$11,Reparto!$E$5),B389)&lt;&gt;1,COUNTIFS(Reparto!$A$8:INDEX(Reparto!$A$8:$A$11,Reparto!$E$5),C389)&lt;&gt;1),"REVISAR datos","Correcto"))</f>
        <v/>
      </c>
    </row>
    <row r="390" customFormat="false" ht="24" hidden="false" customHeight="true" outlineLevel="0" collapsed="false">
      <c r="A390" s="19"/>
      <c r="B390" s="17"/>
      <c r="C390" s="17"/>
      <c r="D390" s="18"/>
      <c r="E390" s="2" t="str">
        <f aca="false">IF(COUNTA(A390:D390)=0,"",IF(OR(NOT(ISNUMBER(A390)),NOT(ISNUMBER(D390)),D390&lt;=0,B390=C390,COUNTIFS(Reparto!$A$8:INDEX(Reparto!$A$8:$A$11,Reparto!$E$5),B390)&lt;&gt;1,COUNTIFS(Reparto!$A$8:INDEX(Reparto!$A$8:$A$11,Reparto!$E$5),C390)&lt;&gt;1),"REVISAR datos","Correcto"))</f>
        <v/>
      </c>
    </row>
    <row r="391" customFormat="false" ht="24" hidden="false" customHeight="true" outlineLevel="0" collapsed="false">
      <c r="A391" s="19"/>
      <c r="B391" s="17"/>
      <c r="C391" s="17"/>
      <c r="D391" s="18"/>
      <c r="E391" s="2" t="str">
        <f aca="false">IF(COUNTA(A391:D391)=0,"",IF(OR(NOT(ISNUMBER(A391)),NOT(ISNUMBER(D391)),D391&lt;=0,B391=C391,COUNTIFS(Reparto!$A$8:INDEX(Reparto!$A$8:$A$11,Reparto!$E$5),B391)&lt;&gt;1,COUNTIFS(Reparto!$A$8:INDEX(Reparto!$A$8:$A$11,Reparto!$E$5),C391)&lt;&gt;1),"REVISAR datos","Correcto"))</f>
        <v/>
      </c>
    </row>
    <row r="392" customFormat="false" ht="24" hidden="false" customHeight="true" outlineLevel="0" collapsed="false">
      <c r="A392" s="19"/>
      <c r="B392" s="17"/>
      <c r="C392" s="17"/>
      <c r="D392" s="18"/>
      <c r="E392" s="2" t="str">
        <f aca="false">IF(COUNTA(A392:D392)=0,"",IF(OR(NOT(ISNUMBER(A392)),NOT(ISNUMBER(D392)),D392&lt;=0,B392=C392,COUNTIFS(Reparto!$A$8:INDEX(Reparto!$A$8:$A$11,Reparto!$E$5),B392)&lt;&gt;1,COUNTIFS(Reparto!$A$8:INDEX(Reparto!$A$8:$A$11,Reparto!$E$5),C392)&lt;&gt;1),"REVISAR datos","Correcto"))</f>
        <v/>
      </c>
    </row>
    <row r="393" customFormat="false" ht="24" hidden="false" customHeight="true" outlineLevel="0" collapsed="false">
      <c r="A393" s="19"/>
      <c r="B393" s="17"/>
      <c r="C393" s="17"/>
      <c r="D393" s="18"/>
      <c r="E393" s="2" t="str">
        <f aca="false">IF(COUNTA(A393:D393)=0,"",IF(OR(NOT(ISNUMBER(A393)),NOT(ISNUMBER(D393)),D393&lt;=0,B393=C393,COUNTIFS(Reparto!$A$8:INDEX(Reparto!$A$8:$A$11,Reparto!$E$5),B393)&lt;&gt;1,COUNTIFS(Reparto!$A$8:INDEX(Reparto!$A$8:$A$11,Reparto!$E$5),C393)&lt;&gt;1),"REVISAR datos","Correcto"))</f>
        <v/>
      </c>
    </row>
    <row r="394" customFormat="false" ht="24" hidden="false" customHeight="true" outlineLevel="0" collapsed="false">
      <c r="A394" s="19"/>
      <c r="B394" s="17"/>
      <c r="C394" s="17"/>
      <c r="D394" s="18"/>
      <c r="E394" s="2" t="str">
        <f aca="false">IF(COUNTA(A394:D394)=0,"",IF(OR(NOT(ISNUMBER(A394)),NOT(ISNUMBER(D394)),D394&lt;=0,B394=C394,COUNTIFS(Reparto!$A$8:INDEX(Reparto!$A$8:$A$11,Reparto!$E$5),B394)&lt;&gt;1,COUNTIFS(Reparto!$A$8:INDEX(Reparto!$A$8:$A$11,Reparto!$E$5),C394)&lt;&gt;1),"REVISAR datos","Correcto"))</f>
        <v/>
      </c>
    </row>
    <row r="395" customFormat="false" ht="24" hidden="false" customHeight="true" outlineLevel="0" collapsed="false">
      <c r="A395" s="19"/>
      <c r="B395" s="17"/>
      <c r="C395" s="17"/>
      <c r="D395" s="18"/>
      <c r="E395" s="2" t="str">
        <f aca="false">IF(COUNTA(A395:D395)=0,"",IF(OR(NOT(ISNUMBER(A395)),NOT(ISNUMBER(D395)),D395&lt;=0,B395=C395,COUNTIFS(Reparto!$A$8:INDEX(Reparto!$A$8:$A$11,Reparto!$E$5),B395)&lt;&gt;1,COUNTIFS(Reparto!$A$8:INDEX(Reparto!$A$8:$A$11,Reparto!$E$5),C395)&lt;&gt;1),"REVISAR datos","Correcto"))</f>
        <v/>
      </c>
    </row>
    <row r="396" customFormat="false" ht="24" hidden="false" customHeight="true" outlineLevel="0" collapsed="false">
      <c r="A396" s="19"/>
      <c r="B396" s="17"/>
      <c r="C396" s="17"/>
      <c r="D396" s="18"/>
      <c r="E396" s="2" t="str">
        <f aca="false">IF(COUNTA(A396:D396)=0,"",IF(OR(NOT(ISNUMBER(A396)),NOT(ISNUMBER(D396)),D396&lt;=0,B396=C396,COUNTIFS(Reparto!$A$8:INDEX(Reparto!$A$8:$A$11,Reparto!$E$5),B396)&lt;&gt;1,COUNTIFS(Reparto!$A$8:INDEX(Reparto!$A$8:$A$11,Reparto!$E$5),C396)&lt;&gt;1),"REVISAR datos","Correcto"))</f>
        <v/>
      </c>
    </row>
    <row r="397" customFormat="false" ht="24" hidden="false" customHeight="true" outlineLevel="0" collapsed="false">
      <c r="A397" s="19"/>
      <c r="B397" s="17"/>
      <c r="C397" s="17"/>
      <c r="D397" s="18"/>
      <c r="E397" s="2" t="str">
        <f aca="false">IF(COUNTA(A397:D397)=0,"",IF(OR(NOT(ISNUMBER(A397)),NOT(ISNUMBER(D397)),D397&lt;=0,B397=C397,COUNTIFS(Reparto!$A$8:INDEX(Reparto!$A$8:$A$11,Reparto!$E$5),B397)&lt;&gt;1,COUNTIFS(Reparto!$A$8:INDEX(Reparto!$A$8:$A$11,Reparto!$E$5),C397)&lt;&gt;1),"REVISAR datos","Correcto"))</f>
        <v/>
      </c>
    </row>
    <row r="398" customFormat="false" ht="24" hidden="false" customHeight="true" outlineLevel="0" collapsed="false">
      <c r="A398" s="19"/>
      <c r="B398" s="17"/>
      <c r="C398" s="17"/>
      <c r="D398" s="18"/>
      <c r="E398" s="2" t="str">
        <f aca="false">IF(COUNTA(A398:D398)=0,"",IF(OR(NOT(ISNUMBER(A398)),NOT(ISNUMBER(D398)),D398&lt;=0,B398=C398,COUNTIFS(Reparto!$A$8:INDEX(Reparto!$A$8:$A$11,Reparto!$E$5),B398)&lt;&gt;1,COUNTIFS(Reparto!$A$8:INDEX(Reparto!$A$8:$A$11,Reparto!$E$5),C398)&lt;&gt;1),"REVISAR datos","Correcto"))</f>
        <v/>
      </c>
    </row>
    <row r="399" customFormat="false" ht="24" hidden="false" customHeight="true" outlineLevel="0" collapsed="false">
      <c r="A399" s="19"/>
      <c r="B399" s="17"/>
      <c r="C399" s="17"/>
      <c r="D399" s="18"/>
      <c r="E399" s="2" t="str">
        <f aca="false">IF(COUNTA(A399:D399)=0,"",IF(OR(NOT(ISNUMBER(A399)),NOT(ISNUMBER(D399)),D399&lt;=0,B399=C399,COUNTIFS(Reparto!$A$8:INDEX(Reparto!$A$8:$A$11,Reparto!$E$5),B399)&lt;&gt;1,COUNTIFS(Reparto!$A$8:INDEX(Reparto!$A$8:$A$11,Reparto!$E$5),C399)&lt;&gt;1),"REVISAR datos","Correcto"))</f>
        <v/>
      </c>
    </row>
    <row r="400" customFormat="false" ht="24" hidden="false" customHeight="true" outlineLevel="0" collapsed="false">
      <c r="A400" s="19"/>
      <c r="B400" s="17"/>
      <c r="C400" s="17"/>
      <c r="D400" s="18"/>
      <c r="E400" s="2" t="str">
        <f aca="false">IF(COUNTA(A400:D400)=0,"",IF(OR(NOT(ISNUMBER(A400)),NOT(ISNUMBER(D400)),D400&lt;=0,B400=C400,COUNTIFS(Reparto!$A$8:INDEX(Reparto!$A$8:$A$11,Reparto!$E$5),B400)&lt;&gt;1,COUNTIFS(Reparto!$A$8:INDEX(Reparto!$A$8:$A$11,Reparto!$E$5),C400)&lt;&gt;1),"REVISAR datos","Correcto"))</f>
        <v/>
      </c>
    </row>
    <row r="401" customFormat="false" ht="24" hidden="false" customHeight="true" outlineLevel="0" collapsed="false">
      <c r="A401" s="19"/>
      <c r="B401" s="17"/>
      <c r="C401" s="17"/>
      <c r="D401" s="18"/>
      <c r="E401" s="2" t="str">
        <f aca="false">IF(COUNTA(A401:D401)=0,"",IF(OR(NOT(ISNUMBER(A401)),NOT(ISNUMBER(D401)),D401&lt;=0,B401=C401,COUNTIFS(Reparto!$A$8:INDEX(Reparto!$A$8:$A$11,Reparto!$E$5),B401)&lt;&gt;1,COUNTIFS(Reparto!$A$8:INDEX(Reparto!$A$8:$A$11,Reparto!$E$5),C401)&lt;&gt;1),"REVISAR datos","Correcto"))</f>
        <v/>
      </c>
    </row>
    <row r="402" customFormat="false" ht="24" hidden="false" customHeight="true" outlineLevel="0" collapsed="false">
      <c r="A402" s="19"/>
      <c r="B402" s="17"/>
      <c r="C402" s="17"/>
      <c r="D402" s="18"/>
      <c r="E402" s="2" t="str">
        <f aca="false">IF(COUNTA(A402:D402)=0,"",IF(OR(NOT(ISNUMBER(A402)),NOT(ISNUMBER(D402)),D402&lt;=0,B402=C402,COUNTIFS(Reparto!$A$8:INDEX(Reparto!$A$8:$A$11,Reparto!$E$5),B402)&lt;&gt;1,COUNTIFS(Reparto!$A$8:INDEX(Reparto!$A$8:$A$11,Reparto!$E$5),C402)&lt;&gt;1),"REVISAR datos","Correcto"))</f>
        <v/>
      </c>
    </row>
    <row r="403" customFormat="false" ht="24" hidden="false" customHeight="true" outlineLevel="0" collapsed="false">
      <c r="A403" s="19"/>
      <c r="B403" s="17"/>
      <c r="C403" s="17"/>
      <c r="D403" s="18"/>
      <c r="E403" s="2" t="str">
        <f aca="false">IF(COUNTA(A403:D403)=0,"",IF(OR(NOT(ISNUMBER(A403)),NOT(ISNUMBER(D403)),D403&lt;=0,B403=C403,COUNTIFS(Reparto!$A$8:INDEX(Reparto!$A$8:$A$11,Reparto!$E$5),B403)&lt;&gt;1,COUNTIFS(Reparto!$A$8:INDEX(Reparto!$A$8:$A$11,Reparto!$E$5),C403)&lt;&gt;1),"REVISAR datos","Correcto"))</f>
        <v/>
      </c>
    </row>
    <row r="404" customFormat="false" ht="24" hidden="false" customHeight="true" outlineLevel="0" collapsed="false">
      <c r="A404" s="19"/>
      <c r="B404" s="17"/>
      <c r="C404" s="17"/>
      <c r="D404" s="18"/>
      <c r="E404" s="2" t="str">
        <f aca="false">IF(COUNTA(A404:D404)=0,"",IF(OR(NOT(ISNUMBER(A404)),NOT(ISNUMBER(D404)),D404&lt;=0,B404=C404,COUNTIFS(Reparto!$A$8:INDEX(Reparto!$A$8:$A$11,Reparto!$E$5),B404)&lt;&gt;1,COUNTIFS(Reparto!$A$8:INDEX(Reparto!$A$8:$A$11,Reparto!$E$5),C404)&lt;&gt;1),"REVISAR datos","Correcto"))</f>
        <v/>
      </c>
    </row>
    <row r="405" customFormat="false" ht="24" hidden="false" customHeight="true" outlineLevel="0" collapsed="false">
      <c r="A405" s="19"/>
      <c r="B405" s="17"/>
      <c r="C405" s="17"/>
      <c r="D405" s="18"/>
      <c r="E405" s="2" t="str">
        <f aca="false">IF(COUNTA(A405:D405)=0,"",IF(OR(NOT(ISNUMBER(A405)),NOT(ISNUMBER(D405)),D405&lt;=0,B405=C405,COUNTIFS(Reparto!$A$8:INDEX(Reparto!$A$8:$A$11,Reparto!$E$5),B405)&lt;&gt;1,COUNTIFS(Reparto!$A$8:INDEX(Reparto!$A$8:$A$11,Reparto!$E$5),C405)&lt;&gt;1),"REVISAR datos","Correcto"))</f>
        <v/>
      </c>
    </row>
    <row r="406" customFormat="false" ht="24" hidden="false" customHeight="true" outlineLevel="0" collapsed="false">
      <c r="A406" s="19"/>
      <c r="B406" s="17"/>
      <c r="C406" s="17"/>
      <c r="D406" s="18"/>
      <c r="E406" s="2" t="str">
        <f aca="false">IF(COUNTA(A406:D406)=0,"",IF(OR(NOT(ISNUMBER(A406)),NOT(ISNUMBER(D406)),D406&lt;=0,B406=C406,COUNTIFS(Reparto!$A$8:INDEX(Reparto!$A$8:$A$11,Reparto!$E$5),B406)&lt;&gt;1,COUNTIFS(Reparto!$A$8:INDEX(Reparto!$A$8:$A$11,Reparto!$E$5),C406)&lt;&gt;1),"REVISAR datos","Correcto"))</f>
        <v/>
      </c>
    </row>
    <row r="407" customFormat="false" ht="24" hidden="false" customHeight="true" outlineLevel="0" collapsed="false">
      <c r="A407" s="19"/>
      <c r="B407" s="17"/>
      <c r="C407" s="17"/>
      <c r="D407" s="18"/>
      <c r="E407" s="2" t="str">
        <f aca="false">IF(COUNTA(A407:D407)=0,"",IF(OR(NOT(ISNUMBER(A407)),NOT(ISNUMBER(D407)),D407&lt;=0,B407=C407,COUNTIFS(Reparto!$A$8:INDEX(Reparto!$A$8:$A$11,Reparto!$E$5),B407)&lt;&gt;1,COUNTIFS(Reparto!$A$8:INDEX(Reparto!$A$8:$A$11,Reparto!$E$5),C407)&lt;&gt;1),"REVISAR datos","Correcto"))</f>
        <v/>
      </c>
    </row>
    <row r="408" customFormat="false" ht="24" hidden="false" customHeight="true" outlineLevel="0" collapsed="false">
      <c r="A408" s="19"/>
      <c r="B408" s="17"/>
      <c r="C408" s="17"/>
      <c r="D408" s="18"/>
      <c r="E408" s="2" t="str">
        <f aca="false">IF(COUNTA(A408:D408)=0,"",IF(OR(NOT(ISNUMBER(A408)),NOT(ISNUMBER(D408)),D408&lt;=0,B408=C408,COUNTIFS(Reparto!$A$8:INDEX(Reparto!$A$8:$A$11,Reparto!$E$5),B408)&lt;&gt;1,COUNTIFS(Reparto!$A$8:INDEX(Reparto!$A$8:$A$11,Reparto!$E$5),C408)&lt;&gt;1),"REVISAR datos","Correcto"))</f>
        <v/>
      </c>
    </row>
    <row r="409" customFormat="false" ht="24" hidden="false" customHeight="true" outlineLevel="0" collapsed="false">
      <c r="A409" s="19"/>
      <c r="B409" s="17"/>
      <c r="C409" s="17"/>
      <c r="D409" s="18"/>
      <c r="E409" s="2" t="str">
        <f aca="false">IF(COUNTA(A409:D409)=0,"",IF(OR(NOT(ISNUMBER(A409)),NOT(ISNUMBER(D409)),D409&lt;=0,B409=C409,COUNTIFS(Reparto!$A$8:INDEX(Reparto!$A$8:$A$11,Reparto!$E$5),B409)&lt;&gt;1,COUNTIFS(Reparto!$A$8:INDEX(Reparto!$A$8:$A$11,Reparto!$E$5),C409)&lt;&gt;1),"REVISAR datos","Correcto"))</f>
        <v/>
      </c>
    </row>
    <row r="410" customFormat="false" ht="24" hidden="false" customHeight="true" outlineLevel="0" collapsed="false">
      <c r="A410" s="19"/>
      <c r="B410" s="17"/>
      <c r="C410" s="17"/>
      <c r="D410" s="18"/>
      <c r="E410" s="2" t="str">
        <f aca="false">IF(COUNTA(A410:D410)=0,"",IF(OR(NOT(ISNUMBER(A410)),NOT(ISNUMBER(D410)),D410&lt;=0,B410=C410,COUNTIFS(Reparto!$A$8:INDEX(Reparto!$A$8:$A$11,Reparto!$E$5),B410)&lt;&gt;1,COUNTIFS(Reparto!$A$8:INDEX(Reparto!$A$8:$A$11,Reparto!$E$5),C410)&lt;&gt;1),"REVISAR datos","Correcto"))</f>
        <v/>
      </c>
    </row>
    <row r="411" customFormat="false" ht="24" hidden="false" customHeight="true" outlineLevel="0" collapsed="false">
      <c r="A411" s="19"/>
      <c r="B411" s="17"/>
      <c r="C411" s="17"/>
      <c r="D411" s="18"/>
      <c r="E411" s="2" t="str">
        <f aca="false">IF(COUNTA(A411:D411)=0,"",IF(OR(NOT(ISNUMBER(A411)),NOT(ISNUMBER(D411)),D411&lt;=0,B411=C411,COUNTIFS(Reparto!$A$8:INDEX(Reparto!$A$8:$A$11,Reparto!$E$5),B411)&lt;&gt;1,COUNTIFS(Reparto!$A$8:INDEX(Reparto!$A$8:$A$11,Reparto!$E$5),C411)&lt;&gt;1),"REVISAR datos","Correcto"))</f>
        <v/>
      </c>
    </row>
    <row r="412" customFormat="false" ht="24" hidden="false" customHeight="true" outlineLevel="0" collapsed="false">
      <c r="A412" s="19"/>
      <c r="B412" s="17"/>
      <c r="C412" s="17"/>
      <c r="D412" s="18"/>
      <c r="E412" s="2" t="str">
        <f aca="false">IF(COUNTA(A412:D412)=0,"",IF(OR(NOT(ISNUMBER(A412)),NOT(ISNUMBER(D412)),D412&lt;=0,B412=C412,COUNTIFS(Reparto!$A$8:INDEX(Reparto!$A$8:$A$11,Reparto!$E$5),B412)&lt;&gt;1,COUNTIFS(Reparto!$A$8:INDEX(Reparto!$A$8:$A$11,Reparto!$E$5),C412)&lt;&gt;1),"REVISAR datos","Correcto"))</f>
        <v/>
      </c>
    </row>
    <row r="413" customFormat="false" ht="24" hidden="false" customHeight="true" outlineLevel="0" collapsed="false">
      <c r="A413" s="19"/>
      <c r="B413" s="17"/>
      <c r="C413" s="17"/>
      <c r="D413" s="18"/>
      <c r="E413" s="2" t="str">
        <f aca="false">IF(COUNTA(A413:D413)=0,"",IF(OR(NOT(ISNUMBER(A413)),NOT(ISNUMBER(D413)),D413&lt;=0,B413=C413,COUNTIFS(Reparto!$A$8:INDEX(Reparto!$A$8:$A$11,Reparto!$E$5),B413)&lt;&gt;1,COUNTIFS(Reparto!$A$8:INDEX(Reparto!$A$8:$A$11,Reparto!$E$5),C413)&lt;&gt;1),"REVISAR datos","Correcto"))</f>
        <v/>
      </c>
    </row>
    <row r="414" customFormat="false" ht="24" hidden="false" customHeight="true" outlineLevel="0" collapsed="false">
      <c r="A414" s="19"/>
      <c r="B414" s="17"/>
      <c r="C414" s="17"/>
      <c r="D414" s="18"/>
      <c r="E414" s="2" t="str">
        <f aca="false">IF(COUNTA(A414:D414)=0,"",IF(OR(NOT(ISNUMBER(A414)),NOT(ISNUMBER(D414)),D414&lt;=0,B414=C414,COUNTIFS(Reparto!$A$8:INDEX(Reparto!$A$8:$A$11,Reparto!$E$5),B414)&lt;&gt;1,COUNTIFS(Reparto!$A$8:INDEX(Reparto!$A$8:$A$11,Reparto!$E$5),C414)&lt;&gt;1),"REVISAR datos","Correcto"))</f>
        <v/>
      </c>
    </row>
    <row r="415" customFormat="false" ht="24" hidden="false" customHeight="true" outlineLevel="0" collapsed="false">
      <c r="A415" s="19"/>
      <c r="B415" s="17"/>
      <c r="C415" s="17"/>
      <c r="D415" s="18"/>
      <c r="E415" s="2" t="str">
        <f aca="false">IF(COUNTA(A415:D415)=0,"",IF(OR(NOT(ISNUMBER(A415)),NOT(ISNUMBER(D415)),D415&lt;=0,B415=C415,COUNTIFS(Reparto!$A$8:INDEX(Reparto!$A$8:$A$11,Reparto!$E$5),B415)&lt;&gt;1,COUNTIFS(Reparto!$A$8:INDEX(Reparto!$A$8:$A$11,Reparto!$E$5),C415)&lt;&gt;1),"REVISAR datos","Correcto"))</f>
        <v/>
      </c>
    </row>
    <row r="416" customFormat="false" ht="24" hidden="false" customHeight="true" outlineLevel="0" collapsed="false">
      <c r="A416" s="19"/>
      <c r="B416" s="17"/>
      <c r="C416" s="17"/>
      <c r="D416" s="18"/>
      <c r="E416" s="2" t="str">
        <f aca="false">IF(COUNTA(A416:D416)=0,"",IF(OR(NOT(ISNUMBER(A416)),NOT(ISNUMBER(D416)),D416&lt;=0,B416=C416,COUNTIFS(Reparto!$A$8:INDEX(Reparto!$A$8:$A$11,Reparto!$E$5),B416)&lt;&gt;1,COUNTIFS(Reparto!$A$8:INDEX(Reparto!$A$8:$A$11,Reparto!$E$5),C416)&lt;&gt;1),"REVISAR datos","Correcto"))</f>
        <v/>
      </c>
    </row>
    <row r="417" customFormat="false" ht="24" hidden="false" customHeight="true" outlineLevel="0" collapsed="false">
      <c r="A417" s="19"/>
      <c r="B417" s="17"/>
      <c r="C417" s="17"/>
      <c r="D417" s="18"/>
      <c r="E417" s="2" t="str">
        <f aca="false">IF(COUNTA(A417:D417)=0,"",IF(OR(NOT(ISNUMBER(A417)),NOT(ISNUMBER(D417)),D417&lt;=0,B417=C417,COUNTIFS(Reparto!$A$8:INDEX(Reparto!$A$8:$A$11,Reparto!$E$5),B417)&lt;&gt;1,COUNTIFS(Reparto!$A$8:INDEX(Reparto!$A$8:$A$11,Reparto!$E$5),C417)&lt;&gt;1),"REVISAR datos","Correcto"))</f>
        <v/>
      </c>
    </row>
    <row r="418" customFormat="false" ht="24" hidden="false" customHeight="true" outlineLevel="0" collapsed="false">
      <c r="A418" s="19"/>
      <c r="B418" s="17"/>
      <c r="C418" s="17"/>
      <c r="D418" s="18"/>
      <c r="E418" s="2" t="str">
        <f aca="false">IF(COUNTA(A418:D418)=0,"",IF(OR(NOT(ISNUMBER(A418)),NOT(ISNUMBER(D418)),D418&lt;=0,B418=C418,COUNTIFS(Reparto!$A$8:INDEX(Reparto!$A$8:$A$11,Reparto!$E$5),B418)&lt;&gt;1,COUNTIFS(Reparto!$A$8:INDEX(Reparto!$A$8:$A$11,Reparto!$E$5),C418)&lt;&gt;1),"REVISAR datos","Correcto"))</f>
        <v/>
      </c>
    </row>
    <row r="419" customFormat="false" ht="24" hidden="false" customHeight="true" outlineLevel="0" collapsed="false">
      <c r="A419" s="19"/>
      <c r="B419" s="17"/>
      <c r="C419" s="17"/>
      <c r="D419" s="18"/>
      <c r="E419" s="2" t="str">
        <f aca="false">IF(COUNTA(A419:D419)=0,"",IF(OR(NOT(ISNUMBER(A419)),NOT(ISNUMBER(D419)),D419&lt;=0,B419=C419,COUNTIFS(Reparto!$A$8:INDEX(Reparto!$A$8:$A$11,Reparto!$E$5),B419)&lt;&gt;1,COUNTIFS(Reparto!$A$8:INDEX(Reparto!$A$8:$A$11,Reparto!$E$5),C419)&lt;&gt;1),"REVISAR datos","Correcto"))</f>
        <v/>
      </c>
    </row>
    <row r="420" customFormat="false" ht="24" hidden="false" customHeight="true" outlineLevel="0" collapsed="false">
      <c r="A420" s="19"/>
      <c r="B420" s="17"/>
      <c r="C420" s="17"/>
      <c r="D420" s="18"/>
      <c r="E420" s="2" t="str">
        <f aca="false">IF(COUNTA(A420:D420)=0,"",IF(OR(NOT(ISNUMBER(A420)),NOT(ISNUMBER(D420)),D420&lt;=0,B420=C420,COUNTIFS(Reparto!$A$8:INDEX(Reparto!$A$8:$A$11,Reparto!$E$5),B420)&lt;&gt;1,COUNTIFS(Reparto!$A$8:INDEX(Reparto!$A$8:$A$11,Reparto!$E$5),C420)&lt;&gt;1),"REVISAR datos","Correcto"))</f>
        <v/>
      </c>
    </row>
    <row r="421" customFormat="false" ht="24" hidden="false" customHeight="true" outlineLevel="0" collapsed="false">
      <c r="A421" s="19"/>
      <c r="B421" s="17"/>
      <c r="C421" s="17"/>
      <c r="D421" s="18"/>
      <c r="E421" s="2" t="str">
        <f aca="false">IF(COUNTA(A421:D421)=0,"",IF(OR(NOT(ISNUMBER(A421)),NOT(ISNUMBER(D421)),D421&lt;=0,B421=C421,COUNTIFS(Reparto!$A$8:INDEX(Reparto!$A$8:$A$11,Reparto!$E$5),B421)&lt;&gt;1,COUNTIFS(Reparto!$A$8:INDEX(Reparto!$A$8:$A$11,Reparto!$E$5),C421)&lt;&gt;1),"REVISAR datos","Correcto"))</f>
        <v/>
      </c>
    </row>
    <row r="422" customFormat="false" ht="24" hidden="false" customHeight="true" outlineLevel="0" collapsed="false">
      <c r="A422" s="19"/>
      <c r="B422" s="17"/>
      <c r="C422" s="17"/>
      <c r="D422" s="18"/>
      <c r="E422" s="2" t="str">
        <f aca="false">IF(COUNTA(A422:D422)=0,"",IF(OR(NOT(ISNUMBER(A422)),NOT(ISNUMBER(D422)),D422&lt;=0,B422=C422,COUNTIFS(Reparto!$A$8:INDEX(Reparto!$A$8:$A$11,Reparto!$E$5),B422)&lt;&gt;1,COUNTIFS(Reparto!$A$8:INDEX(Reparto!$A$8:$A$11,Reparto!$E$5),C422)&lt;&gt;1),"REVISAR datos","Correcto"))</f>
        <v/>
      </c>
    </row>
    <row r="423" customFormat="false" ht="24" hidden="false" customHeight="true" outlineLevel="0" collapsed="false">
      <c r="A423" s="19"/>
      <c r="B423" s="17"/>
      <c r="C423" s="17"/>
      <c r="D423" s="18"/>
      <c r="E423" s="2" t="str">
        <f aca="false">IF(COUNTA(A423:D423)=0,"",IF(OR(NOT(ISNUMBER(A423)),NOT(ISNUMBER(D423)),D423&lt;=0,B423=C423,COUNTIFS(Reparto!$A$8:INDEX(Reparto!$A$8:$A$11,Reparto!$E$5),B423)&lt;&gt;1,COUNTIFS(Reparto!$A$8:INDEX(Reparto!$A$8:$A$11,Reparto!$E$5),C423)&lt;&gt;1),"REVISAR datos","Correcto"))</f>
        <v/>
      </c>
    </row>
    <row r="424" customFormat="false" ht="24" hidden="false" customHeight="true" outlineLevel="0" collapsed="false">
      <c r="A424" s="19"/>
      <c r="B424" s="17"/>
      <c r="C424" s="17"/>
      <c r="D424" s="18"/>
      <c r="E424" s="2" t="str">
        <f aca="false">IF(COUNTA(A424:D424)=0,"",IF(OR(NOT(ISNUMBER(A424)),NOT(ISNUMBER(D424)),D424&lt;=0,B424=C424,COUNTIFS(Reparto!$A$8:INDEX(Reparto!$A$8:$A$11,Reparto!$E$5),B424)&lt;&gt;1,COUNTIFS(Reparto!$A$8:INDEX(Reparto!$A$8:$A$11,Reparto!$E$5),C424)&lt;&gt;1),"REVISAR datos","Correcto"))</f>
        <v/>
      </c>
    </row>
    <row r="425" customFormat="false" ht="24" hidden="false" customHeight="true" outlineLevel="0" collapsed="false">
      <c r="A425" s="19"/>
      <c r="B425" s="17"/>
      <c r="C425" s="17"/>
      <c r="D425" s="18"/>
      <c r="E425" s="2" t="str">
        <f aca="false">IF(COUNTA(A425:D425)=0,"",IF(OR(NOT(ISNUMBER(A425)),NOT(ISNUMBER(D425)),D425&lt;=0,B425=C425,COUNTIFS(Reparto!$A$8:INDEX(Reparto!$A$8:$A$11,Reparto!$E$5),B425)&lt;&gt;1,COUNTIFS(Reparto!$A$8:INDEX(Reparto!$A$8:$A$11,Reparto!$E$5),C425)&lt;&gt;1),"REVISAR datos","Correcto"))</f>
        <v/>
      </c>
    </row>
    <row r="426" customFormat="false" ht="24" hidden="false" customHeight="true" outlineLevel="0" collapsed="false">
      <c r="A426" s="19"/>
      <c r="B426" s="17"/>
      <c r="C426" s="17"/>
      <c r="D426" s="18"/>
      <c r="E426" s="2" t="str">
        <f aca="false">IF(COUNTA(A426:D426)=0,"",IF(OR(NOT(ISNUMBER(A426)),NOT(ISNUMBER(D426)),D426&lt;=0,B426=C426,COUNTIFS(Reparto!$A$8:INDEX(Reparto!$A$8:$A$11,Reparto!$E$5),B426)&lt;&gt;1,COUNTIFS(Reparto!$A$8:INDEX(Reparto!$A$8:$A$11,Reparto!$E$5),C426)&lt;&gt;1),"REVISAR datos","Correcto"))</f>
        <v/>
      </c>
    </row>
    <row r="427" customFormat="false" ht="24" hidden="false" customHeight="true" outlineLevel="0" collapsed="false">
      <c r="A427" s="19"/>
      <c r="B427" s="17"/>
      <c r="C427" s="17"/>
      <c r="D427" s="18"/>
      <c r="E427" s="2" t="str">
        <f aca="false">IF(COUNTA(A427:D427)=0,"",IF(OR(NOT(ISNUMBER(A427)),NOT(ISNUMBER(D427)),D427&lt;=0,B427=C427,COUNTIFS(Reparto!$A$8:INDEX(Reparto!$A$8:$A$11,Reparto!$E$5),B427)&lt;&gt;1,COUNTIFS(Reparto!$A$8:INDEX(Reparto!$A$8:$A$11,Reparto!$E$5),C427)&lt;&gt;1),"REVISAR datos","Correcto"))</f>
        <v/>
      </c>
    </row>
    <row r="428" customFormat="false" ht="24" hidden="false" customHeight="true" outlineLevel="0" collapsed="false">
      <c r="A428" s="19"/>
      <c r="B428" s="17"/>
      <c r="C428" s="17"/>
      <c r="D428" s="18"/>
      <c r="E428" s="2" t="str">
        <f aca="false">IF(COUNTA(A428:D428)=0,"",IF(OR(NOT(ISNUMBER(A428)),NOT(ISNUMBER(D428)),D428&lt;=0,B428=C428,COUNTIFS(Reparto!$A$8:INDEX(Reparto!$A$8:$A$11,Reparto!$E$5),B428)&lt;&gt;1,COUNTIFS(Reparto!$A$8:INDEX(Reparto!$A$8:$A$11,Reparto!$E$5),C428)&lt;&gt;1),"REVISAR datos","Correcto"))</f>
        <v/>
      </c>
    </row>
    <row r="429" customFormat="false" ht="24" hidden="false" customHeight="true" outlineLevel="0" collapsed="false">
      <c r="A429" s="19"/>
      <c r="B429" s="17"/>
      <c r="C429" s="17"/>
      <c r="D429" s="18"/>
      <c r="E429" s="2" t="str">
        <f aca="false">IF(COUNTA(A429:D429)=0,"",IF(OR(NOT(ISNUMBER(A429)),NOT(ISNUMBER(D429)),D429&lt;=0,B429=C429,COUNTIFS(Reparto!$A$8:INDEX(Reparto!$A$8:$A$11,Reparto!$E$5),B429)&lt;&gt;1,COUNTIFS(Reparto!$A$8:INDEX(Reparto!$A$8:$A$11,Reparto!$E$5),C429)&lt;&gt;1),"REVISAR datos","Correcto"))</f>
        <v/>
      </c>
    </row>
    <row r="430" customFormat="false" ht="24" hidden="false" customHeight="true" outlineLevel="0" collapsed="false">
      <c r="A430" s="19"/>
      <c r="B430" s="17"/>
      <c r="C430" s="17"/>
      <c r="D430" s="18"/>
      <c r="E430" s="2" t="str">
        <f aca="false">IF(COUNTA(A430:D430)=0,"",IF(OR(NOT(ISNUMBER(A430)),NOT(ISNUMBER(D430)),D430&lt;=0,B430=C430,COUNTIFS(Reparto!$A$8:INDEX(Reparto!$A$8:$A$11,Reparto!$E$5),B430)&lt;&gt;1,COUNTIFS(Reparto!$A$8:INDEX(Reparto!$A$8:$A$11,Reparto!$E$5),C430)&lt;&gt;1),"REVISAR datos","Correcto"))</f>
        <v/>
      </c>
    </row>
    <row r="431" customFormat="false" ht="24" hidden="false" customHeight="true" outlineLevel="0" collapsed="false">
      <c r="A431" s="19"/>
      <c r="B431" s="17"/>
      <c r="C431" s="17"/>
      <c r="D431" s="18"/>
      <c r="E431" s="2" t="str">
        <f aca="false">IF(COUNTA(A431:D431)=0,"",IF(OR(NOT(ISNUMBER(A431)),NOT(ISNUMBER(D431)),D431&lt;=0,B431=C431,COUNTIFS(Reparto!$A$8:INDEX(Reparto!$A$8:$A$11,Reparto!$E$5),B431)&lt;&gt;1,COUNTIFS(Reparto!$A$8:INDEX(Reparto!$A$8:$A$11,Reparto!$E$5),C431)&lt;&gt;1),"REVISAR datos","Correcto"))</f>
        <v/>
      </c>
    </row>
    <row r="432" customFormat="false" ht="24" hidden="false" customHeight="true" outlineLevel="0" collapsed="false">
      <c r="A432" s="19"/>
      <c r="B432" s="17"/>
      <c r="C432" s="17"/>
      <c r="D432" s="18"/>
      <c r="E432" s="2" t="str">
        <f aca="false">IF(COUNTA(A432:D432)=0,"",IF(OR(NOT(ISNUMBER(A432)),NOT(ISNUMBER(D432)),D432&lt;=0,B432=C432,COUNTIFS(Reparto!$A$8:INDEX(Reparto!$A$8:$A$11,Reparto!$E$5),B432)&lt;&gt;1,COUNTIFS(Reparto!$A$8:INDEX(Reparto!$A$8:$A$11,Reparto!$E$5),C432)&lt;&gt;1),"REVISAR datos","Correcto"))</f>
        <v/>
      </c>
    </row>
    <row r="433" customFormat="false" ht="24" hidden="false" customHeight="true" outlineLevel="0" collapsed="false">
      <c r="A433" s="19"/>
      <c r="B433" s="17"/>
      <c r="C433" s="17"/>
      <c r="D433" s="18"/>
      <c r="E433" s="2" t="str">
        <f aca="false">IF(COUNTA(A433:D433)=0,"",IF(OR(NOT(ISNUMBER(A433)),NOT(ISNUMBER(D433)),D433&lt;=0,B433=C433,COUNTIFS(Reparto!$A$8:INDEX(Reparto!$A$8:$A$11,Reparto!$E$5),B433)&lt;&gt;1,COUNTIFS(Reparto!$A$8:INDEX(Reparto!$A$8:$A$11,Reparto!$E$5),C433)&lt;&gt;1),"REVISAR datos","Correcto"))</f>
        <v/>
      </c>
    </row>
    <row r="434" customFormat="false" ht="24" hidden="false" customHeight="true" outlineLevel="0" collapsed="false">
      <c r="A434" s="19"/>
      <c r="B434" s="17"/>
      <c r="C434" s="17"/>
      <c r="D434" s="18"/>
      <c r="E434" s="2" t="str">
        <f aca="false">IF(COUNTA(A434:D434)=0,"",IF(OR(NOT(ISNUMBER(A434)),NOT(ISNUMBER(D434)),D434&lt;=0,B434=C434,COUNTIFS(Reparto!$A$8:INDEX(Reparto!$A$8:$A$11,Reparto!$E$5),B434)&lt;&gt;1,COUNTIFS(Reparto!$A$8:INDEX(Reparto!$A$8:$A$11,Reparto!$E$5),C434)&lt;&gt;1),"REVISAR datos","Correcto"))</f>
        <v/>
      </c>
    </row>
    <row r="435" customFormat="false" ht="24" hidden="false" customHeight="true" outlineLevel="0" collapsed="false">
      <c r="A435" s="19"/>
      <c r="B435" s="17"/>
      <c r="C435" s="17"/>
      <c r="D435" s="18"/>
      <c r="E435" s="2" t="str">
        <f aca="false">IF(COUNTA(A435:D435)=0,"",IF(OR(NOT(ISNUMBER(A435)),NOT(ISNUMBER(D435)),D435&lt;=0,B435=C435,COUNTIFS(Reparto!$A$8:INDEX(Reparto!$A$8:$A$11,Reparto!$E$5),B435)&lt;&gt;1,COUNTIFS(Reparto!$A$8:INDEX(Reparto!$A$8:$A$11,Reparto!$E$5),C435)&lt;&gt;1),"REVISAR datos","Correcto"))</f>
        <v/>
      </c>
    </row>
    <row r="436" customFormat="false" ht="24" hidden="false" customHeight="true" outlineLevel="0" collapsed="false">
      <c r="A436" s="19"/>
      <c r="B436" s="17"/>
      <c r="C436" s="17"/>
      <c r="D436" s="18"/>
      <c r="E436" s="2" t="str">
        <f aca="false">IF(COUNTA(A436:D436)=0,"",IF(OR(NOT(ISNUMBER(A436)),NOT(ISNUMBER(D436)),D436&lt;=0,B436=C436,COUNTIFS(Reparto!$A$8:INDEX(Reparto!$A$8:$A$11,Reparto!$E$5),B436)&lt;&gt;1,COUNTIFS(Reparto!$A$8:INDEX(Reparto!$A$8:$A$11,Reparto!$E$5),C436)&lt;&gt;1),"REVISAR datos","Correcto"))</f>
        <v/>
      </c>
    </row>
    <row r="437" customFormat="false" ht="24" hidden="false" customHeight="true" outlineLevel="0" collapsed="false">
      <c r="A437" s="19"/>
      <c r="B437" s="17"/>
      <c r="C437" s="17"/>
      <c r="D437" s="18"/>
      <c r="E437" s="2" t="str">
        <f aca="false">IF(COUNTA(A437:D437)=0,"",IF(OR(NOT(ISNUMBER(A437)),NOT(ISNUMBER(D437)),D437&lt;=0,B437=C437,COUNTIFS(Reparto!$A$8:INDEX(Reparto!$A$8:$A$11,Reparto!$E$5),B437)&lt;&gt;1,COUNTIFS(Reparto!$A$8:INDEX(Reparto!$A$8:$A$11,Reparto!$E$5),C437)&lt;&gt;1),"REVISAR datos","Correcto"))</f>
        <v/>
      </c>
    </row>
    <row r="438" customFormat="false" ht="24" hidden="false" customHeight="true" outlineLevel="0" collapsed="false">
      <c r="A438" s="19"/>
      <c r="B438" s="17"/>
      <c r="C438" s="17"/>
      <c r="D438" s="18"/>
      <c r="E438" s="2" t="str">
        <f aca="false">IF(COUNTA(A438:D438)=0,"",IF(OR(NOT(ISNUMBER(A438)),NOT(ISNUMBER(D438)),D438&lt;=0,B438=C438,COUNTIFS(Reparto!$A$8:INDEX(Reparto!$A$8:$A$11,Reparto!$E$5),B438)&lt;&gt;1,COUNTIFS(Reparto!$A$8:INDEX(Reparto!$A$8:$A$11,Reparto!$E$5),C438)&lt;&gt;1),"REVISAR datos","Correcto"))</f>
        <v/>
      </c>
    </row>
    <row r="439" customFormat="false" ht="24" hidden="false" customHeight="true" outlineLevel="0" collapsed="false">
      <c r="A439" s="19"/>
      <c r="B439" s="17"/>
      <c r="C439" s="17"/>
      <c r="D439" s="18"/>
      <c r="E439" s="2" t="str">
        <f aca="false">IF(COUNTA(A439:D439)=0,"",IF(OR(NOT(ISNUMBER(A439)),NOT(ISNUMBER(D439)),D439&lt;=0,B439=C439,COUNTIFS(Reparto!$A$8:INDEX(Reparto!$A$8:$A$11,Reparto!$E$5),B439)&lt;&gt;1,COUNTIFS(Reparto!$A$8:INDEX(Reparto!$A$8:$A$11,Reparto!$E$5),C439)&lt;&gt;1),"REVISAR datos","Correcto"))</f>
        <v/>
      </c>
    </row>
    <row r="440" customFormat="false" ht="24" hidden="false" customHeight="true" outlineLevel="0" collapsed="false">
      <c r="A440" s="19"/>
      <c r="B440" s="17"/>
      <c r="C440" s="17"/>
      <c r="D440" s="18"/>
      <c r="E440" s="2" t="str">
        <f aca="false">IF(COUNTA(A440:D440)=0,"",IF(OR(NOT(ISNUMBER(A440)),NOT(ISNUMBER(D440)),D440&lt;=0,B440=C440,COUNTIFS(Reparto!$A$8:INDEX(Reparto!$A$8:$A$11,Reparto!$E$5),B440)&lt;&gt;1,COUNTIFS(Reparto!$A$8:INDEX(Reparto!$A$8:$A$11,Reparto!$E$5),C440)&lt;&gt;1),"REVISAR datos","Correcto"))</f>
        <v/>
      </c>
    </row>
    <row r="441" customFormat="false" ht="24" hidden="false" customHeight="true" outlineLevel="0" collapsed="false">
      <c r="A441" s="19"/>
      <c r="B441" s="17"/>
      <c r="C441" s="17"/>
      <c r="D441" s="18"/>
      <c r="E441" s="2" t="str">
        <f aca="false">IF(COUNTA(A441:D441)=0,"",IF(OR(NOT(ISNUMBER(A441)),NOT(ISNUMBER(D441)),D441&lt;=0,B441=C441,COUNTIFS(Reparto!$A$8:INDEX(Reparto!$A$8:$A$11,Reparto!$E$5),B441)&lt;&gt;1,COUNTIFS(Reparto!$A$8:INDEX(Reparto!$A$8:$A$11,Reparto!$E$5),C441)&lt;&gt;1),"REVISAR datos","Correcto"))</f>
        <v/>
      </c>
    </row>
    <row r="442" customFormat="false" ht="24" hidden="false" customHeight="true" outlineLevel="0" collapsed="false">
      <c r="A442" s="19"/>
      <c r="B442" s="17"/>
      <c r="C442" s="17"/>
      <c r="D442" s="18"/>
      <c r="E442" s="2" t="str">
        <f aca="false">IF(COUNTA(A442:D442)=0,"",IF(OR(NOT(ISNUMBER(A442)),NOT(ISNUMBER(D442)),D442&lt;=0,B442=C442,COUNTIFS(Reparto!$A$8:INDEX(Reparto!$A$8:$A$11,Reparto!$E$5),B442)&lt;&gt;1,COUNTIFS(Reparto!$A$8:INDEX(Reparto!$A$8:$A$11,Reparto!$E$5),C442)&lt;&gt;1),"REVISAR datos","Correcto"))</f>
        <v/>
      </c>
    </row>
    <row r="443" customFormat="false" ht="24" hidden="false" customHeight="true" outlineLevel="0" collapsed="false">
      <c r="A443" s="19"/>
      <c r="B443" s="17"/>
      <c r="C443" s="17"/>
      <c r="D443" s="18"/>
      <c r="E443" s="2" t="str">
        <f aca="false">IF(COUNTA(A443:D443)=0,"",IF(OR(NOT(ISNUMBER(A443)),NOT(ISNUMBER(D443)),D443&lt;=0,B443=C443,COUNTIFS(Reparto!$A$8:INDEX(Reparto!$A$8:$A$11,Reparto!$E$5),B443)&lt;&gt;1,COUNTIFS(Reparto!$A$8:INDEX(Reparto!$A$8:$A$11,Reparto!$E$5),C443)&lt;&gt;1),"REVISAR datos","Correcto"))</f>
        <v/>
      </c>
    </row>
    <row r="444" customFormat="false" ht="24" hidden="false" customHeight="true" outlineLevel="0" collapsed="false">
      <c r="A444" s="19"/>
      <c r="B444" s="17"/>
      <c r="C444" s="17"/>
      <c r="D444" s="18"/>
      <c r="E444" s="2" t="str">
        <f aca="false">IF(COUNTA(A444:D444)=0,"",IF(OR(NOT(ISNUMBER(A444)),NOT(ISNUMBER(D444)),D444&lt;=0,B444=C444,COUNTIFS(Reparto!$A$8:INDEX(Reparto!$A$8:$A$11,Reparto!$E$5),B444)&lt;&gt;1,COUNTIFS(Reparto!$A$8:INDEX(Reparto!$A$8:$A$11,Reparto!$E$5),C444)&lt;&gt;1),"REVISAR datos","Correcto"))</f>
        <v/>
      </c>
    </row>
    <row r="445" customFormat="false" ht="24" hidden="false" customHeight="true" outlineLevel="0" collapsed="false">
      <c r="A445" s="19"/>
      <c r="B445" s="17"/>
      <c r="C445" s="17"/>
      <c r="D445" s="18"/>
      <c r="E445" s="2" t="str">
        <f aca="false">IF(COUNTA(A445:D445)=0,"",IF(OR(NOT(ISNUMBER(A445)),NOT(ISNUMBER(D445)),D445&lt;=0,B445=C445,COUNTIFS(Reparto!$A$8:INDEX(Reparto!$A$8:$A$11,Reparto!$E$5),B445)&lt;&gt;1,COUNTIFS(Reparto!$A$8:INDEX(Reparto!$A$8:$A$11,Reparto!$E$5),C445)&lt;&gt;1),"REVISAR datos","Correcto"))</f>
        <v/>
      </c>
    </row>
    <row r="446" customFormat="false" ht="24" hidden="false" customHeight="true" outlineLevel="0" collapsed="false">
      <c r="A446" s="19"/>
      <c r="B446" s="17"/>
      <c r="C446" s="17"/>
      <c r="D446" s="18"/>
      <c r="E446" s="2" t="str">
        <f aca="false">IF(COUNTA(A446:D446)=0,"",IF(OR(NOT(ISNUMBER(A446)),NOT(ISNUMBER(D446)),D446&lt;=0,B446=C446,COUNTIFS(Reparto!$A$8:INDEX(Reparto!$A$8:$A$11,Reparto!$E$5),B446)&lt;&gt;1,COUNTIFS(Reparto!$A$8:INDEX(Reparto!$A$8:$A$11,Reparto!$E$5),C446)&lt;&gt;1),"REVISAR datos","Correcto"))</f>
        <v/>
      </c>
    </row>
    <row r="447" customFormat="false" ht="24" hidden="false" customHeight="true" outlineLevel="0" collapsed="false">
      <c r="A447" s="19"/>
      <c r="B447" s="17"/>
      <c r="C447" s="17"/>
      <c r="D447" s="18"/>
      <c r="E447" s="2" t="str">
        <f aca="false">IF(COUNTA(A447:D447)=0,"",IF(OR(NOT(ISNUMBER(A447)),NOT(ISNUMBER(D447)),D447&lt;=0,B447=C447,COUNTIFS(Reparto!$A$8:INDEX(Reparto!$A$8:$A$11,Reparto!$E$5),B447)&lt;&gt;1,COUNTIFS(Reparto!$A$8:INDEX(Reparto!$A$8:$A$11,Reparto!$E$5),C447)&lt;&gt;1),"REVISAR datos","Correcto"))</f>
        <v/>
      </c>
    </row>
    <row r="448" customFormat="false" ht="24" hidden="false" customHeight="true" outlineLevel="0" collapsed="false">
      <c r="A448" s="19"/>
      <c r="B448" s="17"/>
      <c r="C448" s="17"/>
      <c r="D448" s="18"/>
      <c r="E448" s="2" t="str">
        <f aca="false">IF(COUNTA(A448:D448)=0,"",IF(OR(NOT(ISNUMBER(A448)),NOT(ISNUMBER(D448)),D448&lt;=0,B448=C448,COUNTIFS(Reparto!$A$8:INDEX(Reparto!$A$8:$A$11,Reparto!$E$5),B448)&lt;&gt;1,COUNTIFS(Reparto!$A$8:INDEX(Reparto!$A$8:$A$11,Reparto!$E$5),C448)&lt;&gt;1),"REVISAR datos","Correcto"))</f>
        <v/>
      </c>
    </row>
    <row r="449" customFormat="false" ht="24" hidden="false" customHeight="true" outlineLevel="0" collapsed="false">
      <c r="A449" s="19"/>
      <c r="B449" s="17"/>
      <c r="C449" s="17"/>
      <c r="D449" s="18"/>
      <c r="E449" s="2" t="str">
        <f aca="false">IF(COUNTA(A449:D449)=0,"",IF(OR(NOT(ISNUMBER(A449)),NOT(ISNUMBER(D449)),D449&lt;=0,B449=C449,COUNTIFS(Reparto!$A$8:INDEX(Reparto!$A$8:$A$11,Reparto!$E$5),B449)&lt;&gt;1,COUNTIFS(Reparto!$A$8:INDEX(Reparto!$A$8:$A$11,Reparto!$E$5),C449)&lt;&gt;1),"REVISAR datos","Correcto"))</f>
        <v/>
      </c>
    </row>
    <row r="450" customFormat="false" ht="24" hidden="false" customHeight="true" outlineLevel="0" collapsed="false">
      <c r="A450" s="19"/>
      <c r="B450" s="17"/>
      <c r="C450" s="17"/>
      <c r="D450" s="18"/>
      <c r="E450" s="2" t="str">
        <f aca="false">IF(COUNTA(A450:D450)=0,"",IF(OR(NOT(ISNUMBER(A450)),NOT(ISNUMBER(D450)),D450&lt;=0,B450=C450,COUNTIFS(Reparto!$A$8:INDEX(Reparto!$A$8:$A$11,Reparto!$E$5),B450)&lt;&gt;1,COUNTIFS(Reparto!$A$8:INDEX(Reparto!$A$8:$A$11,Reparto!$E$5),C450)&lt;&gt;1),"REVISAR datos","Correcto"))</f>
        <v/>
      </c>
    </row>
    <row r="451" customFormat="false" ht="24" hidden="false" customHeight="true" outlineLevel="0" collapsed="false">
      <c r="A451" s="19"/>
      <c r="B451" s="17"/>
      <c r="C451" s="17"/>
      <c r="D451" s="18"/>
      <c r="E451" s="2" t="str">
        <f aca="false">IF(COUNTA(A451:D451)=0,"",IF(OR(NOT(ISNUMBER(A451)),NOT(ISNUMBER(D451)),D451&lt;=0,B451=C451,COUNTIFS(Reparto!$A$8:INDEX(Reparto!$A$8:$A$11,Reparto!$E$5),B451)&lt;&gt;1,COUNTIFS(Reparto!$A$8:INDEX(Reparto!$A$8:$A$11,Reparto!$E$5),C451)&lt;&gt;1),"REVISAR datos","Correcto"))</f>
        <v/>
      </c>
    </row>
    <row r="452" customFormat="false" ht="24" hidden="false" customHeight="true" outlineLevel="0" collapsed="false">
      <c r="A452" s="19"/>
      <c r="B452" s="17"/>
      <c r="C452" s="17"/>
      <c r="D452" s="18"/>
      <c r="E452" s="2" t="str">
        <f aca="false">IF(COUNTA(A452:D452)=0,"",IF(OR(NOT(ISNUMBER(A452)),NOT(ISNUMBER(D452)),D452&lt;=0,B452=C452,COUNTIFS(Reparto!$A$8:INDEX(Reparto!$A$8:$A$11,Reparto!$E$5),B452)&lt;&gt;1,COUNTIFS(Reparto!$A$8:INDEX(Reparto!$A$8:$A$11,Reparto!$E$5),C452)&lt;&gt;1),"REVISAR datos","Correcto"))</f>
        <v/>
      </c>
    </row>
    <row r="453" customFormat="false" ht="24" hidden="false" customHeight="true" outlineLevel="0" collapsed="false">
      <c r="A453" s="19"/>
      <c r="B453" s="17"/>
      <c r="C453" s="17"/>
      <c r="D453" s="18"/>
      <c r="E453" s="2" t="str">
        <f aca="false">IF(COUNTA(A453:D453)=0,"",IF(OR(NOT(ISNUMBER(A453)),NOT(ISNUMBER(D453)),D453&lt;=0,B453=C453,COUNTIFS(Reparto!$A$8:INDEX(Reparto!$A$8:$A$11,Reparto!$E$5),B453)&lt;&gt;1,COUNTIFS(Reparto!$A$8:INDEX(Reparto!$A$8:$A$11,Reparto!$E$5),C453)&lt;&gt;1),"REVISAR datos","Correcto"))</f>
        <v/>
      </c>
    </row>
    <row r="454" customFormat="false" ht="24" hidden="false" customHeight="true" outlineLevel="0" collapsed="false">
      <c r="A454" s="19"/>
      <c r="B454" s="17"/>
      <c r="C454" s="17"/>
      <c r="D454" s="18"/>
      <c r="E454" s="2" t="str">
        <f aca="false">IF(COUNTA(A454:D454)=0,"",IF(OR(NOT(ISNUMBER(A454)),NOT(ISNUMBER(D454)),D454&lt;=0,B454=C454,COUNTIFS(Reparto!$A$8:INDEX(Reparto!$A$8:$A$11,Reparto!$E$5),B454)&lt;&gt;1,COUNTIFS(Reparto!$A$8:INDEX(Reparto!$A$8:$A$11,Reparto!$E$5),C454)&lt;&gt;1),"REVISAR datos","Correcto"))</f>
        <v/>
      </c>
    </row>
    <row r="455" customFormat="false" ht="24" hidden="false" customHeight="true" outlineLevel="0" collapsed="false">
      <c r="A455" s="19"/>
      <c r="B455" s="17"/>
      <c r="C455" s="17"/>
      <c r="D455" s="18"/>
      <c r="E455" s="2" t="str">
        <f aca="false">IF(COUNTA(A455:D455)=0,"",IF(OR(NOT(ISNUMBER(A455)),NOT(ISNUMBER(D455)),D455&lt;=0,B455=C455,COUNTIFS(Reparto!$A$8:INDEX(Reparto!$A$8:$A$11,Reparto!$E$5),B455)&lt;&gt;1,COUNTIFS(Reparto!$A$8:INDEX(Reparto!$A$8:$A$11,Reparto!$E$5),C455)&lt;&gt;1),"REVISAR datos","Correcto"))</f>
        <v/>
      </c>
    </row>
    <row r="456" customFormat="false" ht="24" hidden="false" customHeight="true" outlineLevel="0" collapsed="false">
      <c r="A456" s="19"/>
      <c r="B456" s="17"/>
      <c r="C456" s="17"/>
      <c r="D456" s="18"/>
      <c r="E456" s="2" t="str">
        <f aca="false">IF(COUNTA(A456:D456)=0,"",IF(OR(NOT(ISNUMBER(A456)),NOT(ISNUMBER(D456)),D456&lt;=0,B456=C456,COUNTIFS(Reparto!$A$8:INDEX(Reparto!$A$8:$A$11,Reparto!$E$5),B456)&lt;&gt;1,COUNTIFS(Reparto!$A$8:INDEX(Reparto!$A$8:$A$11,Reparto!$E$5),C456)&lt;&gt;1),"REVISAR datos","Correcto"))</f>
        <v/>
      </c>
    </row>
    <row r="457" customFormat="false" ht="24" hidden="false" customHeight="true" outlineLevel="0" collapsed="false">
      <c r="A457" s="19"/>
      <c r="B457" s="17"/>
      <c r="C457" s="17"/>
      <c r="D457" s="18"/>
      <c r="E457" s="2" t="str">
        <f aca="false">IF(COUNTA(A457:D457)=0,"",IF(OR(NOT(ISNUMBER(A457)),NOT(ISNUMBER(D457)),D457&lt;=0,B457=C457,COUNTIFS(Reparto!$A$8:INDEX(Reparto!$A$8:$A$11,Reparto!$E$5),B457)&lt;&gt;1,COUNTIFS(Reparto!$A$8:INDEX(Reparto!$A$8:$A$11,Reparto!$E$5),C457)&lt;&gt;1),"REVISAR datos","Correcto"))</f>
        <v/>
      </c>
    </row>
    <row r="458" customFormat="false" ht="24" hidden="false" customHeight="true" outlineLevel="0" collapsed="false">
      <c r="A458" s="19"/>
      <c r="B458" s="17"/>
      <c r="C458" s="17"/>
      <c r="D458" s="18"/>
      <c r="E458" s="2" t="str">
        <f aca="false">IF(COUNTA(A458:D458)=0,"",IF(OR(NOT(ISNUMBER(A458)),NOT(ISNUMBER(D458)),D458&lt;=0,B458=C458,COUNTIFS(Reparto!$A$8:INDEX(Reparto!$A$8:$A$11,Reparto!$E$5),B458)&lt;&gt;1,COUNTIFS(Reparto!$A$8:INDEX(Reparto!$A$8:$A$11,Reparto!$E$5),C458)&lt;&gt;1),"REVISAR datos","Correcto"))</f>
        <v/>
      </c>
    </row>
    <row r="459" customFormat="false" ht="24" hidden="false" customHeight="true" outlineLevel="0" collapsed="false">
      <c r="A459" s="19"/>
      <c r="B459" s="17"/>
      <c r="C459" s="17"/>
      <c r="D459" s="18"/>
      <c r="E459" s="2" t="str">
        <f aca="false">IF(COUNTA(A459:D459)=0,"",IF(OR(NOT(ISNUMBER(A459)),NOT(ISNUMBER(D459)),D459&lt;=0,B459=C459,COUNTIFS(Reparto!$A$8:INDEX(Reparto!$A$8:$A$11,Reparto!$E$5),B459)&lt;&gt;1,COUNTIFS(Reparto!$A$8:INDEX(Reparto!$A$8:$A$11,Reparto!$E$5),C459)&lt;&gt;1),"REVISAR datos","Correcto"))</f>
        <v/>
      </c>
    </row>
    <row r="460" customFormat="false" ht="24" hidden="false" customHeight="true" outlineLevel="0" collapsed="false">
      <c r="A460" s="19"/>
      <c r="B460" s="17"/>
      <c r="C460" s="17"/>
      <c r="D460" s="18"/>
      <c r="E460" s="2" t="str">
        <f aca="false">IF(COUNTA(A460:D460)=0,"",IF(OR(NOT(ISNUMBER(A460)),NOT(ISNUMBER(D460)),D460&lt;=0,B460=C460,COUNTIFS(Reparto!$A$8:INDEX(Reparto!$A$8:$A$11,Reparto!$E$5),B460)&lt;&gt;1,COUNTIFS(Reparto!$A$8:INDEX(Reparto!$A$8:$A$11,Reparto!$E$5),C460)&lt;&gt;1),"REVISAR datos","Correcto"))</f>
        <v/>
      </c>
    </row>
    <row r="461" customFormat="false" ht="24" hidden="false" customHeight="true" outlineLevel="0" collapsed="false">
      <c r="A461" s="19"/>
      <c r="B461" s="17"/>
      <c r="C461" s="17"/>
      <c r="D461" s="18"/>
      <c r="E461" s="2" t="str">
        <f aca="false">IF(COUNTA(A461:D461)=0,"",IF(OR(NOT(ISNUMBER(A461)),NOT(ISNUMBER(D461)),D461&lt;=0,B461=C461,COUNTIFS(Reparto!$A$8:INDEX(Reparto!$A$8:$A$11,Reparto!$E$5),B461)&lt;&gt;1,COUNTIFS(Reparto!$A$8:INDEX(Reparto!$A$8:$A$11,Reparto!$E$5),C461)&lt;&gt;1),"REVISAR datos","Correcto"))</f>
        <v/>
      </c>
    </row>
    <row r="462" customFormat="false" ht="24" hidden="false" customHeight="true" outlineLevel="0" collapsed="false">
      <c r="A462" s="19"/>
      <c r="B462" s="17"/>
      <c r="C462" s="17"/>
      <c r="D462" s="18"/>
      <c r="E462" s="2" t="str">
        <f aca="false">IF(COUNTA(A462:D462)=0,"",IF(OR(NOT(ISNUMBER(A462)),NOT(ISNUMBER(D462)),D462&lt;=0,B462=C462,COUNTIFS(Reparto!$A$8:INDEX(Reparto!$A$8:$A$11,Reparto!$E$5),B462)&lt;&gt;1,COUNTIFS(Reparto!$A$8:INDEX(Reparto!$A$8:$A$11,Reparto!$E$5),C462)&lt;&gt;1),"REVISAR datos","Correcto"))</f>
        <v/>
      </c>
    </row>
    <row r="463" customFormat="false" ht="24" hidden="false" customHeight="true" outlineLevel="0" collapsed="false">
      <c r="A463" s="19"/>
      <c r="B463" s="17"/>
      <c r="C463" s="17"/>
      <c r="D463" s="18"/>
      <c r="E463" s="2" t="str">
        <f aca="false">IF(COUNTA(A463:D463)=0,"",IF(OR(NOT(ISNUMBER(A463)),NOT(ISNUMBER(D463)),D463&lt;=0,B463=C463,COUNTIFS(Reparto!$A$8:INDEX(Reparto!$A$8:$A$11,Reparto!$E$5),B463)&lt;&gt;1,COUNTIFS(Reparto!$A$8:INDEX(Reparto!$A$8:$A$11,Reparto!$E$5),C463)&lt;&gt;1),"REVISAR datos","Correcto"))</f>
        <v/>
      </c>
    </row>
    <row r="464" customFormat="false" ht="24" hidden="false" customHeight="true" outlineLevel="0" collapsed="false">
      <c r="A464" s="19"/>
      <c r="B464" s="17"/>
      <c r="C464" s="17"/>
      <c r="D464" s="18"/>
      <c r="E464" s="2" t="str">
        <f aca="false">IF(COUNTA(A464:D464)=0,"",IF(OR(NOT(ISNUMBER(A464)),NOT(ISNUMBER(D464)),D464&lt;=0,B464=C464,COUNTIFS(Reparto!$A$8:INDEX(Reparto!$A$8:$A$11,Reparto!$E$5),B464)&lt;&gt;1,COUNTIFS(Reparto!$A$8:INDEX(Reparto!$A$8:$A$11,Reparto!$E$5),C464)&lt;&gt;1),"REVISAR datos","Correcto"))</f>
        <v/>
      </c>
    </row>
    <row r="465" customFormat="false" ht="24" hidden="false" customHeight="true" outlineLevel="0" collapsed="false">
      <c r="A465" s="19"/>
      <c r="B465" s="17"/>
      <c r="C465" s="17"/>
      <c r="D465" s="18"/>
      <c r="E465" s="2" t="str">
        <f aca="false">IF(COUNTA(A465:D465)=0,"",IF(OR(NOT(ISNUMBER(A465)),NOT(ISNUMBER(D465)),D465&lt;=0,B465=C465,COUNTIFS(Reparto!$A$8:INDEX(Reparto!$A$8:$A$11,Reparto!$E$5),B465)&lt;&gt;1,COUNTIFS(Reparto!$A$8:INDEX(Reparto!$A$8:$A$11,Reparto!$E$5),C465)&lt;&gt;1),"REVISAR datos","Correcto"))</f>
        <v/>
      </c>
    </row>
    <row r="466" customFormat="false" ht="24" hidden="false" customHeight="true" outlineLevel="0" collapsed="false">
      <c r="A466" s="19"/>
      <c r="B466" s="17"/>
      <c r="C466" s="17"/>
      <c r="D466" s="18"/>
      <c r="E466" s="2" t="str">
        <f aca="false">IF(COUNTA(A466:D466)=0,"",IF(OR(NOT(ISNUMBER(A466)),NOT(ISNUMBER(D466)),D466&lt;=0,B466=C466,COUNTIFS(Reparto!$A$8:INDEX(Reparto!$A$8:$A$11,Reparto!$E$5),B466)&lt;&gt;1,COUNTIFS(Reparto!$A$8:INDEX(Reparto!$A$8:$A$11,Reparto!$E$5),C466)&lt;&gt;1),"REVISAR datos","Correcto"))</f>
        <v/>
      </c>
    </row>
    <row r="467" customFormat="false" ht="24" hidden="false" customHeight="true" outlineLevel="0" collapsed="false">
      <c r="A467" s="19"/>
      <c r="B467" s="17"/>
      <c r="C467" s="17"/>
      <c r="D467" s="18"/>
      <c r="E467" s="2" t="str">
        <f aca="false">IF(COUNTA(A467:D467)=0,"",IF(OR(NOT(ISNUMBER(A467)),NOT(ISNUMBER(D467)),D467&lt;=0,B467=C467,COUNTIFS(Reparto!$A$8:INDEX(Reparto!$A$8:$A$11,Reparto!$E$5),B467)&lt;&gt;1,COUNTIFS(Reparto!$A$8:INDEX(Reparto!$A$8:$A$11,Reparto!$E$5),C467)&lt;&gt;1),"REVISAR datos","Correcto"))</f>
        <v/>
      </c>
    </row>
    <row r="468" customFormat="false" ht="24" hidden="false" customHeight="true" outlineLevel="0" collapsed="false">
      <c r="A468" s="19"/>
      <c r="B468" s="17"/>
      <c r="C468" s="17"/>
      <c r="D468" s="18"/>
      <c r="E468" s="2" t="str">
        <f aca="false">IF(COUNTA(A468:D468)=0,"",IF(OR(NOT(ISNUMBER(A468)),NOT(ISNUMBER(D468)),D468&lt;=0,B468=C468,COUNTIFS(Reparto!$A$8:INDEX(Reparto!$A$8:$A$11,Reparto!$E$5),B468)&lt;&gt;1,COUNTIFS(Reparto!$A$8:INDEX(Reparto!$A$8:$A$11,Reparto!$E$5),C468)&lt;&gt;1),"REVISAR datos","Correcto"))</f>
        <v/>
      </c>
    </row>
    <row r="469" customFormat="false" ht="24" hidden="false" customHeight="true" outlineLevel="0" collapsed="false">
      <c r="A469" s="19"/>
      <c r="B469" s="17"/>
      <c r="C469" s="17"/>
      <c r="D469" s="18"/>
      <c r="E469" s="2" t="str">
        <f aca="false">IF(COUNTA(A469:D469)=0,"",IF(OR(NOT(ISNUMBER(A469)),NOT(ISNUMBER(D469)),D469&lt;=0,B469=C469,COUNTIFS(Reparto!$A$8:INDEX(Reparto!$A$8:$A$11,Reparto!$E$5),B469)&lt;&gt;1,COUNTIFS(Reparto!$A$8:INDEX(Reparto!$A$8:$A$11,Reparto!$E$5),C469)&lt;&gt;1),"REVISAR datos","Correcto"))</f>
        <v/>
      </c>
    </row>
    <row r="470" customFormat="false" ht="24" hidden="false" customHeight="true" outlineLevel="0" collapsed="false">
      <c r="A470" s="19"/>
      <c r="B470" s="17"/>
      <c r="C470" s="17"/>
      <c r="D470" s="18"/>
      <c r="E470" s="2" t="str">
        <f aca="false">IF(COUNTA(A470:D470)=0,"",IF(OR(NOT(ISNUMBER(A470)),NOT(ISNUMBER(D470)),D470&lt;=0,B470=C470,COUNTIFS(Reparto!$A$8:INDEX(Reparto!$A$8:$A$11,Reparto!$E$5),B470)&lt;&gt;1,COUNTIFS(Reparto!$A$8:INDEX(Reparto!$A$8:$A$11,Reparto!$E$5),C470)&lt;&gt;1),"REVISAR datos","Correcto"))</f>
        <v/>
      </c>
    </row>
    <row r="471" customFormat="false" ht="24" hidden="false" customHeight="true" outlineLevel="0" collapsed="false">
      <c r="A471" s="19"/>
      <c r="B471" s="17"/>
      <c r="C471" s="17"/>
      <c r="D471" s="18"/>
      <c r="E471" s="2" t="str">
        <f aca="false">IF(COUNTA(A471:D471)=0,"",IF(OR(NOT(ISNUMBER(A471)),NOT(ISNUMBER(D471)),D471&lt;=0,B471=C471,COUNTIFS(Reparto!$A$8:INDEX(Reparto!$A$8:$A$11,Reparto!$E$5),B471)&lt;&gt;1,COUNTIFS(Reparto!$A$8:INDEX(Reparto!$A$8:$A$11,Reparto!$E$5),C471)&lt;&gt;1),"REVISAR datos","Correcto"))</f>
        <v/>
      </c>
    </row>
    <row r="472" customFormat="false" ht="24" hidden="false" customHeight="true" outlineLevel="0" collapsed="false">
      <c r="A472" s="19"/>
      <c r="B472" s="17"/>
      <c r="C472" s="17"/>
      <c r="D472" s="18"/>
      <c r="E472" s="2" t="str">
        <f aca="false">IF(COUNTA(A472:D472)=0,"",IF(OR(NOT(ISNUMBER(A472)),NOT(ISNUMBER(D472)),D472&lt;=0,B472=C472,COUNTIFS(Reparto!$A$8:INDEX(Reparto!$A$8:$A$11,Reparto!$E$5),B472)&lt;&gt;1,COUNTIFS(Reparto!$A$8:INDEX(Reparto!$A$8:$A$11,Reparto!$E$5),C472)&lt;&gt;1),"REVISAR datos","Correcto"))</f>
        <v/>
      </c>
    </row>
    <row r="473" customFormat="false" ht="24" hidden="false" customHeight="true" outlineLevel="0" collapsed="false">
      <c r="A473" s="19"/>
      <c r="B473" s="17"/>
      <c r="C473" s="17"/>
      <c r="D473" s="18"/>
      <c r="E473" s="2" t="str">
        <f aca="false">IF(COUNTA(A473:D473)=0,"",IF(OR(NOT(ISNUMBER(A473)),NOT(ISNUMBER(D473)),D473&lt;=0,B473=C473,COUNTIFS(Reparto!$A$8:INDEX(Reparto!$A$8:$A$11,Reparto!$E$5),B473)&lt;&gt;1,COUNTIFS(Reparto!$A$8:INDEX(Reparto!$A$8:$A$11,Reparto!$E$5),C473)&lt;&gt;1),"REVISAR datos","Correcto"))</f>
        <v/>
      </c>
    </row>
    <row r="474" customFormat="false" ht="24" hidden="false" customHeight="true" outlineLevel="0" collapsed="false">
      <c r="A474" s="19"/>
      <c r="B474" s="17"/>
      <c r="C474" s="17"/>
      <c r="D474" s="18"/>
      <c r="E474" s="2" t="str">
        <f aca="false">IF(COUNTA(A474:D474)=0,"",IF(OR(NOT(ISNUMBER(A474)),NOT(ISNUMBER(D474)),D474&lt;=0,B474=C474,COUNTIFS(Reparto!$A$8:INDEX(Reparto!$A$8:$A$11,Reparto!$E$5),B474)&lt;&gt;1,COUNTIFS(Reparto!$A$8:INDEX(Reparto!$A$8:$A$11,Reparto!$E$5),C474)&lt;&gt;1),"REVISAR datos","Correcto"))</f>
        <v/>
      </c>
    </row>
    <row r="475" customFormat="false" ht="24" hidden="false" customHeight="true" outlineLevel="0" collapsed="false">
      <c r="A475" s="19"/>
      <c r="B475" s="17"/>
      <c r="C475" s="17"/>
      <c r="D475" s="18"/>
      <c r="E475" s="2" t="str">
        <f aca="false">IF(COUNTA(A475:D475)=0,"",IF(OR(NOT(ISNUMBER(A475)),NOT(ISNUMBER(D475)),D475&lt;=0,B475=C475,COUNTIFS(Reparto!$A$8:INDEX(Reparto!$A$8:$A$11,Reparto!$E$5),B475)&lt;&gt;1,COUNTIFS(Reparto!$A$8:INDEX(Reparto!$A$8:$A$11,Reparto!$E$5),C475)&lt;&gt;1),"REVISAR datos","Correcto"))</f>
        <v/>
      </c>
    </row>
    <row r="476" customFormat="false" ht="24" hidden="false" customHeight="true" outlineLevel="0" collapsed="false">
      <c r="A476" s="19"/>
      <c r="B476" s="17"/>
      <c r="C476" s="17"/>
      <c r="D476" s="18"/>
      <c r="E476" s="2" t="str">
        <f aca="false">IF(COUNTA(A476:D476)=0,"",IF(OR(NOT(ISNUMBER(A476)),NOT(ISNUMBER(D476)),D476&lt;=0,B476=C476,COUNTIFS(Reparto!$A$8:INDEX(Reparto!$A$8:$A$11,Reparto!$E$5),B476)&lt;&gt;1,COUNTIFS(Reparto!$A$8:INDEX(Reparto!$A$8:$A$11,Reparto!$E$5),C476)&lt;&gt;1),"REVISAR datos","Correcto"))</f>
        <v/>
      </c>
    </row>
    <row r="477" customFormat="false" ht="24" hidden="false" customHeight="true" outlineLevel="0" collapsed="false">
      <c r="A477" s="19"/>
      <c r="B477" s="17"/>
      <c r="C477" s="17"/>
      <c r="D477" s="18"/>
      <c r="E477" s="2" t="str">
        <f aca="false">IF(COUNTA(A477:D477)=0,"",IF(OR(NOT(ISNUMBER(A477)),NOT(ISNUMBER(D477)),D477&lt;=0,B477=C477,COUNTIFS(Reparto!$A$8:INDEX(Reparto!$A$8:$A$11,Reparto!$E$5),B477)&lt;&gt;1,COUNTIFS(Reparto!$A$8:INDEX(Reparto!$A$8:$A$11,Reparto!$E$5),C477)&lt;&gt;1),"REVISAR datos","Correcto"))</f>
        <v/>
      </c>
    </row>
    <row r="478" customFormat="false" ht="24" hidden="false" customHeight="true" outlineLevel="0" collapsed="false">
      <c r="A478" s="19"/>
      <c r="B478" s="17"/>
      <c r="C478" s="17"/>
      <c r="D478" s="18"/>
      <c r="E478" s="2" t="str">
        <f aca="false">IF(COUNTA(A478:D478)=0,"",IF(OR(NOT(ISNUMBER(A478)),NOT(ISNUMBER(D478)),D478&lt;=0,B478=C478,COUNTIFS(Reparto!$A$8:INDEX(Reparto!$A$8:$A$11,Reparto!$E$5),B478)&lt;&gt;1,COUNTIFS(Reparto!$A$8:INDEX(Reparto!$A$8:$A$11,Reparto!$E$5),C478)&lt;&gt;1),"REVISAR datos","Correcto"))</f>
        <v/>
      </c>
    </row>
    <row r="479" customFormat="false" ht="24" hidden="false" customHeight="true" outlineLevel="0" collapsed="false">
      <c r="A479" s="19"/>
      <c r="B479" s="17"/>
      <c r="C479" s="17"/>
      <c r="D479" s="18"/>
      <c r="E479" s="2" t="str">
        <f aca="false">IF(COUNTA(A479:D479)=0,"",IF(OR(NOT(ISNUMBER(A479)),NOT(ISNUMBER(D479)),D479&lt;=0,B479=C479,COUNTIFS(Reparto!$A$8:INDEX(Reparto!$A$8:$A$11,Reparto!$E$5),B479)&lt;&gt;1,COUNTIFS(Reparto!$A$8:INDEX(Reparto!$A$8:$A$11,Reparto!$E$5),C479)&lt;&gt;1),"REVISAR datos","Correcto"))</f>
        <v/>
      </c>
    </row>
    <row r="480" customFormat="false" ht="24" hidden="false" customHeight="true" outlineLevel="0" collapsed="false">
      <c r="A480" s="19"/>
      <c r="B480" s="17"/>
      <c r="C480" s="17"/>
      <c r="D480" s="18"/>
      <c r="E480" s="2" t="str">
        <f aca="false">IF(COUNTA(A480:D480)=0,"",IF(OR(NOT(ISNUMBER(A480)),NOT(ISNUMBER(D480)),D480&lt;=0,B480=C480,COUNTIFS(Reparto!$A$8:INDEX(Reparto!$A$8:$A$11,Reparto!$E$5),B480)&lt;&gt;1,COUNTIFS(Reparto!$A$8:INDEX(Reparto!$A$8:$A$11,Reparto!$E$5),C480)&lt;&gt;1),"REVISAR datos","Correcto"))</f>
        <v/>
      </c>
    </row>
    <row r="481" customFormat="false" ht="24" hidden="false" customHeight="true" outlineLevel="0" collapsed="false">
      <c r="A481" s="19"/>
      <c r="B481" s="17"/>
      <c r="C481" s="17"/>
      <c r="D481" s="18"/>
      <c r="E481" s="2" t="str">
        <f aca="false">IF(COUNTA(A481:D481)=0,"",IF(OR(NOT(ISNUMBER(A481)),NOT(ISNUMBER(D481)),D481&lt;=0,B481=C481,COUNTIFS(Reparto!$A$8:INDEX(Reparto!$A$8:$A$11,Reparto!$E$5),B481)&lt;&gt;1,COUNTIFS(Reparto!$A$8:INDEX(Reparto!$A$8:$A$11,Reparto!$E$5),C481)&lt;&gt;1),"REVISAR datos","Correcto"))</f>
        <v/>
      </c>
    </row>
    <row r="482" customFormat="false" ht="24" hidden="false" customHeight="true" outlineLevel="0" collapsed="false">
      <c r="A482" s="19"/>
      <c r="B482" s="17"/>
      <c r="C482" s="17"/>
      <c r="D482" s="18"/>
      <c r="E482" s="2" t="str">
        <f aca="false">IF(COUNTA(A482:D482)=0,"",IF(OR(NOT(ISNUMBER(A482)),NOT(ISNUMBER(D482)),D482&lt;=0,B482=C482,COUNTIFS(Reparto!$A$8:INDEX(Reparto!$A$8:$A$11,Reparto!$E$5),B482)&lt;&gt;1,COUNTIFS(Reparto!$A$8:INDEX(Reparto!$A$8:$A$11,Reparto!$E$5),C482)&lt;&gt;1),"REVISAR datos","Correcto"))</f>
        <v/>
      </c>
    </row>
    <row r="483" customFormat="false" ht="24" hidden="false" customHeight="true" outlineLevel="0" collapsed="false">
      <c r="A483" s="19"/>
      <c r="B483" s="17"/>
      <c r="C483" s="17"/>
      <c r="D483" s="18"/>
      <c r="E483" s="2" t="str">
        <f aca="false">IF(COUNTA(A483:D483)=0,"",IF(OR(NOT(ISNUMBER(A483)),NOT(ISNUMBER(D483)),D483&lt;=0,B483=C483,COUNTIFS(Reparto!$A$8:INDEX(Reparto!$A$8:$A$11,Reparto!$E$5),B483)&lt;&gt;1,COUNTIFS(Reparto!$A$8:INDEX(Reparto!$A$8:$A$11,Reparto!$E$5),C483)&lt;&gt;1),"REVISAR datos","Correcto"))</f>
        <v/>
      </c>
    </row>
    <row r="484" customFormat="false" ht="24" hidden="false" customHeight="true" outlineLevel="0" collapsed="false">
      <c r="A484" s="19"/>
      <c r="B484" s="17"/>
      <c r="C484" s="17"/>
      <c r="D484" s="18"/>
      <c r="E484" s="2" t="str">
        <f aca="false">IF(COUNTA(A484:D484)=0,"",IF(OR(NOT(ISNUMBER(A484)),NOT(ISNUMBER(D484)),D484&lt;=0,B484=C484,COUNTIFS(Reparto!$A$8:INDEX(Reparto!$A$8:$A$11,Reparto!$E$5),B484)&lt;&gt;1,COUNTIFS(Reparto!$A$8:INDEX(Reparto!$A$8:$A$11,Reparto!$E$5),C484)&lt;&gt;1),"REVISAR datos","Correcto"))</f>
        <v/>
      </c>
    </row>
    <row r="485" customFormat="false" ht="24" hidden="false" customHeight="true" outlineLevel="0" collapsed="false">
      <c r="A485" s="19"/>
      <c r="B485" s="17"/>
      <c r="C485" s="17"/>
      <c r="D485" s="18"/>
      <c r="E485" s="2" t="str">
        <f aca="false">IF(COUNTA(A485:D485)=0,"",IF(OR(NOT(ISNUMBER(A485)),NOT(ISNUMBER(D485)),D485&lt;=0,B485=C485,COUNTIFS(Reparto!$A$8:INDEX(Reparto!$A$8:$A$11,Reparto!$E$5),B485)&lt;&gt;1,COUNTIFS(Reparto!$A$8:INDEX(Reparto!$A$8:$A$11,Reparto!$E$5),C485)&lt;&gt;1),"REVISAR datos","Correcto"))</f>
        <v/>
      </c>
    </row>
    <row r="486" customFormat="false" ht="24" hidden="false" customHeight="true" outlineLevel="0" collapsed="false">
      <c r="A486" s="19"/>
      <c r="B486" s="17"/>
      <c r="C486" s="17"/>
      <c r="D486" s="18"/>
      <c r="E486" s="2" t="str">
        <f aca="false">IF(COUNTA(A486:D486)=0,"",IF(OR(NOT(ISNUMBER(A486)),NOT(ISNUMBER(D486)),D486&lt;=0,B486=C486,COUNTIFS(Reparto!$A$8:INDEX(Reparto!$A$8:$A$11,Reparto!$E$5),B486)&lt;&gt;1,COUNTIFS(Reparto!$A$8:INDEX(Reparto!$A$8:$A$11,Reparto!$E$5),C486)&lt;&gt;1),"REVISAR datos","Correcto"))</f>
        <v/>
      </c>
    </row>
    <row r="487" customFormat="false" ht="24" hidden="false" customHeight="true" outlineLevel="0" collapsed="false">
      <c r="A487" s="19"/>
      <c r="B487" s="17"/>
      <c r="C487" s="17"/>
      <c r="D487" s="18"/>
      <c r="E487" s="2" t="str">
        <f aca="false">IF(COUNTA(A487:D487)=0,"",IF(OR(NOT(ISNUMBER(A487)),NOT(ISNUMBER(D487)),D487&lt;=0,B487=C487,COUNTIFS(Reparto!$A$8:INDEX(Reparto!$A$8:$A$11,Reparto!$E$5),B487)&lt;&gt;1,COUNTIFS(Reparto!$A$8:INDEX(Reparto!$A$8:$A$11,Reparto!$E$5),C487)&lt;&gt;1),"REVISAR datos","Correcto"))</f>
        <v/>
      </c>
    </row>
    <row r="488" customFormat="false" ht="24" hidden="false" customHeight="true" outlineLevel="0" collapsed="false">
      <c r="A488" s="19"/>
      <c r="B488" s="17"/>
      <c r="C488" s="17"/>
      <c r="D488" s="18"/>
      <c r="E488" s="2" t="str">
        <f aca="false">IF(COUNTA(A488:D488)=0,"",IF(OR(NOT(ISNUMBER(A488)),NOT(ISNUMBER(D488)),D488&lt;=0,B488=C488,COUNTIFS(Reparto!$A$8:INDEX(Reparto!$A$8:$A$11,Reparto!$E$5),B488)&lt;&gt;1,COUNTIFS(Reparto!$A$8:INDEX(Reparto!$A$8:$A$11,Reparto!$E$5),C488)&lt;&gt;1),"REVISAR datos","Correcto"))</f>
        <v/>
      </c>
    </row>
    <row r="489" customFormat="false" ht="24" hidden="false" customHeight="true" outlineLevel="0" collapsed="false">
      <c r="A489" s="19"/>
      <c r="B489" s="17"/>
      <c r="C489" s="17"/>
      <c r="D489" s="18"/>
      <c r="E489" s="2" t="str">
        <f aca="false">IF(COUNTA(A489:D489)=0,"",IF(OR(NOT(ISNUMBER(A489)),NOT(ISNUMBER(D489)),D489&lt;=0,B489=C489,COUNTIFS(Reparto!$A$8:INDEX(Reparto!$A$8:$A$11,Reparto!$E$5),B489)&lt;&gt;1,COUNTIFS(Reparto!$A$8:INDEX(Reparto!$A$8:$A$11,Reparto!$E$5),C489)&lt;&gt;1),"REVISAR datos","Correcto"))</f>
        <v/>
      </c>
    </row>
    <row r="490" customFormat="false" ht="24" hidden="false" customHeight="true" outlineLevel="0" collapsed="false">
      <c r="A490" s="19"/>
      <c r="B490" s="17"/>
      <c r="C490" s="17"/>
      <c r="D490" s="18"/>
      <c r="E490" s="2" t="str">
        <f aca="false">IF(COUNTA(A490:D490)=0,"",IF(OR(NOT(ISNUMBER(A490)),NOT(ISNUMBER(D490)),D490&lt;=0,B490=C490,COUNTIFS(Reparto!$A$8:INDEX(Reparto!$A$8:$A$11,Reparto!$E$5),B490)&lt;&gt;1,COUNTIFS(Reparto!$A$8:INDEX(Reparto!$A$8:$A$11,Reparto!$E$5),C490)&lt;&gt;1),"REVISAR datos","Correcto"))</f>
        <v/>
      </c>
    </row>
    <row r="491" customFormat="false" ht="24" hidden="false" customHeight="true" outlineLevel="0" collapsed="false">
      <c r="A491" s="19"/>
      <c r="B491" s="17"/>
      <c r="C491" s="17"/>
      <c r="D491" s="18"/>
      <c r="E491" s="2" t="str">
        <f aca="false">IF(COUNTA(A491:D491)=0,"",IF(OR(NOT(ISNUMBER(A491)),NOT(ISNUMBER(D491)),D491&lt;=0,B491=C491,COUNTIFS(Reparto!$A$8:INDEX(Reparto!$A$8:$A$11,Reparto!$E$5),B491)&lt;&gt;1,COUNTIFS(Reparto!$A$8:INDEX(Reparto!$A$8:$A$11,Reparto!$E$5),C491)&lt;&gt;1),"REVISAR datos","Correcto"))</f>
        <v/>
      </c>
    </row>
    <row r="492" customFormat="false" ht="24" hidden="false" customHeight="true" outlineLevel="0" collapsed="false">
      <c r="A492" s="19"/>
      <c r="B492" s="17"/>
      <c r="C492" s="17"/>
      <c r="D492" s="18"/>
      <c r="E492" s="2" t="str">
        <f aca="false">IF(COUNTA(A492:D492)=0,"",IF(OR(NOT(ISNUMBER(A492)),NOT(ISNUMBER(D492)),D492&lt;=0,B492=C492,COUNTIFS(Reparto!$A$8:INDEX(Reparto!$A$8:$A$11,Reparto!$E$5),B492)&lt;&gt;1,COUNTIFS(Reparto!$A$8:INDEX(Reparto!$A$8:$A$11,Reparto!$E$5),C492)&lt;&gt;1),"REVISAR datos","Correcto"))</f>
        <v/>
      </c>
    </row>
    <row r="493" customFormat="false" ht="24" hidden="false" customHeight="true" outlineLevel="0" collapsed="false">
      <c r="A493" s="19"/>
      <c r="B493" s="17"/>
      <c r="C493" s="17"/>
      <c r="D493" s="18"/>
      <c r="E493" s="2" t="str">
        <f aca="false">IF(COUNTA(A493:D493)=0,"",IF(OR(NOT(ISNUMBER(A493)),NOT(ISNUMBER(D493)),D493&lt;=0,B493=C493,COUNTIFS(Reparto!$A$8:INDEX(Reparto!$A$8:$A$11,Reparto!$E$5),B493)&lt;&gt;1,COUNTIFS(Reparto!$A$8:INDEX(Reparto!$A$8:$A$11,Reparto!$E$5),C493)&lt;&gt;1),"REVISAR datos","Correcto"))</f>
        <v/>
      </c>
    </row>
    <row r="494" customFormat="false" ht="24" hidden="false" customHeight="true" outlineLevel="0" collapsed="false">
      <c r="A494" s="19"/>
      <c r="B494" s="17"/>
      <c r="C494" s="17"/>
      <c r="D494" s="18"/>
      <c r="E494" s="2" t="str">
        <f aca="false">IF(COUNTA(A494:D494)=0,"",IF(OR(NOT(ISNUMBER(A494)),NOT(ISNUMBER(D494)),D494&lt;=0,B494=C494,COUNTIFS(Reparto!$A$8:INDEX(Reparto!$A$8:$A$11,Reparto!$E$5),B494)&lt;&gt;1,COUNTIFS(Reparto!$A$8:INDEX(Reparto!$A$8:$A$11,Reparto!$E$5),C494)&lt;&gt;1),"REVISAR datos","Correcto"))</f>
        <v/>
      </c>
    </row>
    <row r="495" customFormat="false" ht="24" hidden="false" customHeight="true" outlineLevel="0" collapsed="false">
      <c r="A495" s="19"/>
      <c r="B495" s="17"/>
      <c r="C495" s="17"/>
      <c r="D495" s="18"/>
      <c r="E495" s="2" t="str">
        <f aca="false">IF(COUNTA(A495:D495)=0,"",IF(OR(NOT(ISNUMBER(A495)),NOT(ISNUMBER(D495)),D495&lt;=0,B495=C495,COUNTIFS(Reparto!$A$8:INDEX(Reparto!$A$8:$A$11,Reparto!$E$5),B495)&lt;&gt;1,COUNTIFS(Reparto!$A$8:INDEX(Reparto!$A$8:$A$11,Reparto!$E$5),C495)&lt;&gt;1),"REVISAR datos","Correcto"))</f>
        <v/>
      </c>
    </row>
    <row r="496" customFormat="false" ht="24" hidden="false" customHeight="true" outlineLevel="0" collapsed="false">
      <c r="A496" s="19"/>
      <c r="B496" s="17"/>
      <c r="C496" s="17"/>
      <c r="D496" s="18"/>
      <c r="E496" s="2" t="str">
        <f aca="false">IF(COUNTA(A496:D496)=0,"",IF(OR(NOT(ISNUMBER(A496)),NOT(ISNUMBER(D496)),D496&lt;=0,B496=C496,COUNTIFS(Reparto!$A$8:INDEX(Reparto!$A$8:$A$11,Reparto!$E$5),B496)&lt;&gt;1,COUNTIFS(Reparto!$A$8:INDEX(Reparto!$A$8:$A$11,Reparto!$E$5),C496)&lt;&gt;1),"REVISAR datos","Correcto"))</f>
        <v/>
      </c>
    </row>
    <row r="497" customFormat="false" ht="24" hidden="false" customHeight="true" outlineLevel="0" collapsed="false">
      <c r="A497" s="19"/>
      <c r="B497" s="17"/>
      <c r="C497" s="17"/>
      <c r="D497" s="18"/>
      <c r="E497" s="2" t="str">
        <f aca="false">IF(COUNTA(A497:D497)=0,"",IF(OR(NOT(ISNUMBER(A497)),NOT(ISNUMBER(D497)),D497&lt;=0,B497=C497,COUNTIFS(Reparto!$A$8:INDEX(Reparto!$A$8:$A$11,Reparto!$E$5),B497)&lt;&gt;1,COUNTIFS(Reparto!$A$8:INDEX(Reparto!$A$8:$A$11,Reparto!$E$5),C497)&lt;&gt;1),"REVISAR datos","Correcto"))</f>
        <v/>
      </c>
    </row>
    <row r="498" customFormat="false" ht="24" hidden="false" customHeight="true" outlineLevel="0" collapsed="false">
      <c r="A498" s="19"/>
      <c r="B498" s="17"/>
      <c r="C498" s="17"/>
      <c r="D498" s="18"/>
      <c r="E498" s="2" t="str">
        <f aca="false">IF(COUNTA(A498:D498)=0,"",IF(OR(NOT(ISNUMBER(A498)),NOT(ISNUMBER(D498)),D498&lt;=0,B498=C498,COUNTIFS(Reparto!$A$8:INDEX(Reparto!$A$8:$A$11,Reparto!$E$5),B498)&lt;&gt;1,COUNTIFS(Reparto!$A$8:INDEX(Reparto!$A$8:$A$11,Reparto!$E$5),C498)&lt;&gt;1),"REVISAR datos","Correcto"))</f>
        <v/>
      </c>
    </row>
    <row r="499" customFormat="false" ht="24" hidden="false" customHeight="true" outlineLevel="0" collapsed="false">
      <c r="A499" s="19"/>
      <c r="B499" s="17"/>
      <c r="C499" s="17"/>
      <c r="D499" s="18"/>
      <c r="E499" s="2" t="str">
        <f aca="false">IF(COUNTA(A499:D499)=0,"",IF(OR(NOT(ISNUMBER(A499)),NOT(ISNUMBER(D499)),D499&lt;=0,B499=C499,COUNTIFS(Reparto!$A$8:INDEX(Reparto!$A$8:$A$11,Reparto!$E$5),B499)&lt;&gt;1,COUNTIFS(Reparto!$A$8:INDEX(Reparto!$A$8:$A$11,Reparto!$E$5),C499)&lt;&gt;1),"REVISAR datos","Correcto"))</f>
        <v/>
      </c>
    </row>
    <row r="500" customFormat="false" ht="24" hidden="false" customHeight="true" outlineLevel="0" collapsed="false">
      <c r="A500" s="19"/>
      <c r="B500" s="17"/>
      <c r="C500" s="17"/>
      <c r="D500" s="18"/>
      <c r="E500" s="2" t="str">
        <f aca="false">IF(COUNTA(A500:D500)=0,"",IF(OR(NOT(ISNUMBER(A500)),NOT(ISNUMBER(D500)),D500&lt;=0,B500=C500,COUNTIFS(Reparto!$A$8:INDEX(Reparto!$A$8:$A$11,Reparto!$E$5),B500)&lt;&gt;1,COUNTIFS(Reparto!$A$8:INDEX(Reparto!$A$8:$A$11,Reparto!$E$5),C500)&lt;&gt;1),"REVISAR datos","Correcto"))</f>
        <v/>
      </c>
    </row>
    <row r="501" customFormat="false" ht="24" hidden="false" customHeight="true" outlineLevel="0" collapsed="false">
      <c r="A501" s="19"/>
      <c r="B501" s="17"/>
      <c r="C501" s="17"/>
      <c r="D501" s="18"/>
      <c r="E501" s="2" t="str">
        <f aca="false">IF(COUNTA(A501:D501)=0,"",IF(OR(NOT(ISNUMBER(A501)),NOT(ISNUMBER(D501)),D501&lt;=0,B501=C501,COUNTIFS(Reparto!$A$8:INDEX(Reparto!$A$8:$A$11,Reparto!$E$5),B501)&lt;&gt;1,COUNTIFS(Reparto!$A$8:INDEX(Reparto!$A$8:$A$11,Reparto!$E$5),C501)&lt;&gt;1),"REVISAR datos","Correcto"))</f>
        <v/>
      </c>
    </row>
    <row r="502" customFormat="false" ht="24" hidden="false" customHeight="true" outlineLevel="0" collapsed="false">
      <c r="A502" s="19"/>
      <c r="B502" s="17"/>
      <c r="C502" s="17"/>
      <c r="D502" s="18"/>
      <c r="E502" s="2" t="str">
        <f aca="false">IF(COUNTA(A502:D502)=0,"",IF(OR(NOT(ISNUMBER(A502)),NOT(ISNUMBER(D502)),D502&lt;=0,B502=C502,COUNTIFS(Reparto!$A$8:INDEX(Reparto!$A$8:$A$11,Reparto!$E$5),B502)&lt;&gt;1,COUNTIFS(Reparto!$A$8:INDEX(Reparto!$A$8:$A$11,Reparto!$E$5),C502)&lt;&gt;1),"REVISAR datos","Correcto"))</f>
        <v/>
      </c>
    </row>
    <row r="503" customFormat="false" ht="24" hidden="false" customHeight="true" outlineLevel="0" collapsed="false">
      <c r="A503" s="19"/>
      <c r="B503" s="17"/>
      <c r="C503" s="17"/>
      <c r="D503" s="18"/>
      <c r="E503" s="2" t="str">
        <f aca="false">IF(COUNTA(A503:D503)=0,"",IF(OR(NOT(ISNUMBER(A503)),NOT(ISNUMBER(D503)),D503&lt;=0,B503=C503,COUNTIFS(Reparto!$A$8:INDEX(Reparto!$A$8:$A$11,Reparto!$E$5),B503)&lt;&gt;1,COUNTIFS(Reparto!$A$8:INDEX(Reparto!$A$8:$A$11,Reparto!$E$5),C503)&lt;&gt;1),"REVISAR datos","Correcto"))</f>
        <v/>
      </c>
    </row>
    <row r="504" customFormat="false" ht="24" hidden="false" customHeight="true" outlineLevel="0" collapsed="false">
      <c r="A504" s="19"/>
      <c r="B504" s="17"/>
      <c r="C504" s="17"/>
      <c r="D504" s="18"/>
      <c r="E504" s="2" t="str">
        <f aca="false">IF(COUNTA(A504:D504)=0,"",IF(OR(NOT(ISNUMBER(A504)),NOT(ISNUMBER(D504)),D504&lt;=0,B504=C504,COUNTIFS(Reparto!$A$8:INDEX(Reparto!$A$8:$A$11,Reparto!$E$5),B504)&lt;&gt;1,COUNTIFS(Reparto!$A$8:INDEX(Reparto!$A$8:$A$11,Reparto!$E$5),C504)&lt;&gt;1),"REVISAR datos","Correcto"))</f>
        <v/>
      </c>
    </row>
    <row r="505" customFormat="false" ht="24" hidden="false" customHeight="true" outlineLevel="0" collapsed="false">
      <c r="A505" s="19"/>
      <c r="B505" s="17"/>
      <c r="C505" s="17"/>
      <c r="D505" s="18"/>
      <c r="E505" s="2" t="str">
        <f aca="false">IF(COUNTA(A505:D505)=0,"",IF(OR(NOT(ISNUMBER(A505)),NOT(ISNUMBER(D505)),D505&lt;=0,B505=C505,COUNTIFS(Reparto!$A$8:INDEX(Reparto!$A$8:$A$11,Reparto!$E$5),B505)&lt;&gt;1,COUNTIFS(Reparto!$A$8:INDEX(Reparto!$A$8:$A$11,Reparto!$E$5),C505)&lt;&gt;1),"REVISAR datos","Correcto"))</f>
        <v/>
      </c>
    </row>
    <row r="506" customFormat="false" ht="24" hidden="false" customHeight="true" outlineLevel="0" collapsed="false">
      <c r="A506" s="19"/>
      <c r="B506" s="17"/>
      <c r="C506" s="17"/>
      <c r="D506" s="18"/>
      <c r="E506" s="2" t="str">
        <f aca="false">IF(COUNTA(A506:D506)=0,"",IF(OR(NOT(ISNUMBER(A506)),NOT(ISNUMBER(D506)),D506&lt;=0,B506=C506,COUNTIFS(Reparto!$A$8:INDEX(Reparto!$A$8:$A$11,Reparto!$E$5),B506)&lt;&gt;1,COUNTIFS(Reparto!$A$8:INDEX(Reparto!$A$8:$A$11,Reparto!$E$5),C506)&lt;&gt;1),"REVISAR datos","Correcto"))</f>
        <v/>
      </c>
    </row>
    <row r="507" customFormat="false" ht="24" hidden="false" customHeight="true" outlineLevel="0" collapsed="false">
      <c r="A507" s="19"/>
      <c r="B507" s="17"/>
      <c r="C507" s="17"/>
      <c r="D507" s="18"/>
      <c r="E507" s="2" t="str">
        <f aca="false">IF(COUNTA(A507:D507)=0,"",IF(OR(NOT(ISNUMBER(A507)),NOT(ISNUMBER(D507)),D507&lt;=0,B507=C507,COUNTIFS(Reparto!$A$8:INDEX(Reparto!$A$8:$A$11,Reparto!$E$5),B507)&lt;&gt;1,COUNTIFS(Reparto!$A$8:INDEX(Reparto!$A$8:$A$11,Reparto!$E$5),C507)&lt;&gt;1),"REVISAR datos","Correcto"))</f>
        <v/>
      </c>
    </row>
  </sheetData>
  <sheetProtection sheet="1" objects="1" scenarios="1" autoFilter="0" selectLockedCells="0" selectUnlockedCells="0"/>
  <autoFilter ref="A7:E507"/>
  <dataValidations count="1">
    <dataValidation type="list" allowBlank="1" showErrorMessage="1" errorStyle="stop" errorTitle="Elige un valor de la lista" error="Usa un nombre de la lista editable." sqref="B8:C507">
      <formula1>PersonasActivas</formula1>
    </dataValidation>
  </dataValidations>
  <printOptions horizontalCentered="1"/>
  <pageMargins left=".3" right=".3" top=".4" bottom=".4" header=".15" footer=".15"/>
  <pageSetup paperSize="9" orientation="landscape" fitToWidth="1" fitToHeight="0"/>
  <headerFooter>
    <oddFooter>&amp;LPlantillasyPortadas · plantillasyportadas.com&amp;CRevisado 16/10/2026&amp;R&amp;P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I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7" min="1" style="1" width="17"/>
    <col collapsed="false" customWidth="true" hidden="false" outlineLevel="0" max="8" min="8" style="1" width="42"/>
  </cols>
  <sheetData>
    <row r="1" customFormat="false" ht="24" hidden="false" customHeight="true" outlineLevel="0" collapsed="false">
      <c r="A1" s="2"/>
      <c r="B1" s="2"/>
      <c r="C1" s="2"/>
      <c r="D1" s="2"/>
      <c r="E1" s="2"/>
      <c r="F1" s="2"/>
      <c r="G1" s="2"/>
      <c r="H1" s="2"/>
    </row>
    <row r="2" customFormat="false" ht="24" hidden="false" customHeight="true" outlineLevel="0" collapsed="false">
      <c r="A2" s="3" t="s">
        <v>60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4"/>
      <c r="B3" s="4"/>
      <c r="C3" s="4"/>
      <c r="D3" s="4"/>
      <c r="E3" s="4"/>
      <c r="F3" s="4"/>
      <c r="G3" s="4"/>
      <c r="H3" s="4"/>
    </row>
    <row r="4" customFormat="false" ht="24" hidden="false" customHeight="true" outlineLevel="0" collapsed="false">
      <c r="A4" s="2"/>
      <c r="B4" s="2"/>
      <c r="C4" s="2"/>
      <c r="D4" s="2"/>
      <c r="E4" s="2"/>
      <c r="F4" s="2"/>
      <c r="G4" s="2"/>
      <c r="H4" s="2"/>
    </row>
    <row r="5" customFormat="false" ht="24" hidden="false" customHeight="true" outlineLevel="0" collapsed="false">
      <c r="A5" s="2"/>
      <c r="B5" s="2"/>
      <c r="C5" s="2"/>
      <c r="D5" s="2"/>
      <c r="E5" s="2"/>
      <c r="F5" s="2"/>
      <c r="G5" s="2"/>
      <c r="H5" s="2"/>
    </row>
    <row r="6" customFormat="false" ht="24" hidden="false" customHeight="true" outlineLevel="0" collapsed="false">
      <c r="A6" s="2"/>
      <c r="B6" s="2"/>
      <c r="C6" s="2"/>
      <c r="D6" s="2"/>
      <c r="E6" s="2"/>
      <c r="F6" s="2"/>
      <c r="G6" s="2"/>
      <c r="H6" s="2"/>
    </row>
    <row r="7" customFormat="false" ht="42" hidden="false" customHeight="true" outlineLevel="0" collapsed="false">
      <c r="A7" s="6" t="s">
        <v>58</v>
      </c>
      <c r="B7" s="6" t="s">
        <v>59</v>
      </c>
      <c r="C7" s="6" t="s">
        <v>61</v>
      </c>
      <c r="D7" s="6" t="s">
        <v>62</v>
      </c>
      <c r="E7" s="6" t="s">
        <v>63</v>
      </c>
      <c r="F7" s="6" t="s">
        <v>64</v>
      </c>
      <c r="G7" s="6" t="s">
        <v>65</v>
      </c>
      <c r="H7" s="6" t="s">
        <v>66</v>
      </c>
    </row>
    <row r="8" customFormat="false" ht="24" hidden="false" customHeight="true" outlineLevel="0" collapsed="false">
      <c r="A8" s="2" t="str">
        <f aca="false">Reparto!A8</f>
        <v>Ana</v>
      </c>
      <c r="B8" s="2" t="str">
        <f aca="false">Reparto!A9</f>
        <v>Luis</v>
      </c>
      <c r="C8" s="8" t="n">
        <f aca="false">MAX(0,MIN(D8,E8))</f>
        <v>0</v>
      </c>
      <c r="D8" s="8" t="n">
        <f aca="false">ROUND(Reparto!I8,2)</f>
        <v>0</v>
      </c>
      <c r="E8" s="8" t="n">
        <f aca="false">ROUND(Reparto!H9,2)</f>
        <v>0</v>
      </c>
      <c r="F8" s="8" t="n">
        <f aca="false">D8-C8</f>
        <v>0</v>
      </c>
      <c r="G8" s="8" t="n">
        <f aca="false">E8-C8</f>
        <v>0</v>
      </c>
      <c r="H8" s="12" t="str">
        <f aca="false">IF(C8&gt;0,A8&amp;" paga "&amp;TEXT(C8,"0.00")&amp;" "&amp;Reparto!$H$5&amp;" a "&amp;B8,"")</f>
        <v/>
      </c>
      <c r="I8" s="1" t="n">
        <f aca="false">COUNTIFS(C$8:C8,"&gt;0")</f>
        <v>0</v>
      </c>
    </row>
    <row r="9" customFormat="false" ht="24" hidden="false" customHeight="true" outlineLevel="0" collapsed="false">
      <c r="A9" s="2" t="str">
        <f aca="false">Reparto!A8</f>
        <v>Ana</v>
      </c>
      <c r="B9" s="2" t="str">
        <f aca="false">Reparto!A10</f>
        <v>Marta</v>
      </c>
      <c r="C9" s="8" t="n">
        <f aca="false">MAX(0,MIN(D9,E9))</f>
        <v>0</v>
      </c>
      <c r="D9" s="8" t="n">
        <f aca="false">ROUND(Reparto!I8-SUMIFS($C$8:C8,$A$8:A8,A9),2)</f>
        <v>0</v>
      </c>
      <c r="E9" s="8" t="n">
        <f aca="false">ROUND(Reparto!H10-SUMIFS($C$8:C8,$B$8:B8,B9),2)</f>
        <v>0</v>
      </c>
      <c r="F9" s="8" t="n">
        <f aca="false">D9-C9</f>
        <v>0</v>
      </c>
      <c r="G9" s="8" t="n">
        <f aca="false">E9-C9</f>
        <v>0</v>
      </c>
      <c r="H9" s="12" t="str">
        <f aca="false">IF(C9&gt;0,A9&amp;" paga "&amp;TEXT(C9,"0.00")&amp;" "&amp;Reparto!$H$5&amp;" a "&amp;B9,"")</f>
        <v/>
      </c>
      <c r="I9" s="1" t="n">
        <f aca="false">COUNTIFS(C$8:C9,"&gt;0")</f>
        <v>0</v>
      </c>
    </row>
    <row r="10" customFormat="false" ht="24" hidden="false" customHeight="true" outlineLevel="0" collapsed="false">
      <c r="A10" s="2" t="str">
        <f aca="false">Reparto!A8</f>
        <v>Ana</v>
      </c>
      <c r="B10" s="2" t="str">
        <f aca="false">Reparto!A11</f>
        <v>Pablo</v>
      </c>
      <c r="C10" s="8" t="n">
        <f aca="false">MAX(0,MIN(D10,E10))</f>
        <v>0</v>
      </c>
      <c r="D10" s="8" t="n">
        <f aca="false">ROUND(Reparto!I8-SUMIFS($C$8:C9,$A$8:A9,A10),2)</f>
        <v>0</v>
      </c>
      <c r="E10" s="8" t="n">
        <f aca="false">ROUND(Reparto!H11-SUMIFS($C$8:C9,$B$8:B9,B10),2)</f>
        <v>0</v>
      </c>
      <c r="F10" s="8" t="n">
        <f aca="false">D10-C10</f>
        <v>0</v>
      </c>
      <c r="G10" s="8" t="n">
        <f aca="false">E10-C10</f>
        <v>0</v>
      </c>
      <c r="H10" s="12" t="str">
        <f aca="false">IF(C10&gt;0,A10&amp;" paga "&amp;TEXT(C10,"0.00")&amp;" "&amp;Reparto!$H$5&amp;" a "&amp;B10,"")</f>
        <v/>
      </c>
      <c r="I10" s="1" t="n">
        <f aca="false">COUNTIFS(C$8:C10,"&gt;0")</f>
        <v>0</v>
      </c>
    </row>
    <row r="11" customFormat="false" ht="24" hidden="false" customHeight="true" outlineLevel="0" collapsed="false">
      <c r="A11" s="2" t="str">
        <f aca="false">Reparto!A9</f>
        <v>Luis</v>
      </c>
      <c r="B11" s="2" t="str">
        <f aca="false">Reparto!A8</f>
        <v>Ana</v>
      </c>
      <c r="C11" s="8" t="n">
        <f aca="false">MAX(0,MIN(D11,E11))</f>
        <v>242.7</v>
      </c>
      <c r="D11" s="8" t="n">
        <f aca="false">ROUND(Reparto!I9-SUMIFS($C$8:C10,$A$8:A10,A11),2)</f>
        <v>242.7</v>
      </c>
      <c r="E11" s="8" t="n">
        <f aca="false">ROUND(Reparto!H8-SUMIFS($C$8:C10,$B$8:B10,B11),2)</f>
        <v>242.7</v>
      </c>
      <c r="F11" s="8" t="n">
        <f aca="false">D11-C11</f>
        <v>0</v>
      </c>
      <c r="G11" s="8" t="n">
        <f aca="false">E11-C11</f>
        <v>0</v>
      </c>
      <c r="H11" s="12" t="str">
        <f aca="false">IF(C11&gt;0,A11&amp;" paga "&amp;TEXT(C11,"0.00")&amp;" "&amp;Reparto!$H$5&amp;" a "&amp;B11,"")</f>
        <v>Luis paga 242,70 EUR a Ana</v>
      </c>
      <c r="I11" s="1" t="n">
        <f aca="false">COUNTIFS(C$8:C11,"&gt;0")</f>
        <v>1</v>
      </c>
    </row>
    <row r="12" customFormat="false" ht="24" hidden="false" customHeight="true" outlineLevel="0" collapsed="false">
      <c r="A12" s="2" t="str">
        <f aca="false">Reparto!A9</f>
        <v>Luis</v>
      </c>
      <c r="B12" s="2" t="str">
        <f aca="false">Reparto!A10</f>
        <v>Marta</v>
      </c>
      <c r="C12" s="8" t="n">
        <f aca="false">MAX(0,MIN(D12,E12))</f>
        <v>0</v>
      </c>
      <c r="D12" s="8" t="n">
        <f aca="false">ROUND(Reparto!I9-SUMIFS($C$8:C11,$A$8:A11,A12),2)</f>
        <v>0</v>
      </c>
      <c r="E12" s="8" t="n">
        <f aca="false">ROUND(Reparto!H10-SUMIFS($C$8:C11,$B$8:B11,B12),2)</f>
        <v>0</v>
      </c>
      <c r="F12" s="8" t="n">
        <f aca="false">D12-C12</f>
        <v>0</v>
      </c>
      <c r="G12" s="8" t="n">
        <f aca="false">E12-C12</f>
        <v>0</v>
      </c>
      <c r="H12" s="12" t="str">
        <f aca="false">IF(C12&gt;0,A12&amp;" paga "&amp;TEXT(C12,"0.00")&amp;" "&amp;Reparto!$H$5&amp;" a "&amp;B12,"")</f>
        <v/>
      </c>
      <c r="I12" s="1" t="n">
        <f aca="false">COUNTIFS(C$8:C12,"&gt;0")</f>
        <v>1</v>
      </c>
    </row>
    <row r="13" customFormat="false" ht="24" hidden="false" customHeight="true" outlineLevel="0" collapsed="false">
      <c r="A13" s="2" t="str">
        <f aca="false">Reparto!A9</f>
        <v>Luis</v>
      </c>
      <c r="B13" s="2" t="str">
        <f aca="false">Reparto!A11</f>
        <v>Pablo</v>
      </c>
      <c r="C13" s="8" t="n">
        <f aca="false">MAX(0,MIN(D13,E13))</f>
        <v>0</v>
      </c>
      <c r="D13" s="8" t="n">
        <f aca="false">ROUND(Reparto!I9-SUMIFS($C$8:C12,$A$8:A12,A13),2)</f>
        <v>0</v>
      </c>
      <c r="E13" s="8" t="n">
        <f aca="false">ROUND(Reparto!H11-SUMIFS($C$8:C12,$B$8:B12,B13),2)</f>
        <v>0</v>
      </c>
      <c r="F13" s="8" t="n">
        <f aca="false">D13-C13</f>
        <v>0</v>
      </c>
      <c r="G13" s="8" t="n">
        <f aca="false">E13-C13</f>
        <v>0</v>
      </c>
      <c r="H13" s="12" t="str">
        <f aca="false">IF(C13&gt;0,A13&amp;" paga "&amp;TEXT(C13,"0.00")&amp;" "&amp;Reparto!$H$5&amp;" a "&amp;B13,"")</f>
        <v/>
      </c>
      <c r="I13" s="1" t="n">
        <f aca="false">COUNTIFS(C$8:C13,"&gt;0")</f>
        <v>1</v>
      </c>
    </row>
    <row r="14" customFormat="false" ht="24" hidden="false" customHeight="true" outlineLevel="0" collapsed="false">
      <c r="A14" s="2" t="str">
        <f aca="false">Reparto!A10</f>
        <v>Marta</v>
      </c>
      <c r="B14" s="2" t="str">
        <f aca="false">Reparto!A8</f>
        <v>Ana</v>
      </c>
      <c r="C14" s="8" t="n">
        <f aca="false">MAX(0,MIN(D14,E14))</f>
        <v>0</v>
      </c>
      <c r="D14" s="8" t="n">
        <f aca="false">ROUND(Reparto!I10-SUMIFS($C$8:C13,$A$8:A13,A14),2)</f>
        <v>0</v>
      </c>
      <c r="E14" s="8" t="n">
        <f aca="false">ROUND(Reparto!H8-SUMIFS($C$8:C13,$B$8:B13,B14),2)</f>
        <v>0</v>
      </c>
      <c r="F14" s="8" t="n">
        <f aca="false">D14-C14</f>
        <v>0</v>
      </c>
      <c r="G14" s="8" t="n">
        <f aca="false">E14-C14</f>
        <v>0</v>
      </c>
      <c r="H14" s="12" t="str">
        <f aca="false">IF(C14&gt;0,A14&amp;" paga "&amp;TEXT(C14,"0.00")&amp;" "&amp;Reparto!$H$5&amp;" a "&amp;B14,"")</f>
        <v/>
      </c>
      <c r="I14" s="1" t="n">
        <f aca="false">COUNTIFS(C$8:C14,"&gt;0")</f>
        <v>1</v>
      </c>
    </row>
    <row r="15" customFormat="false" ht="24" hidden="false" customHeight="true" outlineLevel="0" collapsed="false">
      <c r="A15" s="2" t="str">
        <f aca="false">Reparto!A10</f>
        <v>Marta</v>
      </c>
      <c r="B15" s="2" t="str">
        <f aca="false">Reparto!A9</f>
        <v>Luis</v>
      </c>
      <c r="C15" s="8" t="n">
        <f aca="false">MAX(0,MIN(D15,E15))</f>
        <v>0</v>
      </c>
      <c r="D15" s="8" t="n">
        <f aca="false">ROUND(Reparto!I10-SUMIFS($C$8:C14,$A$8:A14,A15),2)</f>
        <v>0</v>
      </c>
      <c r="E15" s="8" t="n">
        <f aca="false">ROUND(Reparto!H9-SUMIFS($C$8:C14,$B$8:B14,B15),2)</f>
        <v>0</v>
      </c>
      <c r="F15" s="8" t="n">
        <f aca="false">D15-C15</f>
        <v>0</v>
      </c>
      <c r="G15" s="8" t="n">
        <f aca="false">E15-C15</f>
        <v>0</v>
      </c>
      <c r="H15" s="12" t="str">
        <f aca="false">IF(C15&gt;0,A15&amp;" paga "&amp;TEXT(C15,"0.00")&amp;" "&amp;Reparto!$H$5&amp;" a "&amp;B15,"")</f>
        <v/>
      </c>
      <c r="I15" s="1" t="n">
        <f aca="false">COUNTIFS(C$8:C15,"&gt;0")</f>
        <v>1</v>
      </c>
    </row>
    <row r="16" customFormat="false" ht="24" hidden="false" customHeight="true" outlineLevel="0" collapsed="false">
      <c r="A16" s="2" t="str">
        <f aca="false">Reparto!A10</f>
        <v>Marta</v>
      </c>
      <c r="B16" s="2" t="str">
        <f aca="false">Reparto!A11</f>
        <v>Pablo</v>
      </c>
      <c r="C16" s="8" t="n">
        <f aca="false">MAX(0,MIN(D16,E16))</f>
        <v>0</v>
      </c>
      <c r="D16" s="8" t="n">
        <f aca="false">ROUND(Reparto!I10-SUMIFS($C$8:C15,$A$8:A15,A16),2)</f>
        <v>0</v>
      </c>
      <c r="E16" s="8" t="n">
        <f aca="false">ROUND(Reparto!H11-SUMIFS($C$8:C15,$B$8:B15,B16),2)</f>
        <v>0</v>
      </c>
      <c r="F16" s="8" t="n">
        <f aca="false">D16-C16</f>
        <v>0</v>
      </c>
      <c r="G16" s="8" t="n">
        <f aca="false">E16-C16</f>
        <v>0</v>
      </c>
      <c r="H16" s="12" t="str">
        <f aca="false">IF(C16&gt;0,A16&amp;" paga "&amp;TEXT(C16,"0.00")&amp;" "&amp;Reparto!$H$5&amp;" a "&amp;B16,"")</f>
        <v/>
      </c>
      <c r="I16" s="1" t="n">
        <f aca="false">COUNTIFS(C$8:C16,"&gt;0")</f>
        <v>1</v>
      </c>
    </row>
    <row r="17" customFormat="false" ht="24" hidden="false" customHeight="true" outlineLevel="0" collapsed="false">
      <c r="A17" s="2" t="str">
        <f aca="false">Reparto!A11</f>
        <v>Pablo</v>
      </c>
      <c r="B17" s="2" t="str">
        <f aca="false">Reparto!A8</f>
        <v>Ana</v>
      </c>
      <c r="C17" s="8" t="n">
        <f aca="false">MAX(0,MIN(D17,E17))</f>
        <v>0</v>
      </c>
      <c r="D17" s="8" t="n">
        <f aca="false">ROUND(Reparto!I11-SUMIFS($C$8:C16,$A$8:A16,A17),2)</f>
        <v>0</v>
      </c>
      <c r="E17" s="8" t="n">
        <f aca="false">ROUND(Reparto!H8-SUMIFS($C$8:C16,$B$8:B16,B17),2)</f>
        <v>0</v>
      </c>
      <c r="F17" s="8" t="n">
        <f aca="false">D17-C17</f>
        <v>0</v>
      </c>
      <c r="G17" s="8" t="n">
        <f aca="false">E17-C17</f>
        <v>0</v>
      </c>
      <c r="H17" s="12" t="str">
        <f aca="false">IF(C17&gt;0,A17&amp;" paga "&amp;TEXT(C17,"0.00")&amp;" "&amp;Reparto!$H$5&amp;" a "&amp;B17,"")</f>
        <v/>
      </c>
      <c r="I17" s="1" t="n">
        <f aca="false">COUNTIFS(C$8:C17,"&gt;0")</f>
        <v>1</v>
      </c>
    </row>
    <row r="18" customFormat="false" ht="24" hidden="false" customHeight="true" outlineLevel="0" collapsed="false">
      <c r="A18" s="2" t="str">
        <f aca="false">Reparto!A11</f>
        <v>Pablo</v>
      </c>
      <c r="B18" s="2" t="str">
        <f aca="false">Reparto!A9</f>
        <v>Luis</v>
      </c>
      <c r="C18" s="8" t="n">
        <f aca="false">MAX(0,MIN(D18,E18))</f>
        <v>0</v>
      </c>
      <c r="D18" s="8" t="n">
        <f aca="false">ROUND(Reparto!I11-SUMIFS($C$8:C17,$A$8:A17,A18),2)</f>
        <v>0</v>
      </c>
      <c r="E18" s="8" t="n">
        <f aca="false">ROUND(Reparto!H9-SUMIFS($C$8:C17,$B$8:B17,B18),2)</f>
        <v>0</v>
      </c>
      <c r="F18" s="8" t="n">
        <f aca="false">D18-C18</f>
        <v>0</v>
      </c>
      <c r="G18" s="8" t="n">
        <f aca="false">E18-C18</f>
        <v>0</v>
      </c>
      <c r="H18" s="12" t="str">
        <f aca="false">IF(C18&gt;0,A18&amp;" paga "&amp;TEXT(C18,"0.00")&amp;" "&amp;Reparto!$H$5&amp;" a "&amp;B18,"")</f>
        <v/>
      </c>
      <c r="I18" s="1" t="n">
        <f aca="false">COUNTIFS(C$8:C18,"&gt;0")</f>
        <v>1</v>
      </c>
    </row>
    <row r="19" customFormat="false" ht="24" hidden="false" customHeight="true" outlineLevel="0" collapsed="false">
      <c r="A19" s="2" t="str">
        <f aca="false">Reparto!A11</f>
        <v>Pablo</v>
      </c>
      <c r="B19" s="2" t="str">
        <f aca="false">Reparto!A10</f>
        <v>Marta</v>
      </c>
      <c r="C19" s="8" t="n">
        <f aca="false">MAX(0,MIN(D19,E19))</f>
        <v>0</v>
      </c>
      <c r="D19" s="8" t="n">
        <f aca="false">ROUND(Reparto!I11-SUMIFS($C$8:C18,$A$8:A18,A19),2)</f>
        <v>0</v>
      </c>
      <c r="E19" s="8" t="n">
        <f aca="false">ROUND(Reparto!H10-SUMIFS($C$8:C18,$B$8:B18,B19),2)</f>
        <v>0</v>
      </c>
      <c r="F19" s="8" t="n">
        <f aca="false">D19-C19</f>
        <v>0</v>
      </c>
      <c r="G19" s="8" t="n">
        <f aca="false">E19-C19</f>
        <v>0</v>
      </c>
      <c r="H19" s="12" t="str">
        <f aca="false">IF(C19&gt;0,A19&amp;" paga "&amp;TEXT(C19,"0.00")&amp;" "&amp;Reparto!$H$5&amp;" a "&amp;B19,"")</f>
        <v/>
      </c>
      <c r="I19" s="1" t="n">
        <f aca="false">COUNTIFS(C$8:C19,"&gt;0")</f>
        <v>1</v>
      </c>
    </row>
    <row r="20" customFormat="false" ht="24" hidden="false" customHeight="true" outlineLevel="0" collapsed="false">
      <c r="A20" s="2"/>
      <c r="B20" s="2"/>
      <c r="C20" s="2"/>
      <c r="D20" s="2"/>
      <c r="E20" s="2"/>
      <c r="F20" s="2"/>
      <c r="G20" s="2"/>
      <c r="H20" s="2"/>
    </row>
    <row r="21" customFormat="false" ht="24" hidden="false" customHeight="true" outlineLevel="0" collapsed="false">
      <c r="A21" s="2"/>
      <c r="B21" s="2"/>
      <c r="C21" s="2"/>
      <c r="D21" s="2"/>
      <c r="E21" s="2"/>
      <c r="F21" s="2"/>
      <c r="G21" s="2"/>
      <c r="H21" s="2"/>
    </row>
    <row r="22" customFormat="false" ht="24" hidden="false" customHeight="true" outlineLevel="0" collapsed="false">
      <c r="A22" s="10" t="s">
        <v>67</v>
      </c>
      <c r="B22" s="10"/>
      <c r="C22" s="10"/>
      <c r="D22" s="10"/>
      <c r="E22" s="10"/>
      <c r="F22" s="10"/>
      <c r="G22" s="10"/>
      <c r="H22" s="10"/>
    </row>
    <row r="23" customFormat="false" ht="24" hidden="false" customHeight="true" outlineLevel="0" collapsed="false">
      <c r="A23" s="2"/>
      <c r="B23" s="2"/>
      <c r="C23" s="2"/>
      <c r="D23" s="2"/>
      <c r="E23" s="2"/>
      <c r="F23" s="2"/>
      <c r="G23" s="2"/>
      <c r="H23" s="2"/>
    </row>
    <row r="24" customFormat="false" ht="24" hidden="false" customHeight="true" outlineLevel="0" collapsed="false">
      <c r="A24" s="2"/>
      <c r="B24" s="2"/>
      <c r="C24" s="2"/>
      <c r="D24" s="2"/>
      <c r="E24" s="2"/>
      <c r="F24" s="2"/>
      <c r="G24" s="2"/>
      <c r="H24" s="2"/>
    </row>
    <row r="25" customFormat="false" ht="24" hidden="false" customHeight="true" outlineLevel="0" collapsed="false">
      <c r="A25" s="2"/>
      <c r="B25" s="2"/>
      <c r="C25" s="2"/>
      <c r="D25" s="2"/>
      <c r="E25" s="2"/>
      <c r="F25" s="2"/>
      <c r="G25" s="2"/>
      <c r="H25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1"/>
  </sheetPr>
  <dimension ref="A1:B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5"/>
  </cols>
  <sheetData>
    <row r="1" customFormat="false" ht="24" hidden="false" customHeight="true" outlineLevel="0" collapsed="false">
      <c r="A1" s="2"/>
      <c r="B1" s="2"/>
    </row>
    <row r="2" customFormat="false" ht="24" hidden="false" customHeight="true" outlineLevel="0" collapsed="false">
      <c r="A2" s="3"/>
      <c r="B2" s="2" t="s">
        <v>68</v>
      </c>
    </row>
    <row r="3" customFormat="false" ht="24" hidden="false" customHeight="true" outlineLevel="0" collapsed="false">
      <c r="A3" s="4"/>
      <c r="B3" s="4"/>
    </row>
    <row r="4" customFormat="false" ht="24" hidden="false" customHeight="true" outlineLevel="0" collapsed="false">
      <c r="A4" s="2"/>
      <c r="B4" s="2"/>
    </row>
    <row r="5" customFormat="false" ht="42" hidden="false" customHeight="true" outlineLevel="0" collapsed="false">
      <c r="A5" s="2" t="n">
        <v>1</v>
      </c>
      <c r="B5" s="13" t="s">
        <v>69</v>
      </c>
    </row>
    <row r="6" customFormat="false" ht="42" hidden="false" customHeight="true" outlineLevel="0" collapsed="false">
      <c r="A6" s="2" t="n">
        <v>2</v>
      </c>
      <c r="B6" s="13" t="s">
        <v>70</v>
      </c>
    </row>
    <row r="7" customFormat="false" ht="42" hidden="false" customHeight="true" outlineLevel="0" collapsed="false">
      <c r="A7" s="2" t="n">
        <v>3</v>
      </c>
      <c r="B7" s="13" t="s">
        <v>71</v>
      </c>
    </row>
    <row r="8" customFormat="false" ht="42" hidden="false" customHeight="true" outlineLevel="0" collapsed="false">
      <c r="A8" s="2" t="n">
        <v>4</v>
      </c>
      <c r="B8" s="13" t="s">
        <v>72</v>
      </c>
    </row>
    <row r="9" customFormat="false" ht="42" hidden="false" customHeight="true" outlineLevel="0" collapsed="false">
      <c r="A9" s="2" t="n">
        <v>5</v>
      </c>
      <c r="B9" s="13" t="s">
        <v>73</v>
      </c>
    </row>
    <row r="10" customFormat="false" ht="42" hidden="false" customHeight="true" outlineLevel="0" collapsed="false">
      <c r="A10" s="2" t="n">
        <v>6</v>
      </c>
      <c r="B10" s="13" t="s">
        <v>74</v>
      </c>
    </row>
    <row r="11" customFormat="false" ht="42" hidden="false" customHeight="true" outlineLevel="0" collapsed="false">
      <c r="A11" s="2" t="n">
        <v>7</v>
      </c>
      <c r="B11" s="13" t="s">
        <v>75</v>
      </c>
    </row>
    <row r="12" customFormat="false" ht="42" hidden="false" customHeight="true" outlineLevel="0" collapsed="false">
      <c r="A12" s="2" t="n">
        <v>8</v>
      </c>
      <c r="B12" s="13" t="s">
        <v>76</v>
      </c>
    </row>
    <row r="13" customFormat="false" ht="42" hidden="false" customHeight="true" outlineLevel="0" collapsed="false">
      <c r="A13" s="2" t="n">
        <v>9</v>
      </c>
      <c r="B13" s="13" t="s">
        <v>77</v>
      </c>
    </row>
    <row r="14" customFormat="false" ht="42" hidden="false" customHeight="true" outlineLevel="0" collapsed="false">
      <c r="A14" s="2" t="n">
        <v>10</v>
      </c>
      <c r="B14" s="13" t="s">
        <v>78</v>
      </c>
    </row>
    <row r="15" customFormat="false" ht="42" hidden="false" customHeight="true" outlineLevel="0" collapsed="false">
      <c r="A15" s="2" t="n">
        <v>11</v>
      </c>
      <c r="B15" s="13" t="s">
        <v>79</v>
      </c>
    </row>
    <row r="16" customFormat="false" ht="24" hidden="false" customHeight="true" outlineLevel="0" collapsed="false">
      <c r="A16" s="2"/>
      <c r="B16" s="2"/>
    </row>
    <row r="17" customFormat="false" ht="24" hidden="false" customHeight="true" outlineLevel="0" collapsed="false">
      <c r="A17" s="2"/>
      <c r="B17" s="2"/>
    </row>
    <row r="18" customFormat="false" ht="24" hidden="false" customHeight="true" outlineLevel="0" collapsed="false">
      <c r="A18" s="2"/>
      <c r="B18" s="2"/>
    </row>
    <row r="19" customFormat="false" ht="24" hidden="false" customHeight="true" outlineLevel="0" collapsed="false">
      <c r="A19" s="2"/>
      <c r="B19" s="2"/>
    </row>
  </sheetData>
  <sheetProtection sheet="1" objects="1" scenarios="1" autoFilter="0" selectLockedCells="0" selectUnlockedCells="0"/>
  <printOptions horizontalCentered="1"/>
  <pageMargins left=".3" right=".3" top=".4" bottom=".4" header=".15" footer=".15"/>
  <pageSetup paperSize="9" orientation="landscape" fitToWidth="1" fitToHeight="1"/>
  <headerFooter>
    <oddFooter>&amp;LPlantillasyPortadas · plantillasyportadas.com&amp;CRevisado 16/10/2026&amp;R&amp;P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LibreOffice/26.2.2.2$MacOSX_AARCH64 LibreOffice_project/1f77d10d6938fd34972958f64b2bcfa54f8b1ba5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PlantillasyPortadas</dc:creator>
  <dc:description>https://plantillasyportadas.com/ · Versión 2 · 16/10/2026</dc:description>
  <dc:language>es-ES</dc:language>
  <cp:lastModifiedBy>PlantillasyPortadas</cp:lastModifiedBy>
  <cp:revision>0</cp:revision>
  <dc:subject/>
  <dc:title>Gastos compartidos y liquidación · ejemplo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